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queryTables/queryTable1.xml" ContentType="application/vnd.openxmlformats-officedocument.spreadsheetml.queryTable+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C:\Users\admin\Documents\Willem\IM\Vulnerability analysis\InfoRM\ROCCA adaptation\Working versions of model CCA\"/>
    </mc:Choice>
  </mc:AlternateContent>
  <bookViews>
    <workbookView xWindow="0" yWindow="0" windowWidth="25200" windowHeight="11085" tabRatio="821"/>
  </bookViews>
  <sheets>
    <sheet name="Home" sheetId="73" r:id="rId1"/>
    <sheet name="Table of Contents" sheetId="72" r:id="rId2"/>
    <sheet name="INFORM CCA 2017 results" sheetId="5" r:id="rId3"/>
    <sheet name="Hazard &amp; Exposure" sheetId="75" r:id="rId4"/>
    <sheet name="Vulnerability" sheetId="3" r:id="rId5"/>
    <sheet name="Lack of Coping Capacity" sheetId="4" r:id="rId6"/>
    <sheet name="Indicator Data" sheetId="74" r:id="rId7"/>
    <sheet name="Indicator Metadata" sheetId="76" r:id="rId8"/>
    <sheet name="Indicator Date" sheetId="78" r:id="rId9"/>
    <sheet name="Indicator Date hidden2" sheetId="82" state="hidden" r:id="rId10"/>
    <sheet name="Indicator Source" sheetId="80" r:id="rId11"/>
    <sheet name="Indicator Geographical level" sheetId="86" r:id="rId12"/>
    <sheet name="Indicator Data imputation" sheetId="79" r:id="rId13"/>
    <sheet name="Imputed and missing data hidden" sheetId="83" state="hidden" r:id="rId14"/>
    <sheet name="INFORM Reliability Index" sheetId="84" r:id="rId15"/>
  </sheets>
  <definedNames>
    <definedName name="_2012.06.11___GFM_Indicator_List" localSheetId="7">'Indicator Metadata'!$E$20:$L$57</definedName>
    <definedName name="_xlnm._FilterDatabase" localSheetId="3" hidden="1">'Hazard &amp; Exposure'!$B$2:$AR$86</definedName>
    <definedName name="_xlnm._FilterDatabase" localSheetId="2" hidden="1">'INFORM CCA 2017 results'!$A$3:$AN$3</definedName>
    <definedName name="_xlnm._FilterDatabase" localSheetId="14" hidden="1">'INFORM Reliability Index'!$A$1:$H$1</definedName>
    <definedName name="_xlnm._FilterDatabase" localSheetId="4" hidden="1">Vulnerability!$B$2:$AI$84</definedName>
    <definedName name="_Key1" localSheetId="3" hidden="1">#REF!</definedName>
    <definedName name="_Key1" localSheetId="12" hidden="1">#REF!</definedName>
    <definedName name="_Key1" localSheetId="8" hidden="1">#REF!</definedName>
    <definedName name="_Key1" localSheetId="11" hidden="1">#REF!</definedName>
    <definedName name="_Key1" localSheetId="10" hidden="1">#REF!</definedName>
    <definedName name="_Key1" hidden="1">#REF!</definedName>
    <definedName name="_Order1" hidden="1">255</definedName>
    <definedName name="_Sort" localSheetId="3" hidden="1">#REF!</definedName>
    <definedName name="_Sort" localSheetId="12" hidden="1">#REF!</definedName>
    <definedName name="_Sort" localSheetId="8" hidden="1">#REF!</definedName>
    <definedName name="_Sort" localSheetId="11" hidden="1">#REF!</definedName>
    <definedName name="_Sort" localSheetId="10" hidden="1">#REF!</definedName>
    <definedName name="_Sort" hidden="1">#REF!</definedName>
    <definedName name="aa" localSheetId="11" hidden="1">#REF!</definedName>
    <definedName name="aa" hidden="1">#REF!</definedName>
    <definedName name="_xlnm.Print_Area" localSheetId="2">'INFORM CCA 2017 results'!$B$2:$AH$85</definedName>
    <definedName name="_xlnm.Print_Titles" localSheetId="2">'INFORM CCA 2017 results'!$2:$2</definedName>
  </definedNames>
  <calcPr calcId="171027"/>
</workbook>
</file>

<file path=xl/calcChain.xml><?xml version="1.0" encoding="utf-8"?>
<calcChain xmlns="http://schemas.openxmlformats.org/spreadsheetml/2006/main">
  <c r="AI60" i="5" l="1"/>
  <c r="M25" i="3" l="1"/>
  <c r="M26" i="3"/>
  <c r="M27" i="3"/>
  <c r="M28" i="3"/>
  <c r="M29" i="3"/>
  <c r="M30" i="3"/>
  <c r="M31" i="3"/>
  <c r="M32" i="3"/>
  <c r="M33" i="3"/>
  <c r="M34" i="3"/>
  <c r="M24" i="3"/>
  <c r="K30" i="75" l="1"/>
  <c r="Q30" i="75"/>
  <c r="Y30" i="75" s="1"/>
  <c r="K31" i="75"/>
  <c r="Q31" i="75"/>
  <c r="Y31" i="75" s="1"/>
  <c r="AE31" i="75" s="1"/>
  <c r="K32" i="75"/>
  <c r="Q32" i="75"/>
  <c r="Y32" i="75" s="1"/>
  <c r="K33" i="75"/>
  <c r="Q33" i="75"/>
  <c r="Y33" i="75" s="1"/>
  <c r="K34" i="75"/>
  <c r="Q34" i="75"/>
  <c r="Y34" i="75" s="1"/>
  <c r="AE34" i="75" s="1"/>
  <c r="K35" i="75"/>
  <c r="Q35" i="75"/>
  <c r="Y35" i="75" s="1"/>
  <c r="K36" i="75"/>
  <c r="Q36" i="75"/>
  <c r="Y36" i="75" s="1"/>
  <c r="K37" i="75"/>
  <c r="Q37" i="75"/>
  <c r="Y37" i="75" s="1"/>
  <c r="K38" i="75"/>
  <c r="Q38" i="75"/>
  <c r="Y38" i="75" s="1"/>
  <c r="AE38" i="75" s="1"/>
  <c r="K39" i="75"/>
  <c r="Q39" i="75"/>
  <c r="Y39" i="75" s="1"/>
  <c r="K40" i="75"/>
  <c r="Q40" i="75"/>
  <c r="Y40" i="75" s="1"/>
  <c r="K41" i="75"/>
  <c r="Q41" i="75"/>
  <c r="Y41" i="75" s="1"/>
  <c r="K42" i="75"/>
  <c r="Q42" i="75"/>
  <c r="Y42" i="75" s="1"/>
  <c r="K43" i="75"/>
  <c r="Q43" i="75"/>
  <c r="Y43" i="75" s="1"/>
  <c r="K44" i="75"/>
  <c r="AE44" i="75" s="1"/>
  <c r="K45" i="75"/>
  <c r="AE45" i="75" s="1"/>
  <c r="K46" i="75"/>
  <c r="AE46" i="75" s="1"/>
  <c r="K47" i="75"/>
  <c r="AE47" i="75" s="1"/>
  <c r="K48" i="75"/>
  <c r="AE48" i="75" s="1"/>
  <c r="K49" i="75"/>
  <c r="AE49" i="75" s="1"/>
  <c r="K50" i="75"/>
  <c r="AE50" i="75" s="1"/>
  <c r="K51" i="75"/>
  <c r="AE51" i="75" s="1"/>
  <c r="K52" i="75"/>
  <c r="AE52" i="75" s="1"/>
  <c r="K53" i="75"/>
  <c r="AE53" i="75" s="1"/>
  <c r="K54" i="75"/>
  <c r="AE54" i="75" s="1"/>
  <c r="K55" i="75"/>
  <c r="AE55" i="75" s="1"/>
  <c r="K56" i="75"/>
  <c r="AE56" i="75" s="1"/>
  <c r="K57" i="75"/>
  <c r="AE57" i="75" s="1"/>
  <c r="K58" i="75"/>
  <c r="AE58" i="75" s="1"/>
  <c r="K59" i="75"/>
  <c r="AE59" i="75" s="1"/>
  <c r="K60" i="75"/>
  <c r="Q60" i="75"/>
  <c r="Y60" i="75" s="1"/>
  <c r="K61" i="75"/>
  <c r="Q61" i="75"/>
  <c r="Y61" i="75" s="1"/>
  <c r="K62" i="75"/>
  <c r="Q62" i="75"/>
  <c r="Y62" i="75" s="1"/>
  <c r="K63" i="75"/>
  <c r="Q63" i="75"/>
  <c r="Y63" i="75" s="1"/>
  <c r="K64" i="75"/>
  <c r="Q64" i="75"/>
  <c r="Y64" i="75" s="1"/>
  <c r="K65" i="75"/>
  <c r="AE65" i="75" s="1"/>
  <c r="K66" i="75"/>
  <c r="AE66" i="75" s="1"/>
  <c r="K67" i="75"/>
  <c r="AE67" i="75" s="1"/>
  <c r="K68" i="75"/>
  <c r="AE68" i="75" s="1"/>
  <c r="K69" i="75"/>
  <c r="AE69" i="75" s="1"/>
  <c r="K70" i="75"/>
  <c r="AE70" i="75" s="1"/>
  <c r="K71" i="75"/>
  <c r="Q71" i="75"/>
  <c r="Y71" i="75" s="1"/>
  <c r="K72" i="75"/>
  <c r="Q72" i="75"/>
  <c r="Y72" i="75" s="1"/>
  <c r="K73" i="75"/>
  <c r="Q73" i="75"/>
  <c r="Y73" i="75" s="1"/>
  <c r="K74" i="75"/>
  <c r="Q74" i="75"/>
  <c r="Y74" i="75" s="1"/>
  <c r="K75" i="75"/>
  <c r="Q75" i="75"/>
  <c r="Y75" i="75" s="1"/>
  <c r="K76" i="75"/>
  <c r="Q76" i="75"/>
  <c r="Y76" i="75" s="1"/>
  <c r="K77" i="75"/>
  <c r="Q77" i="75"/>
  <c r="Y77" i="75" s="1"/>
  <c r="K78" i="75"/>
  <c r="Q78" i="75"/>
  <c r="Y78" i="75" s="1"/>
  <c r="K79" i="75"/>
  <c r="Q79" i="75"/>
  <c r="Y79" i="75" s="1"/>
  <c r="K80" i="75"/>
  <c r="Q80" i="75"/>
  <c r="Y80" i="75" s="1"/>
  <c r="K81" i="75"/>
  <c r="Q81" i="75"/>
  <c r="Y81" i="75" s="1"/>
  <c r="K82" i="75"/>
  <c r="Q82" i="75"/>
  <c r="Y82" i="75" s="1"/>
  <c r="K83" i="75"/>
  <c r="Q83" i="75"/>
  <c r="Y83" i="75" s="1"/>
  <c r="K84" i="75"/>
  <c r="Q84" i="75"/>
  <c r="Y84" i="75" s="1"/>
  <c r="K13" i="75"/>
  <c r="Q13" i="75"/>
  <c r="Y13" i="75" s="1"/>
  <c r="K14" i="75"/>
  <c r="AE14" i="75" s="1"/>
  <c r="K15" i="75"/>
  <c r="AE15" i="75" s="1"/>
  <c r="K16" i="75"/>
  <c r="AE16" i="75" s="1"/>
  <c r="K17" i="75"/>
  <c r="AE17" i="75" s="1"/>
  <c r="K18" i="75"/>
  <c r="AE18" i="75" s="1"/>
  <c r="K19" i="75"/>
  <c r="AE19" i="75" s="1"/>
  <c r="K20" i="75"/>
  <c r="AE20" i="75" s="1"/>
  <c r="K21" i="75"/>
  <c r="AE21" i="75" s="1"/>
  <c r="K22" i="75"/>
  <c r="AE22" i="75" s="1"/>
  <c r="K23" i="75"/>
  <c r="AE23" i="75" s="1"/>
  <c r="K24" i="75"/>
  <c r="Q24" i="75"/>
  <c r="Y24" i="75" s="1"/>
  <c r="K25" i="75"/>
  <c r="Q25" i="75"/>
  <c r="Y25" i="75" s="1"/>
  <c r="K26" i="75"/>
  <c r="Q26" i="75"/>
  <c r="Y26" i="75" s="1"/>
  <c r="K27" i="75"/>
  <c r="Q27" i="75"/>
  <c r="Y27" i="75" s="1"/>
  <c r="K28" i="75"/>
  <c r="Q28" i="75"/>
  <c r="Y28" i="75" s="1"/>
  <c r="K29" i="75"/>
  <c r="Q29" i="75"/>
  <c r="Y29" i="75" s="1"/>
  <c r="K4" i="75"/>
  <c r="Q4" i="75"/>
  <c r="Y4" i="75" s="1"/>
  <c r="K5" i="75"/>
  <c r="Q5" i="75"/>
  <c r="Y5" i="75" s="1"/>
  <c r="K6" i="75"/>
  <c r="Q6" i="75"/>
  <c r="Y6" i="75" s="1"/>
  <c r="K7" i="75"/>
  <c r="Q7" i="75"/>
  <c r="Y7" i="75" s="1"/>
  <c r="K8" i="75"/>
  <c r="Q8" i="75"/>
  <c r="Y8" i="75" s="1"/>
  <c r="K9" i="75"/>
  <c r="Q9" i="75"/>
  <c r="Y9" i="75" s="1"/>
  <c r="K10" i="75"/>
  <c r="Q10" i="75"/>
  <c r="Y10" i="75" s="1"/>
  <c r="K11" i="75"/>
  <c r="Q11" i="75"/>
  <c r="Y11" i="75"/>
  <c r="K12" i="75"/>
  <c r="Q12" i="75"/>
  <c r="Y12" i="75" s="1"/>
  <c r="K3" i="75"/>
  <c r="Q3" i="75"/>
  <c r="Y3" i="75" s="1"/>
  <c r="AI13" i="75"/>
  <c r="AI14" i="75"/>
  <c r="AI15" i="75"/>
  <c r="AI16" i="75"/>
  <c r="AI17" i="75"/>
  <c r="AI18" i="75"/>
  <c r="AI19" i="75"/>
  <c r="AI20" i="75"/>
  <c r="AI21" i="75"/>
  <c r="AI22" i="75"/>
  <c r="AI23" i="75"/>
  <c r="AI24" i="75"/>
  <c r="AI25" i="75"/>
  <c r="AI26" i="75"/>
  <c r="AI27" i="75"/>
  <c r="AI28" i="75"/>
  <c r="AI29" i="75"/>
  <c r="AI30" i="75"/>
  <c r="AI31" i="75"/>
  <c r="AI32" i="75"/>
  <c r="AI33" i="75"/>
  <c r="AI34" i="75"/>
  <c r="AI35" i="75"/>
  <c r="AI36" i="75"/>
  <c r="AI37" i="75"/>
  <c r="AI38" i="75"/>
  <c r="AI39" i="75"/>
  <c r="AI40" i="75"/>
  <c r="AI41" i="75"/>
  <c r="AI42" i="75"/>
  <c r="AI43" i="75"/>
  <c r="AI44" i="75"/>
  <c r="AI45" i="75"/>
  <c r="AI46" i="75"/>
  <c r="AI47" i="75"/>
  <c r="AI48" i="75"/>
  <c r="AI49" i="75"/>
  <c r="AI50" i="75"/>
  <c r="AI51" i="75"/>
  <c r="AI52" i="75"/>
  <c r="AI53" i="75"/>
  <c r="AI54" i="75"/>
  <c r="AI55" i="75"/>
  <c r="AI56" i="75"/>
  <c r="AI57" i="75"/>
  <c r="AI58" i="75"/>
  <c r="AI59" i="75"/>
  <c r="AJ59" i="75" s="1"/>
  <c r="AI60" i="75"/>
  <c r="AI61" i="75"/>
  <c r="AI62" i="75"/>
  <c r="AI63" i="75"/>
  <c r="AI64" i="75"/>
  <c r="AI65" i="75"/>
  <c r="AI66" i="75"/>
  <c r="AI67" i="75"/>
  <c r="AI68" i="75"/>
  <c r="AI69" i="75"/>
  <c r="AI70" i="75"/>
  <c r="AI71" i="75"/>
  <c r="AI72" i="75"/>
  <c r="AI73" i="75"/>
  <c r="AI74" i="75"/>
  <c r="AI75" i="75"/>
  <c r="AI76" i="75"/>
  <c r="AI77" i="75"/>
  <c r="AI78" i="75"/>
  <c r="AI79" i="75"/>
  <c r="AI80" i="75"/>
  <c r="AI81" i="75"/>
  <c r="AI82" i="75"/>
  <c r="AI83" i="75"/>
  <c r="AI84" i="75"/>
  <c r="AI6" i="75"/>
  <c r="AI7" i="75"/>
  <c r="AI8" i="75"/>
  <c r="AI9" i="75"/>
  <c r="AI10" i="75"/>
  <c r="AI11" i="75"/>
  <c r="AI12" i="75"/>
  <c r="AI4" i="75"/>
  <c r="AI5" i="75"/>
  <c r="AI3" i="75"/>
  <c r="Z67" i="3"/>
  <c r="AA67" i="3" s="1"/>
  <c r="AB67" i="3"/>
  <c r="AC67" i="3" s="1"/>
  <c r="W67" i="3"/>
  <c r="X67" i="3"/>
  <c r="S67" i="3"/>
  <c r="T67" i="3" s="1"/>
  <c r="U67" i="3"/>
  <c r="AE67" i="3"/>
  <c r="AF67" i="3"/>
  <c r="AG67" i="3" s="1"/>
  <c r="AH67" i="3" s="1"/>
  <c r="U68" i="5" s="1"/>
  <c r="AD67" i="3"/>
  <c r="Z68" i="3"/>
  <c r="AA68" i="3" s="1"/>
  <c r="AB68" i="3"/>
  <c r="AC68" i="3" s="1"/>
  <c r="W68" i="3"/>
  <c r="X68" i="3"/>
  <c r="S68" i="3"/>
  <c r="T68" i="3" s="1"/>
  <c r="V68" i="3" s="1"/>
  <c r="U68" i="3"/>
  <c r="AE68" i="3"/>
  <c r="AF68" i="3"/>
  <c r="AG68" i="3"/>
  <c r="AD68" i="3"/>
  <c r="Z69" i="3"/>
  <c r="AA69" i="3" s="1"/>
  <c r="S70" i="5" s="1"/>
  <c r="AB69" i="3"/>
  <c r="AC69" i="3" s="1"/>
  <c r="W69" i="3"/>
  <c r="X69" i="3"/>
  <c r="S69" i="3"/>
  <c r="T69" i="3" s="1"/>
  <c r="U69" i="3"/>
  <c r="AE69" i="3"/>
  <c r="AF69" i="3"/>
  <c r="AG69" i="3" s="1"/>
  <c r="AD69" i="3"/>
  <c r="Z70" i="3"/>
  <c r="AA70" i="3" s="1"/>
  <c r="AB70" i="3"/>
  <c r="AC70" i="3" s="1"/>
  <c r="W70" i="3"/>
  <c r="X70" i="3"/>
  <c r="Y70" i="3" s="1"/>
  <c r="R71" i="5" s="1"/>
  <c r="S70" i="3"/>
  <c r="T70" i="3" s="1"/>
  <c r="U70" i="3"/>
  <c r="AE70" i="3"/>
  <c r="AF70" i="3"/>
  <c r="AG70" i="3" s="1"/>
  <c r="AD70" i="3"/>
  <c r="Z71" i="3"/>
  <c r="AA71" i="3" s="1"/>
  <c r="AB71" i="3"/>
  <c r="AC71" i="3" s="1"/>
  <c r="W71" i="3"/>
  <c r="X71" i="3"/>
  <c r="S71" i="3"/>
  <c r="T71" i="3" s="1"/>
  <c r="U71" i="3"/>
  <c r="AE71" i="3"/>
  <c r="AF71" i="3"/>
  <c r="AG71" i="3" s="1"/>
  <c r="AD71" i="3"/>
  <c r="Z72" i="3"/>
  <c r="AA72" i="3" s="1"/>
  <c r="AB72" i="3"/>
  <c r="AC72" i="3" s="1"/>
  <c r="T73" i="5" s="1"/>
  <c r="W72" i="3"/>
  <c r="X72" i="3"/>
  <c r="S72" i="3"/>
  <c r="T72" i="3" s="1"/>
  <c r="U72" i="3"/>
  <c r="AE72" i="3"/>
  <c r="AF72" i="3"/>
  <c r="AG72" i="3" s="1"/>
  <c r="AD72" i="3"/>
  <c r="Z73" i="3"/>
  <c r="AA73" i="3" s="1"/>
  <c r="S74" i="5" s="1"/>
  <c r="AB73" i="3"/>
  <c r="AC73" i="3" s="1"/>
  <c r="W73" i="3"/>
  <c r="X73" i="3"/>
  <c r="S73" i="3"/>
  <c r="T73" i="3" s="1"/>
  <c r="U73" i="3"/>
  <c r="AE73" i="3"/>
  <c r="AF73" i="3"/>
  <c r="AG73" i="3" s="1"/>
  <c r="AD73" i="3"/>
  <c r="Z74" i="3"/>
  <c r="AA74" i="3" s="1"/>
  <c r="AB74" i="3"/>
  <c r="AC74" i="3" s="1"/>
  <c r="W74" i="3"/>
  <c r="X74" i="3"/>
  <c r="S74" i="3"/>
  <c r="T74" i="3" s="1"/>
  <c r="U74" i="3"/>
  <c r="AE74" i="3"/>
  <c r="AF74" i="3"/>
  <c r="AG74" i="3" s="1"/>
  <c r="AD74" i="3"/>
  <c r="Z75" i="3"/>
  <c r="AA75" i="3" s="1"/>
  <c r="AB75" i="3"/>
  <c r="AC75" i="3" s="1"/>
  <c r="W75" i="3"/>
  <c r="X75" i="3"/>
  <c r="S75" i="3"/>
  <c r="T75" i="3" s="1"/>
  <c r="U75" i="3"/>
  <c r="AE75" i="3"/>
  <c r="AF75" i="3"/>
  <c r="AG75" i="3" s="1"/>
  <c r="AD75" i="3"/>
  <c r="Z76" i="3"/>
  <c r="AA76" i="3" s="1"/>
  <c r="AB76" i="3"/>
  <c r="AC76" i="3" s="1"/>
  <c r="T77" i="5" s="1"/>
  <c r="W76" i="3"/>
  <c r="X76" i="3"/>
  <c r="S76" i="3"/>
  <c r="T76" i="3" s="1"/>
  <c r="U76" i="3"/>
  <c r="AE76" i="3"/>
  <c r="AF76" i="3"/>
  <c r="AG76" i="3" s="1"/>
  <c r="AD76" i="3"/>
  <c r="Z77" i="3"/>
  <c r="AA77" i="3" s="1"/>
  <c r="S78" i="5" s="1"/>
  <c r="AB77" i="3"/>
  <c r="AC77" i="3" s="1"/>
  <c r="W77" i="3"/>
  <c r="X77" i="3"/>
  <c r="S77" i="3"/>
  <c r="T77" i="3" s="1"/>
  <c r="U77" i="3"/>
  <c r="AE77" i="3"/>
  <c r="AF77" i="3"/>
  <c r="AG77" i="3" s="1"/>
  <c r="AD77" i="3"/>
  <c r="Z78" i="3"/>
  <c r="AA78" i="3" s="1"/>
  <c r="AB78" i="3"/>
  <c r="AC78" i="3" s="1"/>
  <c r="W78" i="3"/>
  <c r="X78" i="3"/>
  <c r="S78" i="3"/>
  <c r="T78" i="3" s="1"/>
  <c r="U78" i="3"/>
  <c r="AE78" i="3"/>
  <c r="AF78" i="3"/>
  <c r="AG78" i="3" s="1"/>
  <c r="AD78" i="3"/>
  <c r="Z79" i="3"/>
  <c r="AA79" i="3" s="1"/>
  <c r="AB79" i="3"/>
  <c r="AC79" i="3" s="1"/>
  <c r="W79" i="3"/>
  <c r="X79" i="3"/>
  <c r="S79" i="3"/>
  <c r="T79" i="3" s="1"/>
  <c r="U79" i="3"/>
  <c r="AE79" i="3"/>
  <c r="AF79" i="3"/>
  <c r="AG79" i="3" s="1"/>
  <c r="AD79" i="3"/>
  <c r="Z80" i="3"/>
  <c r="AA80" i="3" s="1"/>
  <c r="AB80" i="3"/>
  <c r="AC80" i="3" s="1"/>
  <c r="T81" i="5" s="1"/>
  <c r="W80" i="3"/>
  <c r="X80" i="3"/>
  <c r="S80" i="3"/>
  <c r="T80" i="3" s="1"/>
  <c r="U80" i="3"/>
  <c r="AE80" i="3"/>
  <c r="AF80" i="3"/>
  <c r="AG80" i="3" s="1"/>
  <c r="AD80" i="3"/>
  <c r="Z81" i="3"/>
  <c r="AA81" i="3" s="1"/>
  <c r="S82" i="5" s="1"/>
  <c r="AB81" i="3"/>
  <c r="AC81" i="3" s="1"/>
  <c r="W81" i="3"/>
  <c r="X81" i="3"/>
  <c r="S81" i="3"/>
  <c r="T81" i="3" s="1"/>
  <c r="U81" i="3"/>
  <c r="AE81" i="3"/>
  <c r="AF81" i="3"/>
  <c r="AG81" i="3" s="1"/>
  <c r="AD81" i="3"/>
  <c r="Z82" i="3"/>
  <c r="AA82" i="3" s="1"/>
  <c r="AB82" i="3"/>
  <c r="AC82" i="3" s="1"/>
  <c r="W82" i="3"/>
  <c r="X82" i="3"/>
  <c r="S82" i="3"/>
  <c r="T82" i="3" s="1"/>
  <c r="U82" i="3"/>
  <c r="AE82" i="3"/>
  <c r="AF82" i="3"/>
  <c r="AG82" i="3" s="1"/>
  <c r="AD82" i="3"/>
  <c r="Z83" i="3"/>
  <c r="AA83" i="3" s="1"/>
  <c r="S84" i="5" s="1"/>
  <c r="AB83" i="3"/>
  <c r="AC83" i="3" s="1"/>
  <c r="T84" i="5" s="1"/>
  <c r="W83" i="3"/>
  <c r="Y83" i="3" s="1"/>
  <c r="R84" i="5" s="1"/>
  <c r="X83" i="3"/>
  <c r="S83" i="3"/>
  <c r="T83" i="3" s="1"/>
  <c r="U83" i="3"/>
  <c r="AE83" i="3"/>
  <c r="AF83" i="3"/>
  <c r="AG83" i="3" s="1"/>
  <c r="AD83" i="3"/>
  <c r="Z84" i="3"/>
  <c r="AA84" i="3" s="1"/>
  <c r="S85" i="5" s="1"/>
  <c r="AB84" i="3"/>
  <c r="AC84" i="3" s="1"/>
  <c r="T85" i="5" s="1"/>
  <c r="W84" i="3"/>
  <c r="X84" i="3"/>
  <c r="S84" i="3"/>
  <c r="T84" i="3" s="1"/>
  <c r="U84" i="3"/>
  <c r="AE84" i="3"/>
  <c r="AF84" i="3"/>
  <c r="AG84" i="3" s="1"/>
  <c r="AD84" i="3"/>
  <c r="Z54" i="3"/>
  <c r="AA54" i="3" s="1"/>
  <c r="AB54" i="3"/>
  <c r="AC54" i="3" s="1"/>
  <c r="W54" i="3"/>
  <c r="X54" i="3"/>
  <c r="S54" i="3"/>
  <c r="T54" i="3" s="1"/>
  <c r="U54" i="3"/>
  <c r="AE54" i="3"/>
  <c r="AF54" i="3"/>
  <c r="AG54" i="3" s="1"/>
  <c r="AD54" i="3"/>
  <c r="Z55" i="3"/>
  <c r="AA55" i="3" s="1"/>
  <c r="S56" i="5" s="1"/>
  <c r="AB55" i="3"/>
  <c r="AC55" i="3" s="1"/>
  <c r="W55" i="3"/>
  <c r="X55" i="3"/>
  <c r="S55" i="3"/>
  <c r="T55" i="3" s="1"/>
  <c r="U55" i="3"/>
  <c r="AE55" i="3"/>
  <c r="AF55" i="3"/>
  <c r="AG55" i="3" s="1"/>
  <c r="AD55" i="3"/>
  <c r="Z56" i="3"/>
  <c r="AA56" i="3" s="1"/>
  <c r="AB56" i="3"/>
  <c r="AC56" i="3" s="1"/>
  <c r="W56" i="3"/>
  <c r="X56" i="3"/>
  <c r="S56" i="3"/>
  <c r="T56" i="3" s="1"/>
  <c r="U56" i="3"/>
  <c r="AE56" i="3"/>
  <c r="AF56" i="3"/>
  <c r="AG56" i="3" s="1"/>
  <c r="AD56" i="3"/>
  <c r="Z57" i="3"/>
  <c r="AA57" i="3" s="1"/>
  <c r="AB57" i="3"/>
  <c r="AC57" i="3" s="1"/>
  <c r="W57" i="3"/>
  <c r="X57" i="3"/>
  <c r="S57" i="3"/>
  <c r="T57" i="3" s="1"/>
  <c r="U57" i="3"/>
  <c r="AE57" i="3"/>
  <c r="AF57" i="3"/>
  <c r="AG57" i="3" s="1"/>
  <c r="AD57" i="3"/>
  <c r="Z58" i="3"/>
  <c r="AA58" i="3" s="1"/>
  <c r="AB58" i="3"/>
  <c r="AC58" i="3" s="1"/>
  <c r="T59" i="5" s="1"/>
  <c r="W58" i="3"/>
  <c r="X58" i="3"/>
  <c r="S58" i="3"/>
  <c r="T58" i="3" s="1"/>
  <c r="U58" i="3"/>
  <c r="AE58" i="3"/>
  <c r="AF58" i="3"/>
  <c r="AG58" i="3" s="1"/>
  <c r="AD58" i="3"/>
  <c r="Z59" i="3"/>
  <c r="AA59" i="3" s="1"/>
  <c r="S60" i="5" s="1"/>
  <c r="AB59" i="3"/>
  <c r="AC59" i="3" s="1"/>
  <c r="W59" i="3"/>
  <c r="X59" i="3"/>
  <c r="S59" i="3"/>
  <c r="T59" i="3" s="1"/>
  <c r="V59" i="3" s="1"/>
  <c r="Q60" i="5" s="1"/>
  <c r="U59" i="3"/>
  <c r="AE59" i="3"/>
  <c r="AF59" i="3"/>
  <c r="AG59" i="3" s="1"/>
  <c r="AD59" i="3"/>
  <c r="Z60" i="3"/>
  <c r="AA60" i="3" s="1"/>
  <c r="AB60" i="3"/>
  <c r="AC60" i="3" s="1"/>
  <c r="T61" i="5" s="1"/>
  <c r="W60" i="3"/>
  <c r="X60" i="3"/>
  <c r="S60" i="3"/>
  <c r="T60" i="3" s="1"/>
  <c r="U60" i="3"/>
  <c r="AE60" i="3"/>
  <c r="AF60" i="3"/>
  <c r="AG60" i="3" s="1"/>
  <c r="AD60" i="3"/>
  <c r="Z61" i="3"/>
  <c r="AA61" i="3" s="1"/>
  <c r="AB61" i="3"/>
  <c r="AC61" i="3" s="1"/>
  <c r="T62" i="5" s="1"/>
  <c r="W61" i="3"/>
  <c r="Y61" i="3" s="1"/>
  <c r="X61" i="3"/>
  <c r="S61" i="3"/>
  <c r="T61" i="3" s="1"/>
  <c r="U61" i="3"/>
  <c r="AE61" i="3"/>
  <c r="AF61" i="3"/>
  <c r="AG61" i="3" s="1"/>
  <c r="AD61" i="3"/>
  <c r="Z62" i="3"/>
  <c r="AA62" i="3" s="1"/>
  <c r="AB62" i="3"/>
  <c r="AC62" i="3" s="1"/>
  <c r="W62" i="3"/>
  <c r="X62" i="3"/>
  <c r="S62" i="3"/>
  <c r="T62" i="3" s="1"/>
  <c r="U62" i="3"/>
  <c r="AE62" i="3"/>
  <c r="AF62" i="3"/>
  <c r="AG62" i="3" s="1"/>
  <c r="AD62" i="3"/>
  <c r="Z63" i="3"/>
  <c r="AA63" i="3" s="1"/>
  <c r="AB63" i="3"/>
  <c r="AC63" i="3" s="1"/>
  <c r="W63" i="3"/>
  <c r="X63" i="3"/>
  <c r="S63" i="3"/>
  <c r="T63" i="3" s="1"/>
  <c r="U63" i="3"/>
  <c r="AE63" i="3"/>
  <c r="AF63" i="3"/>
  <c r="AG63" i="3" s="1"/>
  <c r="AD63" i="3"/>
  <c r="Z64" i="3"/>
  <c r="AA64" i="3" s="1"/>
  <c r="AB64" i="3"/>
  <c r="AC64" i="3" s="1"/>
  <c r="W64" i="3"/>
  <c r="X64" i="3"/>
  <c r="S64" i="3"/>
  <c r="T64" i="3" s="1"/>
  <c r="U64" i="3"/>
  <c r="AE64" i="3"/>
  <c r="AF64" i="3"/>
  <c r="AG64" i="3" s="1"/>
  <c r="AD64" i="3"/>
  <c r="Z65" i="3"/>
  <c r="AA65" i="3" s="1"/>
  <c r="AB65" i="3"/>
  <c r="AC65" i="3" s="1"/>
  <c r="T66" i="5" s="1"/>
  <c r="W65" i="3"/>
  <c r="X65" i="3"/>
  <c r="S65" i="3"/>
  <c r="T65" i="3" s="1"/>
  <c r="U65" i="3"/>
  <c r="AE65" i="3"/>
  <c r="AF65" i="3"/>
  <c r="AG65" i="3" s="1"/>
  <c r="AD65" i="3"/>
  <c r="Z66" i="3"/>
  <c r="AA66" i="3" s="1"/>
  <c r="S67" i="5" s="1"/>
  <c r="AB66" i="3"/>
  <c r="AC66" i="3" s="1"/>
  <c r="W66" i="3"/>
  <c r="X66" i="3"/>
  <c r="S66" i="3"/>
  <c r="T66" i="3" s="1"/>
  <c r="U66" i="3"/>
  <c r="AE66" i="3"/>
  <c r="AF66" i="3"/>
  <c r="AG66" i="3" s="1"/>
  <c r="AD66" i="3"/>
  <c r="Z45" i="3"/>
  <c r="AA45" i="3" s="1"/>
  <c r="AB45" i="3"/>
  <c r="AC45" i="3" s="1"/>
  <c r="W45" i="3"/>
  <c r="X45" i="3"/>
  <c r="S45" i="3"/>
  <c r="T45" i="3" s="1"/>
  <c r="U45" i="3"/>
  <c r="AE45" i="3"/>
  <c r="AF45" i="3"/>
  <c r="AG45" i="3" s="1"/>
  <c r="AD45" i="3"/>
  <c r="Z46" i="3"/>
  <c r="AA46" i="3" s="1"/>
  <c r="AB46" i="3"/>
  <c r="AC46" i="3" s="1"/>
  <c r="W46" i="3"/>
  <c r="X46" i="3"/>
  <c r="S46" i="3"/>
  <c r="T46" i="3" s="1"/>
  <c r="U46" i="3"/>
  <c r="AE46" i="3"/>
  <c r="AF46" i="3"/>
  <c r="AG46" i="3" s="1"/>
  <c r="AD46" i="3"/>
  <c r="Z47" i="3"/>
  <c r="AA47" i="3" s="1"/>
  <c r="S48" i="5" s="1"/>
  <c r="AB47" i="3"/>
  <c r="AC47" i="3" s="1"/>
  <c r="W47" i="3"/>
  <c r="X47" i="3"/>
  <c r="S47" i="3"/>
  <c r="T47" i="3" s="1"/>
  <c r="U47" i="3"/>
  <c r="AE47" i="3"/>
  <c r="AF47" i="3"/>
  <c r="AG47" i="3" s="1"/>
  <c r="AH47" i="3" s="1"/>
  <c r="U48" i="5" s="1"/>
  <c r="AD47" i="3"/>
  <c r="Z48" i="3"/>
  <c r="AA48" i="3" s="1"/>
  <c r="AB48" i="3"/>
  <c r="AC48" i="3" s="1"/>
  <c r="T49" i="5" s="1"/>
  <c r="W48" i="3"/>
  <c r="X48" i="3"/>
  <c r="S48" i="3"/>
  <c r="T48" i="3" s="1"/>
  <c r="U48" i="3"/>
  <c r="AE48" i="3"/>
  <c r="AF48" i="3"/>
  <c r="AG48" i="3" s="1"/>
  <c r="AD48" i="3"/>
  <c r="Z49" i="3"/>
  <c r="AA49" i="3" s="1"/>
  <c r="AB49" i="3"/>
  <c r="AC49" i="3" s="1"/>
  <c r="T50" i="5" s="1"/>
  <c r="W49" i="3"/>
  <c r="X49" i="3"/>
  <c r="S49" i="3"/>
  <c r="T49" i="3" s="1"/>
  <c r="U49" i="3"/>
  <c r="AE49" i="3"/>
  <c r="AF49" i="3"/>
  <c r="AG49" i="3" s="1"/>
  <c r="AD49" i="3"/>
  <c r="Z50" i="3"/>
  <c r="AA50" i="3" s="1"/>
  <c r="AB50" i="3"/>
  <c r="AC50" i="3" s="1"/>
  <c r="W50" i="3"/>
  <c r="X50" i="3"/>
  <c r="S50" i="3"/>
  <c r="T50" i="3" s="1"/>
  <c r="U50" i="3"/>
  <c r="AE50" i="3"/>
  <c r="AF50" i="3"/>
  <c r="AG50" i="3" s="1"/>
  <c r="AD50" i="3"/>
  <c r="Z51" i="3"/>
  <c r="AA51" i="3" s="1"/>
  <c r="AB51" i="3"/>
  <c r="AC51" i="3" s="1"/>
  <c r="W51" i="3"/>
  <c r="X51" i="3"/>
  <c r="S51" i="3"/>
  <c r="T51" i="3" s="1"/>
  <c r="U51" i="3"/>
  <c r="AE51" i="3"/>
  <c r="AF51" i="3"/>
  <c r="AG51" i="3" s="1"/>
  <c r="AD51" i="3"/>
  <c r="Z52" i="3"/>
  <c r="AA52" i="3" s="1"/>
  <c r="AB52" i="3"/>
  <c r="AC52" i="3" s="1"/>
  <c r="T53" i="5" s="1"/>
  <c r="W52" i="3"/>
  <c r="X52" i="3"/>
  <c r="S52" i="3"/>
  <c r="T52" i="3" s="1"/>
  <c r="U52" i="3"/>
  <c r="AE52" i="3"/>
  <c r="AF52" i="3"/>
  <c r="AG52" i="3" s="1"/>
  <c r="AD52" i="3"/>
  <c r="Z53" i="3"/>
  <c r="AA53" i="3" s="1"/>
  <c r="S54" i="5" s="1"/>
  <c r="AB53" i="3"/>
  <c r="AC53" i="3" s="1"/>
  <c r="T54" i="5" s="1"/>
  <c r="W53" i="3"/>
  <c r="Y53" i="3" s="1"/>
  <c r="X53" i="3"/>
  <c r="S53" i="3"/>
  <c r="T53" i="3" s="1"/>
  <c r="U53" i="3"/>
  <c r="AE53" i="3"/>
  <c r="AF53" i="3"/>
  <c r="AG53" i="3" s="1"/>
  <c r="AD53" i="3"/>
  <c r="Z43" i="3"/>
  <c r="AA43" i="3" s="1"/>
  <c r="S44" i="5" s="1"/>
  <c r="AB43" i="3"/>
  <c r="AC43" i="3" s="1"/>
  <c r="W43" i="3"/>
  <c r="X43" i="3"/>
  <c r="S43" i="3"/>
  <c r="T43" i="3" s="1"/>
  <c r="U43" i="3"/>
  <c r="AE43" i="3"/>
  <c r="AF43" i="3"/>
  <c r="AG43" i="3" s="1"/>
  <c r="AD43" i="3"/>
  <c r="Z44" i="3"/>
  <c r="AA44" i="3" s="1"/>
  <c r="AB44" i="3"/>
  <c r="AC44" i="3" s="1"/>
  <c r="W44" i="3"/>
  <c r="X44" i="3"/>
  <c r="S44" i="3"/>
  <c r="T44" i="3" s="1"/>
  <c r="U44" i="3"/>
  <c r="AE44" i="3"/>
  <c r="AF44" i="3"/>
  <c r="AG44" i="3" s="1"/>
  <c r="AD44" i="3"/>
  <c r="Z36" i="3"/>
  <c r="AA36" i="3" s="1"/>
  <c r="AB36" i="3"/>
  <c r="AC36" i="3" s="1"/>
  <c r="T37" i="5" s="1"/>
  <c r="W36" i="3"/>
  <c r="X36" i="3"/>
  <c r="S36" i="3"/>
  <c r="T36" i="3" s="1"/>
  <c r="U36" i="3"/>
  <c r="AE36" i="3"/>
  <c r="AF36" i="3"/>
  <c r="AG36" i="3" s="1"/>
  <c r="AD36" i="3"/>
  <c r="Z37" i="3"/>
  <c r="AA37" i="3" s="1"/>
  <c r="AB37" i="3"/>
  <c r="AC37" i="3" s="1"/>
  <c r="T38" i="5" s="1"/>
  <c r="W37" i="3"/>
  <c r="X37" i="3"/>
  <c r="S37" i="3"/>
  <c r="T37" i="3" s="1"/>
  <c r="U37" i="3"/>
  <c r="AE37" i="3"/>
  <c r="AF37" i="3"/>
  <c r="AG37" i="3" s="1"/>
  <c r="AD37" i="3"/>
  <c r="Z38" i="3"/>
  <c r="AA38" i="3" s="1"/>
  <c r="AB38" i="3"/>
  <c r="AC38" i="3" s="1"/>
  <c r="W38" i="3"/>
  <c r="X38" i="3"/>
  <c r="S38" i="3"/>
  <c r="T38" i="3" s="1"/>
  <c r="U38" i="3"/>
  <c r="AE38" i="3"/>
  <c r="AF38" i="3"/>
  <c r="AG38" i="3" s="1"/>
  <c r="AH38" i="3" s="1"/>
  <c r="U39" i="5" s="1"/>
  <c r="AD38" i="3"/>
  <c r="Z39" i="3"/>
  <c r="AA39" i="3" s="1"/>
  <c r="AB39" i="3"/>
  <c r="AC39" i="3" s="1"/>
  <c r="W39" i="3"/>
  <c r="X39" i="3"/>
  <c r="S39" i="3"/>
  <c r="T39" i="3" s="1"/>
  <c r="U39" i="3"/>
  <c r="AE39" i="3"/>
  <c r="AF39" i="3"/>
  <c r="AG39" i="3" s="1"/>
  <c r="AD39" i="3"/>
  <c r="Z40" i="3"/>
  <c r="AA40" i="3" s="1"/>
  <c r="AB40" i="3"/>
  <c r="AC40" i="3" s="1"/>
  <c r="T41" i="5" s="1"/>
  <c r="W40" i="3"/>
  <c r="X40" i="3"/>
  <c r="S40" i="3"/>
  <c r="T40" i="3" s="1"/>
  <c r="U40" i="3"/>
  <c r="AE40" i="3"/>
  <c r="AF40" i="3"/>
  <c r="AG40" i="3" s="1"/>
  <c r="AD40" i="3"/>
  <c r="Z41" i="3"/>
  <c r="AA41" i="3" s="1"/>
  <c r="S42" i="5" s="1"/>
  <c r="AB41" i="3"/>
  <c r="AC41" i="3" s="1"/>
  <c r="W41" i="3"/>
  <c r="Y41" i="3" s="1"/>
  <c r="X41" i="3"/>
  <c r="S41" i="3"/>
  <c r="T41" i="3" s="1"/>
  <c r="V41" i="3" s="1"/>
  <c r="Q42" i="5" s="1"/>
  <c r="U41" i="3"/>
  <c r="AE41" i="3"/>
  <c r="AF41" i="3"/>
  <c r="AG41" i="3" s="1"/>
  <c r="AD41" i="3"/>
  <c r="Z42" i="3"/>
  <c r="AA42" i="3" s="1"/>
  <c r="AB42" i="3"/>
  <c r="AC42" i="3" s="1"/>
  <c r="W42" i="3"/>
  <c r="X42" i="3"/>
  <c r="S42" i="3"/>
  <c r="T42" i="3" s="1"/>
  <c r="U42" i="3"/>
  <c r="AE42" i="3"/>
  <c r="AF42" i="3"/>
  <c r="AG42" i="3" s="1"/>
  <c r="AD42" i="3"/>
  <c r="Z32" i="3"/>
  <c r="AA32" i="3" s="1"/>
  <c r="AB32" i="3"/>
  <c r="AC32" i="3" s="1"/>
  <c r="W32" i="3"/>
  <c r="X32" i="3"/>
  <c r="S32" i="3"/>
  <c r="T32" i="3" s="1"/>
  <c r="U32" i="3"/>
  <c r="AE32" i="3"/>
  <c r="AF32" i="3"/>
  <c r="AG32" i="3" s="1"/>
  <c r="AD32" i="3"/>
  <c r="Z33" i="3"/>
  <c r="AA33" i="3" s="1"/>
  <c r="AB33" i="3"/>
  <c r="AC33" i="3" s="1"/>
  <c r="T34" i="5" s="1"/>
  <c r="W33" i="3"/>
  <c r="X33" i="3"/>
  <c r="S33" i="3"/>
  <c r="T33" i="3" s="1"/>
  <c r="U33" i="3"/>
  <c r="AE33" i="3"/>
  <c r="AF33" i="3"/>
  <c r="AG33" i="3" s="1"/>
  <c r="AD33" i="3"/>
  <c r="Z34" i="3"/>
  <c r="AA34" i="3" s="1"/>
  <c r="S35" i="5" s="1"/>
  <c r="AB34" i="3"/>
  <c r="AC34" i="3" s="1"/>
  <c r="W34" i="3"/>
  <c r="X34" i="3"/>
  <c r="S34" i="3"/>
  <c r="T34" i="3" s="1"/>
  <c r="U34" i="3"/>
  <c r="AE34" i="3"/>
  <c r="AF34" i="3"/>
  <c r="AG34" i="3" s="1"/>
  <c r="AD34" i="3"/>
  <c r="Z35" i="3"/>
  <c r="AA35" i="3" s="1"/>
  <c r="AB35" i="3"/>
  <c r="AC35" i="3" s="1"/>
  <c r="T36" i="5" s="1"/>
  <c r="W35" i="3"/>
  <c r="X35" i="3"/>
  <c r="S35" i="3"/>
  <c r="T35" i="3" s="1"/>
  <c r="U35" i="3"/>
  <c r="AE35" i="3"/>
  <c r="AF35" i="3"/>
  <c r="AG35" i="3" s="1"/>
  <c r="AD35" i="3"/>
  <c r="Z27" i="3"/>
  <c r="AA27" i="3" s="1"/>
  <c r="S28" i="5" s="1"/>
  <c r="AB27" i="3"/>
  <c r="AC27" i="3" s="1"/>
  <c r="W27" i="3"/>
  <c r="X27" i="3"/>
  <c r="S27" i="3"/>
  <c r="T27" i="3" s="1"/>
  <c r="U27" i="3"/>
  <c r="AE27" i="3"/>
  <c r="AF27" i="3"/>
  <c r="AG27" i="3" s="1"/>
  <c r="AD27" i="3"/>
  <c r="Z28" i="3"/>
  <c r="AA28" i="3" s="1"/>
  <c r="S29" i="5" s="1"/>
  <c r="AB28" i="3"/>
  <c r="AC28" i="3" s="1"/>
  <c r="W28" i="3"/>
  <c r="X28" i="3"/>
  <c r="S28" i="3"/>
  <c r="T28" i="3" s="1"/>
  <c r="U28" i="3"/>
  <c r="AE28" i="3"/>
  <c r="AF28" i="3"/>
  <c r="AG28" i="3" s="1"/>
  <c r="AD28" i="3"/>
  <c r="Z29" i="3"/>
  <c r="AA29" i="3" s="1"/>
  <c r="S30" i="5" s="1"/>
  <c r="AB29" i="3"/>
  <c r="AC29" i="3" s="1"/>
  <c r="W29" i="3"/>
  <c r="X29" i="3"/>
  <c r="S29" i="3"/>
  <c r="T29" i="3" s="1"/>
  <c r="U29" i="3"/>
  <c r="AE29" i="3"/>
  <c r="AF29" i="3"/>
  <c r="AG29" i="3" s="1"/>
  <c r="AD29" i="3"/>
  <c r="Z30" i="3"/>
  <c r="AA30" i="3" s="1"/>
  <c r="AB30" i="3"/>
  <c r="AC30" i="3" s="1"/>
  <c r="T31" i="5" s="1"/>
  <c r="W30" i="3"/>
  <c r="Y30" i="3" s="1"/>
  <c r="X30" i="3"/>
  <c r="S30" i="3"/>
  <c r="T30" i="3" s="1"/>
  <c r="U30" i="3"/>
  <c r="AE30" i="3"/>
  <c r="AF30" i="3"/>
  <c r="AG30" i="3" s="1"/>
  <c r="AD30" i="3"/>
  <c r="Z31" i="3"/>
  <c r="AA31" i="3" s="1"/>
  <c r="S32" i="5" s="1"/>
  <c r="AB31" i="3"/>
  <c r="AC31" i="3" s="1"/>
  <c r="T32" i="5" s="1"/>
  <c r="W31" i="3"/>
  <c r="X31" i="3"/>
  <c r="S31" i="3"/>
  <c r="T31" i="3" s="1"/>
  <c r="U31" i="3"/>
  <c r="AE31" i="3"/>
  <c r="AF31" i="3"/>
  <c r="AG31" i="3" s="1"/>
  <c r="AD31" i="3"/>
  <c r="Z14" i="3"/>
  <c r="AA14" i="3" s="1"/>
  <c r="S15" i="5" s="1"/>
  <c r="AB14" i="3"/>
  <c r="AC14" i="3" s="1"/>
  <c r="W14" i="3"/>
  <c r="X14" i="3"/>
  <c r="S14" i="3"/>
  <c r="T14" i="3" s="1"/>
  <c r="U14" i="3"/>
  <c r="AE14" i="3"/>
  <c r="AF14" i="3"/>
  <c r="AG14" i="3" s="1"/>
  <c r="AD14" i="3"/>
  <c r="Z15" i="3"/>
  <c r="AA15" i="3" s="1"/>
  <c r="AB15" i="3"/>
  <c r="AC15" i="3" s="1"/>
  <c r="T16" i="5" s="1"/>
  <c r="W15" i="3"/>
  <c r="X15" i="3"/>
  <c r="S15" i="3"/>
  <c r="T15" i="3" s="1"/>
  <c r="U15" i="3"/>
  <c r="AE15" i="3"/>
  <c r="AF15" i="3"/>
  <c r="AG15" i="3" s="1"/>
  <c r="AD15" i="3"/>
  <c r="Z16" i="3"/>
  <c r="AA16" i="3" s="1"/>
  <c r="S17" i="5" s="1"/>
  <c r="AB16" i="3"/>
  <c r="AC16" i="3" s="1"/>
  <c r="W16" i="3"/>
  <c r="Y16" i="3" s="1"/>
  <c r="R17" i="5" s="1"/>
  <c r="X16" i="3"/>
  <c r="S16" i="3"/>
  <c r="T16" i="3" s="1"/>
  <c r="U16" i="3"/>
  <c r="AE16" i="3"/>
  <c r="AF16" i="3"/>
  <c r="AG16" i="3"/>
  <c r="AD16" i="3"/>
  <c r="Z17" i="3"/>
  <c r="AA17" i="3" s="1"/>
  <c r="S18" i="5" s="1"/>
  <c r="AB17" i="3"/>
  <c r="AC17" i="3" s="1"/>
  <c r="W17" i="3"/>
  <c r="X17" i="3"/>
  <c r="S17" i="3"/>
  <c r="T17" i="3" s="1"/>
  <c r="U17" i="3"/>
  <c r="AE17" i="3"/>
  <c r="AF17" i="3"/>
  <c r="AG17" i="3" s="1"/>
  <c r="AD17" i="3"/>
  <c r="Z18" i="3"/>
  <c r="AA18" i="3" s="1"/>
  <c r="AB18" i="3"/>
  <c r="AC18" i="3" s="1"/>
  <c r="T19" i="5" s="1"/>
  <c r="W18" i="3"/>
  <c r="X18" i="3"/>
  <c r="S18" i="3"/>
  <c r="T18" i="3" s="1"/>
  <c r="U18" i="3"/>
  <c r="AE18" i="3"/>
  <c r="AF18" i="3"/>
  <c r="AG18" i="3" s="1"/>
  <c r="AD18" i="3"/>
  <c r="Z19" i="3"/>
  <c r="AA19" i="3" s="1"/>
  <c r="S20" i="5" s="1"/>
  <c r="AB19" i="3"/>
  <c r="AC19" i="3" s="1"/>
  <c r="W19" i="3"/>
  <c r="X19" i="3"/>
  <c r="S19" i="3"/>
  <c r="T19" i="3" s="1"/>
  <c r="U19" i="3"/>
  <c r="AE19" i="3"/>
  <c r="AF19" i="3"/>
  <c r="AG19" i="3" s="1"/>
  <c r="AD19" i="3"/>
  <c r="Z20" i="3"/>
  <c r="AA20" i="3" s="1"/>
  <c r="AB20" i="3"/>
  <c r="AC20" i="3" s="1"/>
  <c r="T21" i="5" s="1"/>
  <c r="W20" i="3"/>
  <c r="X20" i="3"/>
  <c r="S20" i="3"/>
  <c r="T20" i="3" s="1"/>
  <c r="U20" i="3"/>
  <c r="AE20" i="3"/>
  <c r="AF20" i="3"/>
  <c r="AG20" i="3" s="1"/>
  <c r="AD20" i="3"/>
  <c r="Z21" i="3"/>
  <c r="AA21" i="3" s="1"/>
  <c r="S22" i="5" s="1"/>
  <c r="AB21" i="3"/>
  <c r="AC21" i="3" s="1"/>
  <c r="T22" i="5" s="1"/>
  <c r="W21" i="3"/>
  <c r="X21" i="3"/>
  <c r="S21" i="3"/>
  <c r="T21" i="3" s="1"/>
  <c r="V21" i="3" s="1"/>
  <c r="Q22" i="5" s="1"/>
  <c r="U21" i="3"/>
  <c r="AE21" i="3"/>
  <c r="AF21" i="3"/>
  <c r="AG21" i="3" s="1"/>
  <c r="AD21" i="3"/>
  <c r="Z22" i="3"/>
  <c r="AA22" i="3" s="1"/>
  <c r="AB22" i="3"/>
  <c r="AC22" i="3" s="1"/>
  <c r="T23" i="5" s="1"/>
  <c r="W22" i="3"/>
  <c r="X22" i="3"/>
  <c r="S22" i="3"/>
  <c r="T22" i="3" s="1"/>
  <c r="U22" i="3"/>
  <c r="AE22" i="3"/>
  <c r="AF22" i="3"/>
  <c r="AG22" i="3" s="1"/>
  <c r="AD22" i="3"/>
  <c r="Z23" i="3"/>
  <c r="AA23" i="3" s="1"/>
  <c r="S24" i="5" s="1"/>
  <c r="AB23" i="3"/>
  <c r="AC23" i="3" s="1"/>
  <c r="W23" i="3"/>
  <c r="X23" i="3"/>
  <c r="S23" i="3"/>
  <c r="T23" i="3" s="1"/>
  <c r="V23" i="3" s="1"/>
  <c r="Q24" i="5" s="1"/>
  <c r="U23" i="3"/>
  <c r="AE23" i="3"/>
  <c r="AF23" i="3"/>
  <c r="AG23" i="3"/>
  <c r="AD23" i="3"/>
  <c r="Z24" i="3"/>
  <c r="AA24" i="3" s="1"/>
  <c r="S25" i="5" s="1"/>
  <c r="AB24" i="3"/>
  <c r="AC24" i="3" s="1"/>
  <c r="T25" i="5" s="1"/>
  <c r="W24" i="3"/>
  <c r="X24" i="3"/>
  <c r="S24" i="3"/>
  <c r="T24" i="3" s="1"/>
  <c r="U24" i="3"/>
  <c r="AE24" i="3"/>
  <c r="AF24" i="3"/>
  <c r="AG24" i="3" s="1"/>
  <c r="AD24" i="3"/>
  <c r="Z25" i="3"/>
  <c r="AA25" i="3" s="1"/>
  <c r="S26" i="5" s="1"/>
  <c r="AB25" i="3"/>
  <c r="AC25" i="3" s="1"/>
  <c r="W25" i="3"/>
  <c r="X25" i="3"/>
  <c r="S25" i="3"/>
  <c r="T25" i="3" s="1"/>
  <c r="U25" i="3"/>
  <c r="AE25" i="3"/>
  <c r="AF25" i="3"/>
  <c r="AG25" i="3" s="1"/>
  <c r="AD25" i="3"/>
  <c r="Z26" i="3"/>
  <c r="AA26" i="3" s="1"/>
  <c r="AB26" i="3"/>
  <c r="AC26" i="3" s="1"/>
  <c r="W26" i="3"/>
  <c r="X26" i="3"/>
  <c r="S26" i="3"/>
  <c r="T26" i="3" s="1"/>
  <c r="U26" i="3"/>
  <c r="AE26" i="3"/>
  <c r="AF26" i="3"/>
  <c r="AG26" i="3" s="1"/>
  <c r="AD26" i="3"/>
  <c r="Z13" i="3"/>
  <c r="AA13" i="3" s="1"/>
  <c r="AB13" i="3"/>
  <c r="AC13" i="3" s="1"/>
  <c r="T14" i="5" s="1"/>
  <c r="W13" i="3"/>
  <c r="X13" i="3"/>
  <c r="S13" i="3"/>
  <c r="T13" i="3" s="1"/>
  <c r="V13" i="3" s="1"/>
  <c r="Q14" i="5" s="1"/>
  <c r="U13" i="3"/>
  <c r="AE13" i="3"/>
  <c r="AF13" i="3"/>
  <c r="AG13" i="3" s="1"/>
  <c r="AD13" i="3"/>
  <c r="Z7" i="3"/>
  <c r="AA7" i="3" s="1"/>
  <c r="AB7" i="3"/>
  <c r="AC7" i="3" s="1"/>
  <c r="W7" i="3"/>
  <c r="X7" i="3"/>
  <c r="S7" i="3"/>
  <c r="T7" i="3" s="1"/>
  <c r="U7" i="3"/>
  <c r="AE7" i="3"/>
  <c r="AF7" i="3"/>
  <c r="AG7" i="3" s="1"/>
  <c r="AD7" i="3"/>
  <c r="Z8" i="3"/>
  <c r="AA8" i="3" s="1"/>
  <c r="AB8" i="3"/>
  <c r="AC8" i="3" s="1"/>
  <c r="T9" i="5" s="1"/>
  <c r="W8" i="3"/>
  <c r="X8" i="3"/>
  <c r="S8" i="3"/>
  <c r="T8" i="3" s="1"/>
  <c r="U8" i="3"/>
  <c r="AE8" i="3"/>
  <c r="AF8" i="3"/>
  <c r="AG8" i="3" s="1"/>
  <c r="AD8" i="3"/>
  <c r="Z9" i="3"/>
  <c r="AA9" i="3" s="1"/>
  <c r="S10" i="5" s="1"/>
  <c r="AB9" i="3"/>
  <c r="AC9" i="3" s="1"/>
  <c r="W9" i="3"/>
  <c r="X9" i="3"/>
  <c r="S9" i="3"/>
  <c r="T9" i="3" s="1"/>
  <c r="U9" i="3"/>
  <c r="AE9" i="3"/>
  <c r="AF9" i="3"/>
  <c r="AG9" i="3" s="1"/>
  <c r="AD9" i="3"/>
  <c r="Z10" i="3"/>
  <c r="AA10" i="3" s="1"/>
  <c r="AB10" i="3"/>
  <c r="AC10" i="3" s="1"/>
  <c r="T11" i="5" s="1"/>
  <c r="W10" i="3"/>
  <c r="X10" i="3"/>
  <c r="S10" i="3"/>
  <c r="T10" i="3" s="1"/>
  <c r="U10" i="3"/>
  <c r="AE10" i="3"/>
  <c r="AF10" i="3"/>
  <c r="AG10" i="3" s="1"/>
  <c r="AD10" i="3"/>
  <c r="Z11" i="3"/>
  <c r="AA11" i="3" s="1"/>
  <c r="AB11" i="3"/>
  <c r="AC11" i="3" s="1"/>
  <c r="W11" i="3"/>
  <c r="Y11" i="3" s="1"/>
  <c r="R12" i="5" s="1"/>
  <c r="X11" i="3"/>
  <c r="S11" i="3"/>
  <c r="T11" i="3" s="1"/>
  <c r="U11" i="3"/>
  <c r="AE11" i="3"/>
  <c r="AF11" i="3"/>
  <c r="AG11" i="3" s="1"/>
  <c r="AD11" i="3"/>
  <c r="Z12" i="3"/>
  <c r="AA12" i="3"/>
  <c r="S13" i="5" s="1"/>
  <c r="AB12" i="3"/>
  <c r="AC12" i="3" s="1"/>
  <c r="W12" i="3"/>
  <c r="Y12" i="3" s="1"/>
  <c r="X12" i="3"/>
  <c r="S12" i="3"/>
  <c r="T12" i="3" s="1"/>
  <c r="U12" i="3"/>
  <c r="AE12" i="3"/>
  <c r="AF12" i="3"/>
  <c r="AG12" i="3" s="1"/>
  <c r="AD12" i="3"/>
  <c r="Z6" i="3"/>
  <c r="AA6" i="3" s="1"/>
  <c r="AB6" i="3"/>
  <c r="AC6" i="3" s="1"/>
  <c r="W6" i="3"/>
  <c r="X6" i="3"/>
  <c r="Y6" i="3" s="1"/>
  <c r="R7" i="5" s="1"/>
  <c r="S6" i="3"/>
  <c r="T6" i="3" s="1"/>
  <c r="U6" i="3"/>
  <c r="AE6" i="3"/>
  <c r="AF6" i="3"/>
  <c r="AG6" i="3" s="1"/>
  <c r="AH6" i="3" s="1"/>
  <c r="U7" i="5" s="1"/>
  <c r="AD6" i="3"/>
  <c r="Z5" i="3"/>
  <c r="AA5" i="3" s="1"/>
  <c r="AB5" i="3"/>
  <c r="AC5" i="3" s="1"/>
  <c r="W5" i="3"/>
  <c r="X5" i="3"/>
  <c r="S5" i="3"/>
  <c r="T5" i="3" s="1"/>
  <c r="V5" i="3" s="1"/>
  <c r="U5" i="3"/>
  <c r="AE5" i="3"/>
  <c r="AF5" i="3"/>
  <c r="AG5" i="3" s="1"/>
  <c r="AD5" i="3"/>
  <c r="Z4" i="3"/>
  <c r="AA4" i="3" s="1"/>
  <c r="AB4" i="3"/>
  <c r="AC4" i="3" s="1"/>
  <c r="T5" i="5" s="1"/>
  <c r="W4" i="3"/>
  <c r="X4" i="3"/>
  <c r="S4" i="3"/>
  <c r="T4" i="3" s="1"/>
  <c r="U4" i="3"/>
  <c r="AE4" i="3"/>
  <c r="AF4" i="3"/>
  <c r="AG4" i="3" s="1"/>
  <c r="AD4" i="3"/>
  <c r="Z3" i="3"/>
  <c r="AA3" i="3" s="1"/>
  <c r="S4" i="5" s="1"/>
  <c r="AB3" i="3"/>
  <c r="AC3" i="3" s="1"/>
  <c r="W3" i="3"/>
  <c r="X3" i="3"/>
  <c r="S3" i="3"/>
  <c r="T3" i="3" s="1"/>
  <c r="U3" i="3"/>
  <c r="AE3" i="3"/>
  <c r="AF3" i="3"/>
  <c r="AG3" i="3" s="1"/>
  <c r="AD3" i="3"/>
  <c r="AO77" i="75"/>
  <c r="AP77" i="75"/>
  <c r="AL77" i="75"/>
  <c r="AM77" i="75"/>
  <c r="AO78" i="75"/>
  <c r="AQ78" i="75" s="1"/>
  <c r="J79" i="5" s="1"/>
  <c r="AP78" i="75"/>
  <c r="AL78" i="75"/>
  <c r="AM78" i="75"/>
  <c r="AO79" i="75"/>
  <c r="AP79" i="75"/>
  <c r="AL79" i="75"/>
  <c r="AM79" i="75"/>
  <c r="AO80" i="75"/>
  <c r="AP80" i="75"/>
  <c r="AL80" i="75"/>
  <c r="AM80" i="75"/>
  <c r="AO81" i="75"/>
  <c r="AP81" i="75"/>
  <c r="AL81" i="75"/>
  <c r="AM81" i="75"/>
  <c r="AO82" i="75"/>
  <c r="AP82" i="75"/>
  <c r="AL82" i="75"/>
  <c r="AM82" i="75"/>
  <c r="AO83" i="75"/>
  <c r="AQ83" i="75" s="1"/>
  <c r="J84" i="5" s="1"/>
  <c r="AP83" i="75"/>
  <c r="AL83" i="75"/>
  <c r="AM83" i="75"/>
  <c r="AO84" i="75"/>
  <c r="AQ84" i="75" s="1"/>
  <c r="AP84" i="75"/>
  <c r="AL84" i="75"/>
  <c r="AM84" i="75"/>
  <c r="AO63" i="75"/>
  <c r="AP63" i="75"/>
  <c r="AL63" i="75"/>
  <c r="AM63" i="75"/>
  <c r="AO64" i="75"/>
  <c r="AP64" i="75"/>
  <c r="AL64" i="75"/>
  <c r="AM64" i="75"/>
  <c r="AO65" i="75"/>
  <c r="AP65" i="75"/>
  <c r="AL65" i="75"/>
  <c r="AM65" i="75"/>
  <c r="AO66" i="75"/>
  <c r="AP66" i="75"/>
  <c r="AL66" i="75"/>
  <c r="AM66" i="75"/>
  <c r="AO67" i="75"/>
  <c r="AP67" i="75"/>
  <c r="AL67" i="75"/>
  <c r="AM67" i="75"/>
  <c r="AO68" i="75"/>
  <c r="AP68" i="75"/>
  <c r="AL68" i="75"/>
  <c r="AM68" i="75"/>
  <c r="AO69" i="75"/>
  <c r="AP69" i="75"/>
  <c r="AL69" i="75"/>
  <c r="AM69" i="75"/>
  <c r="AO70" i="75"/>
  <c r="AP70" i="75"/>
  <c r="AL70" i="75"/>
  <c r="AM70" i="75"/>
  <c r="AO71" i="75"/>
  <c r="AP71" i="75"/>
  <c r="AL71" i="75"/>
  <c r="AM71" i="75"/>
  <c r="AO72" i="75"/>
  <c r="AP72" i="75"/>
  <c r="AL72" i="75"/>
  <c r="AM72" i="75"/>
  <c r="AO73" i="75"/>
  <c r="AP73" i="75"/>
  <c r="AL73" i="75"/>
  <c r="AM73" i="75"/>
  <c r="AO74" i="75"/>
  <c r="AP74" i="75"/>
  <c r="AL74" i="75"/>
  <c r="AM74" i="75"/>
  <c r="AO75" i="75"/>
  <c r="AP75" i="75"/>
  <c r="AL75" i="75"/>
  <c r="AM75" i="75"/>
  <c r="AO76" i="75"/>
  <c r="AQ76" i="75" s="1"/>
  <c r="J77" i="5" s="1"/>
  <c r="AP76" i="75"/>
  <c r="AL76" i="75"/>
  <c r="AM76" i="75"/>
  <c r="AO50" i="75"/>
  <c r="AQ50" i="75" s="1"/>
  <c r="AP50" i="75"/>
  <c r="AL50" i="75"/>
  <c r="AM50" i="75"/>
  <c r="AO51" i="75"/>
  <c r="AQ51" i="75" s="1"/>
  <c r="J52" i="5" s="1"/>
  <c r="AP51" i="75"/>
  <c r="AL51" i="75"/>
  <c r="AM51" i="75"/>
  <c r="AO52" i="75"/>
  <c r="AP52" i="75"/>
  <c r="AL52" i="75"/>
  <c r="AN52" i="75" s="1"/>
  <c r="I53" i="5" s="1"/>
  <c r="AM52" i="75"/>
  <c r="AO53" i="75"/>
  <c r="AP53" i="75"/>
  <c r="AL53" i="75"/>
  <c r="AM53" i="75"/>
  <c r="AO54" i="75"/>
  <c r="AP54" i="75"/>
  <c r="AL54" i="75"/>
  <c r="AM54" i="75"/>
  <c r="AO55" i="75"/>
  <c r="AP55" i="75"/>
  <c r="AL55" i="75"/>
  <c r="AM55" i="75"/>
  <c r="AO56" i="75"/>
  <c r="AP56" i="75"/>
  <c r="AL56" i="75"/>
  <c r="AM56" i="75"/>
  <c r="AO57" i="75"/>
  <c r="AP57" i="75"/>
  <c r="AQ57" i="75" s="1"/>
  <c r="AL57" i="75"/>
  <c r="AM57" i="75"/>
  <c r="AO58" i="75"/>
  <c r="AP58" i="75"/>
  <c r="AL58" i="75"/>
  <c r="AM58" i="75"/>
  <c r="AO59" i="75"/>
  <c r="AP59" i="75"/>
  <c r="AL59" i="75"/>
  <c r="AM59" i="75"/>
  <c r="AO60" i="75"/>
  <c r="AP60" i="75"/>
  <c r="AQ60" i="75" s="1"/>
  <c r="AL60" i="75"/>
  <c r="AM60" i="75"/>
  <c r="AO61" i="75"/>
  <c r="AP61" i="75"/>
  <c r="AQ61" i="75" s="1"/>
  <c r="AL61" i="75"/>
  <c r="AM61" i="75"/>
  <c r="AO62" i="75"/>
  <c r="AP62" i="75"/>
  <c r="AL62" i="75"/>
  <c r="AN62" i="75" s="1"/>
  <c r="I63" i="5" s="1"/>
  <c r="AM62" i="75"/>
  <c r="AO36" i="75"/>
  <c r="AP36" i="75"/>
  <c r="AL36" i="75"/>
  <c r="AM36" i="75"/>
  <c r="AO37" i="75"/>
  <c r="AP37" i="75"/>
  <c r="AL37" i="75"/>
  <c r="AN37" i="75" s="1"/>
  <c r="AM37" i="75"/>
  <c r="AO38" i="75"/>
  <c r="AP38" i="75"/>
  <c r="AL38" i="75"/>
  <c r="AM38" i="75"/>
  <c r="AO39" i="75"/>
  <c r="AP39" i="75"/>
  <c r="AL39" i="75"/>
  <c r="AM39" i="75"/>
  <c r="AO40" i="75"/>
  <c r="AP40" i="75"/>
  <c r="AL40" i="75"/>
  <c r="AM40" i="75"/>
  <c r="AO41" i="75"/>
  <c r="AP41" i="75"/>
  <c r="AL41" i="75"/>
  <c r="AM41" i="75"/>
  <c r="AO42" i="75"/>
  <c r="AP42" i="75"/>
  <c r="AL42" i="75"/>
  <c r="AN42" i="75" s="1"/>
  <c r="I43" i="5" s="1"/>
  <c r="AM42" i="75"/>
  <c r="AO43" i="75"/>
  <c r="AP43" i="75"/>
  <c r="AL43" i="75"/>
  <c r="AM43" i="75"/>
  <c r="AO44" i="75"/>
  <c r="AP44" i="75"/>
  <c r="AL44" i="75"/>
  <c r="AM44" i="75"/>
  <c r="AO45" i="75"/>
  <c r="AP45" i="75"/>
  <c r="AQ45" i="75"/>
  <c r="AL45" i="75"/>
  <c r="AM45" i="75"/>
  <c r="AO46" i="75"/>
  <c r="AP46" i="75"/>
  <c r="AQ46" i="75" s="1"/>
  <c r="J47" i="5" s="1"/>
  <c r="AL46" i="75"/>
  <c r="AM46" i="75"/>
  <c r="AO47" i="75"/>
  <c r="AP47" i="75"/>
  <c r="AL47" i="75"/>
  <c r="AM47" i="75"/>
  <c r="AO48" i="75"/>
  <c r="AP48" i="75"/>
  <c r="AL48" i="75"/>
  <c r="AM48" i="75"/>
  <c r="AO49" i="75"/>
  <c r="AP49" i="75"/>
  <c r="AL49" i="75"/>
  <c r="AM49" i="75"/>
  <c r="AO24" i="75"/>
  <c r="AP24" i="75"/>
  <c r="AL24" i="75"/>
  <c r="AM24" i="75"/>
  <c r="AO25" i="75"/>
  <c r="AP25" i="75"/>
  <c r="AL25" i="75"/>
  <c r="AM25" i="75"/>
  <c r="AO26" i="75"/>
  <c r="AP26" i="75"/>
  <c r="AL26" i="75"/>
  <c r="AM26" i="75"/>
  <c r="AO27" i="75"/>
  <c r="AP27" i="75"/>
  <c r="AL27" i="75"/>
  <c r="AM27" i="75"/>
  <c r="AO28" i="75"/>
  <c r="AP28" i="75"/>
  <c r="AL28" i="75"/>
  <c r="AM28" i="75"/>
  <c r="AO29" i="75"/>
  <c r="AP29" i="75"/>
  <c r="AL29" i="75"/>
  <c r="AM29" i="75"/>
  <c r="AO30" i="75"/>
  <c r="AP30" i="75"/>
  <c r="AL30" i="75"/>
  <c r="AM30" i="75"/>
  <c r="AO31" i="75"/>
  <c r="AP31" i="75"/>
  <c r="AL31" i="75"/>
  <c r="AM31" i="75"/>
  <c r="AO32" i="75"/>
  <c r="AP32" i="75"/>
  <c r="AQ32" i="75" s="1"/>
  <c r="J33" i="5" s="1"/>
  <c r="AL32" i="75"/>
  <c r="AM32" i="75"/>
  <c r="AO33" i="75"/>
  <c r="AP33" i="75"/>
  <c r="AL33" i="75"/>
  <c r="AM33" i="75"/>
  <c r="AO34" i="75"/>
  <c r="AP34" i="75"/>
  <c r="AL34" i="75"/>
  <c r="AM34" i="75"/>
  <c r="AO35" i="75"/>
  <c r="AP35" i="75"/>
  <c r="AL35" i="75"/>
  <c r="AM35" i="75"/>
  <c r="AO17" i="75"/>
  <c r="AP17" i="75"/>
  <c r="AL17" i="75"/>
  <c r="AM17" i="75"/>
  <c r="AO18" i="75"/>
  <c r="AP18" i="75"/>
  <c r="AL18" i="75"/>
  <c r="AM18" i="75"/>
  <c r="AO19" i="75"/>
  <c r="AP19" i="75"/>
  <c r="AL19" i="75"/>
  <c r="AM19" i="75"/>
  <c r="AO20" i="75"/>
  <c r="AP20" i="75"/>
  <c r="AQ20" i="75" s="1"/>
  <c r="J21" i="5" s="1"/>
  <c r="AL20" i="75"/>
  <c r="AM20" i="75"/>
  <c r="AO21" i="75"/>
  <c r="AP21" i="75"/>
  <c r="AL21" i="75"/>
  <c r="AM21" i="75"/>
  <c r="AO22" i="75"/>
  <c r="AP22" i="75"/>
  <c r="AL22" i="75"/>
  <c r="AM22" i="75"/>
  <c r="AO23" i="75"/>
  <c r="AP23" i="75"/>
  <c r="AL23" i="75"/>
  <c r="AM23" i="75"/>
  <c r="AO4" i="75"/>
  <c r="AP4" i="75"/>
  <c r="AL4" i="75"/>
  <c r="AM4" i="75"/>
  <c r="AO5" i="75"/>
  <c r="AP5" i="75"/>
  <c r="AQ5" i="75" s="1"/>
  <c r="J6" i="5" s="1"/>
  <c r="AL5" i="75"/>
  <c r="AM5" i="75"/>
  <c r="AO6" i="75"/>
  <c r="AP6" i="75"/>
  <c r="AL6" i="75"/>
  <c r="AM6" i="75"/>
  <c r="AO7" i="75"/>
  <c r="AP7" i="75"/>
  <c r="AL7" i="75"/>
  <c r="AM7" i="75"/>
  <c r="AO8" i="75"/>
  <c r="AP8" i="75"/>
  <c r="AQ8" i="75" s="1"/>
  <c r="AL8" i="75"/>
  <c r="AM8" i="75"/>
  <c r="AO9" i="75"/>
  <c r="AP9" i="75"/>
  <c r="AL9" i="75"/>
  <c r="AM9" i="75"/>
  <c r="AO10" i="75"/>
  <c r="AP10" i="75"/>
  <c r="AL10" i="75"/>
  <c r="AM10" i="75"/>
  <c r="AO11" i="75"/>
  <c r="AP11" i="75"/>
  <c r="AL11" i="75"/>
  <c r="AM11" i="75"/>
  <c r="AO12" i="75"/>
  <c r="AP12" i="75"/>
  <c r="AL12" i="75"/>
  <c r="AM12" i="75"/>
  <c r="AO13" i="75"/>
  <c r="AP13" i="75"/>
  <c r="AL13" i="75"/>
  <c r="AM13" i="75"/>
  <c r="AO14" i="75"/>
  <c r="AP14" i="75"/>
  <c r="AL14" i="75"/>
  <c r="AM14" i="75"/>
  <c r="AO15" i="75"/>
  <c r="AP15" i="75"/>
  <c r="AL15" i="75"/>
  <c r="AM15" i="75"/>
  <c r="AO16" i="75"/>
  <c r="AP16" i="75"/>
  <c r="AL16" i="75"/>
  <c r="AM16" i="75"/>
  <c r="AO3" i="75"/>
  <c r="AP3" i="75"/>
  <c r="AL3" i="75"/>
  <c r="AM3" i="75"/>
  <c r="L4" i="3"/>
  <c r="M4" i="3" s="1"/>
  <c r="N4" i="3" s="1"/>
  <c r="O4" i="3"/>
  <c r="P4" i="3"/>
  <c r="F4" i="3"/>
  <c r="D4" i="3"/>
  <c r="E4" i="3"/>
  <c r="J4" i="3"/>
  <c r="H4" i="3"/>
  <c r="I4" i="3" s="1"/>
  <c r="L5" i="3"/>
  <c r="M5" i="3" s="1"/>
  <c r="N5" i="3" s="1"/>
  <c r="O5" i="3"/>
  <c r="P5" i="3"/>
  <c r="F5" i="3"/>
  <c r="D5" i="3"/>
  <c r="E5" i="3"/>
  <c r="J5" i="3"/>
  <c r="H5" i="3"/>
  <c r="I5" i="3" s="1"/>
  <c r="L6" i="3"/>
  <c r="M6" i="3" s="1"/>
  <c r="N6" i="3" s="1"/>
  <c r="O6" i="3"/>
  <c r="P6" i="3"/>
  <c r="F6" i="3"/>
  <c r="D6" i="3"/>
  <c r="E6" i="3"/>
  <c r="J6" i="3"/>
  <c r="H6" i="3"/>
  <c r="I6" i="3" s="1"/>
  <c r="K6" i="3" s="1"/>
  <c r="L7" i="3"/>
  <c r="M7" i="3" s="1"/>
  <c r="N7" i="3" s="1"/>
  <c r="O7" i="3"/>
  <c r="P7" i="3"/>
  <c r="F7" i="3"/>
  <c r="D7" i="3"/>
  <c r="E7" i="3"/>
  <c r="J7" i="3"/>
  <c r="H7" i="3"/>
  <c r="I7" i="3" s="1"/>
  <c r="K7" i="3" s="1"/>
  <c r="L8" i="3"/>
  <c r="M8" i="3" s="1"/>
  <c r="N8" i="3" s="1"/>
  <c r="O8" i="3"/>
  <c r="P8" i="3"/>
  <c r="F8" i="3"/>
  <c r="D8" i="3"/>
  <c r="E8" i="3"/>
  <c r="J8" i="3"/>
  <c r="H8" i="3"/>
  <c r="I8" i="3" s="1"/>
  <c r="L9" i="3"/>
  <c r="M9" i="3" s="1"/>
  <c r="N9" i="3" s="1"/>
  <c r="O9" i="3"/>
  <c r="P9" i="3"/>
  <c r="F9" i="3"/>
  <c r="D9" i="3"/>
  <c r="E9" i="3"/>
  <c r="J9" i="3"/>
  <c r="H9" i="3"/>
  <c r="I9" i="3" s="1"/>
  <c r="K9" i="3" s="1"/>
  <c r="L10" i="3"/>
  <c r="M10" i="3" s="1"/>
  <c r="N10" i="3" s="1"/>
  <c r="O10" i="3"/>
  <c r="P10" i="3"/>
  <c r="F10" i="3"/>
  <c r="D10" i="3"/>
  <c r="E10" i="3"/>
  <c r="J10" i="3"/>
  <c r="H10" i="3"/>
  <c r="I10" i="3" s="1"/>
  <c r="K10" i="3" s="1"/>
  <c r="L11" i="3"/>
  <c r="M11" i="3" s="1"/>
  <c r="N11" i="3" s="1"/>
  <c r="O11" i="3"/>
  <c r="P11" i="3"/>
  <c r="F11" i="3"/>
  <c r="D11" i="3"/>
  <c r="E11" i="3"/>
  <c r="J11" i="3"/>
  <c r="H11" i="3"/>
  <c r="I11" i="3" s="1"/>
  <c r="K11" i="3" s="1"/>
  <c r="L12" i="3"/>
  <c r="M12" i="3" s="1"/>
  <c r="N12" i="3" s="1"/>
  <c r="O12" i="3"/>
  <c r="P12" i="3"/>
  <c r="F12" i="3"/>
  <c r="D12" i="3"/>
  <c r="E12" i="3"/>
  <c r="J12" i="3"/>
  <c r="H12" i="3"/>
  <c r="I12" i="3" s="1"/>
  <c r="K12" i="3" s="1"/>
  <c r="L13" i="3"/>
  <c r="M13" i="3" s="1"/>
  <c r="N13" i="3" s="1"/>
  <c r="O13" i="3"/>
  <c r="P13" i="3"/>
  <c r="F13" i="3"/>
  <c r="D13" i="3"/>
  <c r="E13" i="3"/>
  <c r="J13" i="3"/>
  <c r="H13" i="3"/>
  <c r="I13" i="3" s="1"/>
  <c r="K13" i="3" s="1"/>
  <c r="L14" i="3"/>
  <c r="M14" i="3" s="1"/>
  <c r="N14" i="3" s="1"/>
  <c r="O14" i="3"/>
  <c r="P14" i="3"/>
  <c r="F14" i="3"/>
  <c r="D14" i="3"/>
  <c r="E14" i="3"/>
  <c r="J14" i="3"/>
  <c r="H14" i="3"/>
  <c r="I14" i="3" s="1"/>
  <c r="K14" i="3" s="1"/>
  <c r="L15" i="3"/>
  <c r="M15" i="3" s="1"/>
  <c r="N15" i="3" s="1"/>
  <c r="O15" i="3"/>
  <c r="P15" i="3"/>
  <c r="F15" i="3"/>
  <c r="D15" i="3"/>
  <c r="E15" i="3"/>
  <c r="J15" i="3"/>
  <c r="H15" i="3"/>
  <c r="I15" i="3" s="1"/>
  <c r="K15" i="3" s="1"/>
  <c r="L16" i="3"/>
  <c r="M16" i="3" s="1"/>
  <c r="N16" i="3" s="1"/>
  <c r="O16" i="3"/>
  <c r="P16" i="3"/>
  <c r="F16" i="3"/>
  <c r="D16" i="3"/>
  <c r="E16" i="3"/>
  <c r="J16" i="3"/>
  <c r="H16" i="3"/>
  <c r="I16" i="3" s="1"/>
  <c r="K16" i="3" s="1"/>
  <c r="L17" i="3"/>
  <c r="M17" i="3" s="1"/>
  <c r="N17" i="3" s="1"/>
  <c r="O17" i="3"/>
  <c r="P17" i="3"/>
  <c r="F17" i="3"/>
  <c r="D17" i="3"/>
  <c r="E17" i="3"/>
  <c r="J17" i="3"/>
  <c r="H17" i="3"/>
  <c r="I17" i="3" s="1"/>
  <c r="K17" i="3" s="1"/>
  <c r="L18" i="3"/>
  <c r="M18" i="3" s="1"/>
  <c r="N18" i="3" s="1"/>
  <c r="O18" i="3"/>
  <c r="P18" i="3"/>
  <c r="F18" i="3"/>
  <c r="D18" i="3"/>
  <c r="E18" i="3"/>
  <c r="J18" i="3"/>
  <c r="H18" i="3"/>
  <c r="I18" i="3" s="1"/>
  <c r="K18" i="3" s="1"/>
  <c r="L19" i="3"/>
  <c r="M19" i="3" s="1"/>
  <c r="N19" i="3" s="1"/>
  <c r="O19" i="3"/>
  <c r="P19" i="3"/>
  <c r="F19" i="3"/>
  <c r="D19" i="3"/>
  <c r="E19" i="3"/>
  <c r="J19" i="3"/>
  <c r="H19" i="3"/>
  <c r="I19" i="3" s="1"/>
  <c r="K19" i="3" s="1"/>
  <c r="L20" i="3"/>
  <c r="M20" i="3" s="1"/>
  <c r="N20" i="3" s="1"/>
  <c r="O20" i="3"/>
  <c r="P20" i="3"/>
  <c r="F20" i="3"/>
  <c r="D20" i="3"/>
  <c r="E20" i="3"/>
  <c r="J20" i="3"/>
  <c r="H20" i="3"/>
  <c r="I20" i="3" s="1"/>
  <c r="K20" i="3" s="1"/>
  <c r="L21" i="3"/>
  <c r="M21" i="3" s="1"/>
  <c r="N21" i="3" s="1"/>
  <c r="O21" i="3"/>
  <c r="P21" i="3"/>
  <c r="F21" i="3"/>
  <c r="D21" i="3"/>
  <c r="E21" i="3"/>
  <c r="J21" i="3"/>
  <c r="H21" i="3"/>
  <c r="I21" i="3" s="1"/>
  <c r="K21" i="3" s="1"/>
  <c r="L22" i="3"/>
  <c r="M22" i="3" s="1"/>
  <c r="N22" i="3" s="1"/>
  <c r="O22" i="3"/>
  <c r="P22" i="3"/>
  <c r="F22" i="3"/>
  <c r="D22" i="3"/>
  <c r="E22" i="3"/>
  <c r="J22" i="3"/>
  <c r="H22" i="3"/>
  <c r="I22" i="3" s="1"/>
  <c r="K22" i="3" s="1"/>
  <c r="L23" i="3"/>
  <c r="M23" i="3" s="1"/>
  <c r="N23" i="3" s="1"/>
  <c r="O23" i="3"/>
  <c r="P23" i="3"/>
  <c r="F23" i="3"/>
  <c r="D23" i="3"/>
  <c r="E23" i="3"/>
  <c r="J23" i="3"/>
  <c r="H23" i="3"/>
  <c r="I23" i="3" s="1"/>
  <c r="K23" i="3" s="1"/>
  <c r="L24" i="3"/>
  <c r="N24" i="3" s="1"/>
  <c r="Q24" i="3" s="1"/>
  <c r="O24" i="3"/>
  <c r="P24" i="3"/>
  <c r="F24" i="3"/>
  <c r="D24" i="3"/>
  <c r="E24" i="3"/>
  <c r="J24" i="3"/>
  <c r="H24" i="3"/>
  <c r="I24" i="3" s="1"/>
  <c r="L25" i="3"/>
  <c r="N25" i="3" s="1"/>
  <c r="Q25" i="3" s="1"/>
  <c r="O25" i="3"/>
  <c r="P25" i="3"/>
  <c r="F25" i="3"/>
  <c r="D25" i="3"/>
  <c r="E25" i="3"/>
  <c r="J25" i="3"/>
  <c r="H25" i="3"/>
  <c r="I25" i="3" s="1"/>
  <c r="K25" i="3" s="1"/>
  <c r="L26" i="3"/>
  <c r="N26" i="3" s="1"/>
  <c r="Q26" i="3" s="1"/>
  <c r="O26" i="3"/>
  <c r="P26" i="3"/>
  <c r="F26" i="3"/>
  <c r="D26" i="3"/>
  <c r="E26" i="3"/>
  <c r="J26" i="3"/>
  <c r="H26" i="3"/>
  <c r="I26" i="3" s="1"/>
  <c r="K26" i="3" s="1"/>
  <c r="L27" i="3"/>
  <c r="N27" i="3" s="1"/>
  <c r="Q27" i="3" s="1"/>
  <c r="O27" i="3"/>
  <c r="P27" i="3"/>
  <c r="F27" i="3"/>
  <c r="D27" i="3"/>
  <c r="E27" i="3"/>
  <c r="J27" i="3"/>
  <c r="H27" i="3"/>
  <c r="I27" i="3" s="1"/>
  <c r="L28" i="3"/>
  <c r="N28" i="3" s="1"/>
  <c r="O28" i="3"/>
  <c r="P28" i="3"/>
  <c r="F28" i="3"/>
  <c r="D28" i="3"/>
  <c r="E28" i="3"/>
  <c r="J28" i="3"/>
  <c r="H28" i="3"/>
  <c r="I28" i="3" s="1"/>
  <c r="L29" i="3"/>
  <c r="N29" i="3" s="1"/>
  <c r="O29" i="3"/>
  <c r="P29" i="3"/>
  <c r="F29" i="3"/>
  <c r="D29" i="3"/>
  <c r="E29" i="3"/>
  <c r="J29" i="3"/>
  <c r="H29" i="3"/>
  <c r="I29" i="3" s="1"/>
  <c r="L30" i="3"/>
  <c r="N30" i="3" s="1"/>
  <c r="O30" i="3"/>
  <c r="P30" i="3"/>
  <c r="F30" i="3"/>
  <c r="D30" i="3"/>
  <c r="E30" i="3"/>
  <c r="J30" i="3"/>
  <c r="H30" i="3"/>
  <c r="I30" i="3" s="1"/>
  <c r="L31" i="3"/>
  <c r="N31" i="3" s="1"/>
  <c r="O31" i="3"/>
  <c r="P31" i="3"/>
  <c r="F31" i="3"/>
  <c r="D31" i="3"/>
  <c r="E31" i="3"/>
  <c r="J31" i="3"/>
  <c r="H31" i="3"/>
  <c r="I31" i="3" s="1"/>
  <c r="L32" i="3"/>
  <c r="N32" i="3" s="1"/>
  <c r="O32" i="3"/>
  <c r="P32" i="3"/>
  <c r="F32" i="3"/>
  <c r="D32" i="3"/>
  <c r="E32" i="3"/>
  <c r="J32" i="3"/>
  <c r="H32" i="3"/>
  <c r="I32" i="3" s="1"/>
  <c r="L33" i="3"/>
  <c r="N33" i="3" s="1"/>
  <c r="O33" i="3"/>
  <c r="P33" i="3"/>
  <c r="F33" i="3"/>
  <c r="D33" i="3"/>
  <c r="E33" i="3"/>
  <c r="J33" i="3"/>
  <c r="H33" i="3"/>
  <c r="I33" i="3" s="1"/>
  <c r="L34" i="3"/>
  <c r="N34" i="3" s="1"/>
  <c r="O34" i="3"/>
  <c r="P34" i="3"/>
  <c r="F34" i="3"/>
  <c r="D34" i="3"/>
  <c r="E34" i="3"/>
  <c r="J34" i="3"/>
  <c r="H34" i="3"/>
  <c r="I34" i="3" s="1"/>
  <c r="K34" i="3" s="1"/>
  <c r="N35" i="5" s="1"/>
  <c r="L35" i="3"/>
  <c r="M35" i="3" s="1"/>
  <c r="N35" i="3" s="1"/>
  <c r="O35" i="3"/>
  <c r="P35" i="3"/>
  <c r="F35" i="3"/>
  <c r="D35" i="3"/>
  <c r="E35" i="3"/>
  <c r="J35" i="3"/>
  <c r="H35" i="3"/>
  <c r="I35" i="3" s="1"/>
  <c r="L36" i="3"/>
  <c r="M36" i="3"/>
  <c r="N36" i="3" s="1"/>
  <c r="O36" i="3"/>
  <c r="P36" i="3"/>
  <c r="F36" i="3"/>
  <c r="D36" i="3"/>
  <c r="E36" i="3"/>
  <c r="J36" i="3"/>
  <c r="H36" i="3"/>
  <c r="I36" i="3" s="1"/>
  <c r="L37" i="3"/>
  <c r="M37" i="3" s="1"/>
  <c r="N37" i="3" s="1"/>
  <c r="O37" i="3"/>
  <c r="P37" i="3"/>
  <c r="F37" i="3"/>
  <c r="D37" i="3"/>
  <c r="E37" i="3"/>
  <c r="J37" i="3"/>
  <c r="H37" i="3"/>
  <c r="I37" i="3" s="1"/>
  <c r="L38" i="3"/>
  <c r="M38" i="3" s="1"/>
  <c r="N38" i="3" s="1"/>
  <c r="O38" i="3"/>
  <c r="P38" i="3"/>
  <c r="F38" i="3"/>
  <c r="D38" i="3"/>
  <c r="E38" i="3"/>
  <c r="J38" i="3"/>
  <c r="H38" i="3"/>
  <c r="I38" i="3" s="1"/>
  <c r="L39" i="3"/>
  <c r="M39" i="3" s="1"/>
  <c r="N39" i="3" s="1"/>
  <c r="O39" i="3"/>
  <c r="P39" i="3"/>
  <c r="F39" i="3"/>
  <c r="D39" i="3"/>
  <c r="E39" i="3"/>
  <c r="J39" i="3"/>
  <c r="H39" i="3"/>
  <c r="I39" i="3" s="1"/>
  <c r="L40" i="3"/>
  <c r="M40" i="3" s="1"/>
  <c r="N40" i="3" s="1"/>
  <c r="O40" i="3"/>
  <c r="P40" i="3"/>
  <c r="F40" i="3"/>
  <c r="D40" i="3"/>
  <c r="E40" i="3"/>
  <c r="J40" i="3"/>
  <c r="H40" i="3"/>
  <c r="I40" i="3" s="1"/>
  <c r="L41" i="3"/>
  <c r="M41" i="3"/>
  <c r="N41" i="3" s="1"/>
  <c r="O41" i="3"/>
  <c r="P41" i="3"/>
  <c r="F41" i="3"/>
  <c r="D41" i="3"/>
  <c r="E41" i="3"/>
  <c r="J41" i="3"/>
  <c r="H41" i="3"/>
  <c r="I41" i="3" s="1"/>
  <c r="L42" i="3"/>
  <c r="M42" i="3" s="1"/>
  <c r="N42" i="3" s="1"/>
  <c r="O42" i="3"/>
  <c r="P42" i="3"/>
  <c r="F42" i="3"/>
  <c r="D42" i="3"/>
  <c r="E42" i="3"/>
  <c r="J42" i="3"/>
  <c r="H42" i="3"/>
  <c r="I42" i="3" s="1"/>
  <c r="L43" i="3"/>
  <c r="M43" i="3" s="1"/>
  <c r="N43" i="3" s="1"/>
  <c r="O43" i="3"/>
  <c r="P43" i="3"/>
  <c r="F43" i="3"/>
  <c r="D43" i="3"/>
  <c r="E43" i="3"/>
  <c r="J43" i="3"/>
  <c r="H43" i="3"/>
  <c r="I43" i="3" s="1"/>
  <c r="L44" i="3"/>
  <c r="M44" i="3"/>
  <c r="N44" i="3" s="1"/>
  <c r="O44" i="3"/>
  <c r="P44" i="3"/>
  <c r="F44" i="3"/>
  <c r="D44" i="3"/>
  <c r="E44" i="3"/>
  <c r="J44" i="3"/>
  <c r="H44" i="3"/>
  <c r="I44" i="3" s="1"/>
  <c r="L45" i="3"/>
  <c r="M45" i="3" s="1"/>
  <c r="N45" i="3" s="1"/>
  <c r="O45" i="3"/>
  <c r="P45" i="3"/>
  <c r="F45" i="3"/>
  <c r="D45" i="3"/>
  <c r="E45" i="3"/>
  <c r="J45" i="3"/>
  <c r="H45" i="3"/>
  <c r="I45" i="3" s="1"/>
  <c r="L46" i="3"/>
  <c r="M46" i="3" s="1"/>
  <c r="N46" i="3" s="1"/>
  <c r="O46" i="3"/>
  <c r="P46" i="3"/>
  <c r="F46" i="3"/>
  <c r="D46" i="3"/>
  <c r="E46" i="3"/>
  <c r="J46" i="3"/>
  <c r="H46" i="3"/>
  <c r="I46" i="3" s="1"/>
  <c r="L47" i="3"/>
  <c r="M47" i="3" s="1"/>
  <c r="N47" i="3" s="1"/>
  <c r="O47" i="3"/>
  <c r="P47" i="3"/>
  <c r="F47" i="3"/>
  <c r="D47" i="3"/>
  <c r="E47" i="3"/>
  <c r="J47" i="3"/>
  <c r="H47" i="3"/>
  <c r="I47" i="3" s="1"/>
  <c r="L48" i="3"/>
  <c r="M48" i="3" s="1"/>
  <c r="N48" i="3" s="1"/>
  <c r="O48" i="3"/>
  <c r="P48" i="3"/>
  <c r="F48" i="3"/>
  <c r="D48" i="3"/>
  <c r="E48" i="3"/>
  <c r="J48" i="3"/>
  <c r="H48" i="3"/>
  <c r="I48" i="3" s="1"/>
  <c r="K48" i="3" s="1"/>
  <c r="N49" i="5" s="1"/>
  <c r="L49" i="3"/>
  <c r="M49" i="3" s="1"/>
  <c r="N49" i="3" s="1"/>
  <c r="O49" i="3"/>
  <c r="P49" i="3"/>
  <c r="F49" i="3"/>
  <c r="D49" i="3"/>
  <c r="E49" i="3"/>
  <c r="J49" i="3"/>
  <c r="H49" i="3"/>
  <c r="I49" i="3" s="1"/>
  <c r="L50" i="3"/>
  <c r="M50" i="3" s="1"/>
  <c r="N50" i="3" s="1"/>
  <c r="O50" i="3"/>
  <c r="P50" i="3"/>
  <c r="F50" i="3"/>
  <c r="D50" i="3"/>
  <c r="E50" i="3"/>
  <c r="J50" i="3"/>
  <c r="H50" i="3"/>
  <c r="I50" i="3" s="1"/>
  <c r="L51" i="3"/>
  <c r="M51" i="3" s="1"/>
  <c r="N51" i="3" s="1"/>
  <c r="O51" i="3"/>
  <c r="P51" i="3"/>
  <c r="F51" i="3"/>
  <c r="D51" i="3"/>
  <c r="E51" i="3"/>
  <c r="J51" i="3"/>
  <c r="H51" i="3"/>
  <c r="I51" i="3" s="1"/>
  <c r="L52" i="3"/>
  <c r="M52" i="3" s="1"/>
  <c r="N52" i="3" s="1"/>
  <c r="O52" i="3"/>
  <c r="P52" i="3"/>
  <c r="F52" i="3"/>
  <c r="D52" i="3"/>
  <c r="E52" i="3"/>
  <c r="J52" i="3"/>
  <c r="H52" i="3"/>
  <c r="I52" i="3" s="1"/>
  <c r="L53" i="3"/>
  <c r="M53" i="3" s="1"/>
  <c r="N53" i="3" s="1"/>
  <c r="O53" i="3"/>
  <c r="P53" i="3"/>
  <c r="F53" i="3"/>
  <c r="D53" i="3"/>
  <c r="E53" i="3"/>
  <c r="J53" i="3"/>
  <c r="H53" i="3"/>
  <c r="I53" i="3" s="1"/>
  <c r="L54" i="3"/>
  <c r="M54" i="3" s="1"/>
  <c r="N54" i="3" s="1"/>
  <c r="O54" i="3"/>
  <c r="P54" i="3"/>
  <c r="F54" i="3"/>
  <c r="D54" i="3"/>
  <c r="E54" i="3"/>
  <c r="J54" i="3"/>
  <c r="H54" i="3"/>
  <c r="I54" i="3" s="1"/>
  <c r="L55" i="3"/>
  <c r="M55" i="3"/>
  <c r="N55" i="3" s="1"/>
  <c r="O55" i="3"/>
  <c r="P55" i="3"/>
  <c r="F55" i="3"/>
  <c r="D55" i="3"/>
  <c r="E55" i="3"/>
  <c r="J55" i="3"/>
  <c r="H55" i="3"/>
  <c r="I55" i="3" s="1"/>
  <c r="L56" i="3"/>
  <c r="M56" i="3" s="1"/>
  <c r="N56" i="3" s="1"/>
  <c r="O56" i="3"/>
  <c r="P56" i="3"/>
  <c r="F56" i="3"/>
  <c r="D56" i="3"/>
  <c r="E56" i="3"/>
  <c r="J56" i="3"/>
  <c r="H56" i="3"/>
  <c r="I56" i="3" s="1"/>
  <c r="L57" i="3"/>
  <c r="M57" i="3"/>
  <c r="N57" i="3" s="1"/>
  <c r="O57" i="3"/>
  <c r="P57" i="3"/>
  <c r="F57" i="3"/>
  <c r="D57" i="3"/>
  <c r="G57" i="3" s="1"/>
  <c r="M58" i="5" s="1"/>
  <c r="E57" i="3"/>
  <c r="J57" i="3"/>
  <c r="H57" i="3"/>
  <c r="I57" i="3" s="1"/>
  <c r="L58" i="3"/>
  <c r="M58" i="3" s="1"/>
  <c r="N58" i="3" s="1"/>
  <c r="Q58" i="3" s="1"/>
  <c r="O58" i="3"/>
  <c r="P58" i="3"/>
  <c r="F58" i="3"/>
  <c r="D58" i="3"/>
  <c r="E58" i="3"/>
  <c r="J58" i="3"/>
  <c r="H58" i="3"/>
  <c r="I58" i="3" s="1"/>
  <c r="K58" i="3" s="1"/>
  <c r="L59" i="3"/>
  <c r="M59" i="3" s="1"/>
  <c r="N59" i="3" s="1"/>
  <c r="Q59" i="3" s="1"/>
  <c r="O59" i="3"/>
  <c r="P59" i="3"/>
  <c r="F59" i="3"/>
  <c r="D59" i="3"/>
  <c r="E59" i="3"/>
  <c r="J59" i="3"/>
  <c r="H59" i="3"/>
  <c r="I59" i="3" s="1"/>
  <c r="L60" i="3"/>
  <c r="M60" i="3" s="1"/>
  <c r="N60" i="3" s="1"/>
  <c r="O60" i="3"/>
  <c r="P60" i="3"/>
  <c r="F60" i="3"/>
  <c r="D60" i="3"/>
  <c r="E60" i="3"/>
  <c r="J60" i="3"/>
  <c r="H60" i="3"/>
  <c r="I60" i="3" s="1"/>
  <c r="K60" i="3" s="1"/>
  <c r="L61" i="3"/>
  <c r="M61" i="3" s="1"/>
  <c r="N61" i="3" s="1"/>
  <c r="O61" i="3"/>
  <c r="P61" i="3"/>
  <c r="F61" i="3"/>
  <c r="D61" i="3"/>
  <c r="E61" i="3"/>
  <c r="J61" i="3"/>
  <c r="H61" i="3"/>
  <c r="I61" i="3" s="1"/>
  <c r="L62" i="3"/>
  <c r="M62" i="3" s="1"/>
  <c r="N62" i="3" s="1"/>
  <c r="O62" i="3"/>
  <c r="P62" i="3"/>
  <c r="F62" i="3"/>
  <c r="D62" i="3"/>
  <c r="E62" i="3"/>
  <c r="J62" i="3"/>
  <c r="H62" i="3"/>
  <c r="I62" i="3" s="1"/>
  <c r="L63" i="3"/>
  <c r="M63" i="3" s="1"/>
  <c r="N63" i="3" s="1"/>
  <c r="O63" i="3"/>
  <c r="P63" i="3"/>
  <c r="F63" i="3"/>
  <c r="D63" i="3"/>
  <c r="E63" i="3"/>
  <c r="J63" i="3"/>
  <c r="H63" i="3"/>
  <c r="I63" i="3" s="1"/>
  <c r="L64" i="3"/>
  <c r="M64" i="3" s="1"/>
  <c r="N64" i="3" s="1"/>
  <c r="O64" i="3"/>
  <c r="P64" i="3"/>
  <c r="F64" i="3"/>
  <c r="D64" i="3"/>
  <c r="E64" i="3"/>
  <c r="J64" i="3"/>
  <c r="H64" i="3"/>
  <c r="I64" i="3" s="1"/>
  <c r="L65" i="3"/>
  <c r="M65" i="3" s="1"/>
  <c r="N65" i="3" s="1"/>
  <c r="O65" i="3"/>
  <c r="P65" i="3"/>
  <c r="F65" i="3"/>
  <c r="D65" i="3"/>
  <c r="E65" i="3"/>
  <c r="J65" i="3"/>
  <c r="H65" i="3"/>
  <c r="I65" i="3" s="1"/>
  <c r="L66" i="3"/>
  <c r="M66" i="3" s="1"/>
  <c r="N66" i="3" s="1"/>
  <c r="O66" i="3"/>
  <c r="P66" i="3"/>
  <c r="F66" i="3"/>
  <c r="D66" i="3"/>
  <c r="E66" i="3"/>
  <c r="J66" i="3"/>
  <c r="H66" i="3"/>
  <c r="I66" i="3" s="1"/>
  <c r="L67" i="3"/>
  <c r="M67" i="3" s="1"/>
  <c r="N67" i="3" s="1"/>
  <c r="O67" i="3"/>
  <c r="P67" i="3"/>
  <c r="F67" i="3"/>
  <c r="D67" i="3"/>
  <c r="E67" i="3"/>
  <c r="J67" i="3"/>
  <c r="H67" i="3"/>
  <c r="I67" i="3" s="1"/>
  <c r="L68" i="3"/>
  <c r="M68" i="3" s="1"/>
  <c r="N68" i="3" s="1"/>
  <c r="O68" i="3"/>
  <c r="P68" i="3"/>
  <c r="F68" i="3"/>
  <c r="D68" i="3"/>
  <c r="E68" i="3"/>
  <c r="J68" i="3"/>
  <c r="H68" i="3"/>
  <c r="I68" i="3" s="1"/>
  <c r="L69" i="3"/>
  <c r="M69" i="3"/>
  <c r="N69" i="3" s="1"/>
  <c r="O69" i="3"/>
  <c r="P69" i="3"/>
  <c r="F69" i="3"/>
  <c r="D69" i="3"/>
  <c r="E69" i="3"/>
  <c r="J69" i="3"/>
  <c r="H69" i="3"/>
  <c r="I69" i="3" s="1"/>
  <c r="L70" i="3"/>
  <c r="M70" i="3" s="1"/>
  <c r="N70" i="3" s="1"/>
  <c r="O70" i="3"/>
  <c r="P70" i="3"/>
  <c r="F70" i="3"/>
  <c r="D70" i="3"/>
  <c r="E70" i="3"/>
  <c r="J70" i="3"/>
  <c r="H70" i="3"/>
  <c r="I70" i="3" s="1"/>
  <c r="L71" i="3"/>
  <c r="M71" i="3" s="1"/>
  <c r="N71" i="3" s="1"/>
  <c r="O71" i="3"/>
  <c r="P71" i="3"/>
  <c r="F71" i="3"/>
  <c r="D71" i="3"/>
  <c r="E71" i="3"/>
  <c r="J71" i="3"/>
  <c r="H71" i="3"/>
  <c r="I71" i="3" s="1"/>
  <c r="L72" i="3"/>
  <c r="M72" i="3" s="1"/>
  <c r="N72" i="3" s="1"/>
  <c r="O72" i="3"/>
  <c r="P72" i="3"/>
  <c r="F72" i="3"/>
  <c r="D72" i="3"/>
  <c r="E72" i="3"/>
  <c r="J72" i="3"/>
  <c r="H72" i="3"/>
  <c r="I72" i="3" s="1"/>
  <c r="K72" i="3" s="1"/>
  <c r="N73" i="5" s="1"/>
  <c r="L73" i="3"/>
  <c r="M73" i="3"/>
  <c r="N73" i="3" s="1"/>
  <c r="O73" i="3"/>
  <c r="P73" i="3"/>
  <c r="F73" i="3"/>
  <c r="D73" i="3"/>
  <c r="E73" i="3"/>
  <c r="J73" i="3"/>
  <c r="H73" i="3"/>
  <c r="I73" i="3" s="1"/>
  <c r="L74" i="3"/>
  <c r="M74" i="3" s="1"/>
  <c r="N74" i="3" s="1"/>
  <c r="O74" i="3"/>
  <c r="P74" i="3"/>
  <c r="F74" i="3"/>
  <c r="D74" i="3"/>
  <c r="E74" i="3"/>
  <c r="J74" i="3"/>
  <c r="H74" i="3"/>
  <c r="I74" i="3" s="1"/>
  <c r="L75" i="3"/>
  <c r="M75" i="3" s="1"/>
  <c r="N75" i="3" s="1"/>
  <c r="O75" i="3"/>
  <c r="P75" i="3"/>
  <c r="F75" i="3"/>
  <c r="D75" i="3"/>
  <c r="E75" i="3"/>
  <c r="J75" i="3"/>
  <c r="H75" i="3"/>
  <c r="I75" i="3" s="1"/>
  <c r="L76" i="3"/>
  <c r="M76" i="3" s="1"/>
  <c r="N76" i="3" s="1"/>
  <c r="O76" i="3"/>
  <c r="P76" i="3"/>
  <c r="F76" i="3"/>
  <c r="D76" i="3"/>
  <c r="E76" i="3"/>
  <c r="J76" i="3"/>
  <c r="H76" i="3"/>
  <c r="I76" i="3" s="1"/>
  <c r="L77" i="3"/>
  <c r="M77" i="3" s="1"/>
  <c r="N77" i="3" s="1"/>
  <c r="O77" i="3"/>
  <c r="P77" i="3"/>
  <c r="F77" i="3"/>
  <c r="D77" i="3"/>
  <c r="E77" i="3"/>
  <c r="J77" i="3"/>
  <c r="H77" i="3"/>
  <c r="I77" i="3" s="1"/>
  <c r="L78" i="3"/>
  <c r="M78" i="3" s="1"/>
  <c r="N78" i="3" s="1"/>
  <c r="O78" i="3"/>
  <c r="P78" i="3"/>
  <c r="F78" i="3"/>
  <c r="D78" i="3"/>
  <c r="E78" i="3"/>
  <c r="J78" i="3"/>
  <c r="H78" i="3"/>
  <c r="I78" i="3" s="1"/>
  <c r="L79" i="3"/>
  <c r="M79" i="3"/>
  <c r="N79" i="3" s="1"/>
  <c r="O79" i="3"/>
  <c r="P79" i="3"/>
  <c r="F79" i="3"/>
  <c r="D79" i="3"/>
  <c r="E79" i="3"/>
  <c r="J79" i="3"/>
  <c r="H79" i="3"/>
  <c r="I79" i="3" s="1"/>
  <c r="L80" i="3"/>
  <c r="M80" i="3" s="1"/>
  <c r="N80" i="3" s="1"/>
  <c r="O80" i="3"/>
  <c r="P80" i="3"/>
  <c r="F80" i="3"/>
  <c r="D80" i="3"/>
  <c r="E80" i="3"/>
  <c r="J80" i="3"/>
  <c r="H80" i="3"/>
  <c r="I80" i="3" s="1"/>
  <c r="L81" i="3"/>
  <c r="M81" i="3" s="1"/>
  <c r="N81" i="3" s="1"/>
  <c r="O81" i="3"/>
  <c r="P81" i="3"/>
  <c r="F81" i="3"/>
  <c r="D81" i="3"/>
  <c r="E81" i="3"/>
  <c r="J81" i="3"/>
  <c r="H81" i="3"/>
  <c r="I81" i="3" s="1"/>
  <c r="L82" i="3"/>
  <c r="M82" i="3" s="1"/>
  <c r="N82" i="3" s="1"/>
  <c r="O82" i="3"/>
  <c r="P82" i="3"/>
  <c r="F82" i="3"/>
  <c r="D82" i="3"/>
  <c r="E82" i="3"/>
  <c r="J82" i="3"/>
  <c r="H82" i="3"/>
  <c r="I82" i="3" s="1"/>
  <c r="L83" i="3"/>
  <c r="M83" i="3" s="1"/>
  <c r="N83" i="3" s="1"/>
  <c r="O83" i="3"/>
  <c r="P83" i="3"/>
  <c r="F83" i="3"/>
  <c r="D83" i="3"/>
  <c r="E83" i="3"/>
  <c r="J83" i="3"/>
  <c r="H83" i="3"/>
  <c r="I83" i="3" s="1"/>
  <c r="L84" i="3"/>
  <c r="M84" i="3" s="1"/>
  <c r="N84" i="3" s="1"/>
  <c r="O84" i="3"/>
  <c r="P84" i="3"/>
  <c r="F84" i="3"/>
  <c r="D84" i="3"/>
  <c r="E84" i="3"/>
  <c r="J84" i="3"/>
  <c r="H84" i="3"/>
  <c r="I84" i="3" s="1"/>
  <c r="L3" i="3"/>
  <c r="M3" i="3" s="1"/>
  <c r="N3" i="3" s="1"/>
  <c r="O3" i="3"/>
  <c r="P3" i="3"/>
  <c r="F3" i="3"/>
  <c r="D3" i="3"/>
  <c r="E3" i="3"/>
  <c r="J3" i="3"/>
  <c r="H3" i="3"/>
  <c r="I3" i="3" s="1"/>
  <c r="BF32" i="86"/>
  <c r="B29" i="83"/>
  <c r="C29" i="83"/>
  <c r="D29" i="83"/>
  <c r="E29" i="83"/>
  <c r="F29" i="83"/>
  <c r="G29" i="83"/>
  <c r="H29" i="83"/>
  <c r="I29" i="83"/>
  <c r="J29" i="83"/>
  <c r="K29" i="83"/>
  <c r="L29" i="83"/>
  <c r="M29" i="83"/>
  <c r="N29" i="83"/>
  <c r="O29" i="83"/>
  <c r="P29" i="83"/>
  <c r="Q29" i="83"/>
  <c r="R29" i="83"/>
  <c r="S29" i="83"/>
  <c r="T29" i="83"/>
  <c r="U29" i="83"/>
  <c r="V29" i="83"/>
  <c r="W29" i="83"/>
  <c r="X29" i="83"/>
  <c r="Y29" i="83"/>
  <c r="Z29" i="83"/>
  <c r="AA29" i="83"/>
  <c r="AB29" i="83"/>
  <c r="AC29" i="83"/>
  <c r="AD29" i="83"/>
  <c r="AE29" i="83"/>
  <c r="AF29" i="83"/>
  <c r="AG29" i="83"/>
  <c r="AH29" i="83"/>
  <c r="AI29" i="83"/>
  <c r="AJ29" i="83"/>
  <c r="AK29" i="83"/>
  <c r="AL29" i="83"/>
  <c r="AM29" i="83"/>
  <c r="AN29" i="83"/>
  <c r="AO29" i="83"/>
  <c r="AP29" i="83"/>
  <c r="AQ29" i="83"/>
  <c r="AR29" i="83"/>
  <c r="AS29" i="83"/>
  <c r="AT29" i="83"/>
  <c r="AU29" i="83"/>
  <c r="AV29" i="83"/>
  <c r="AW29" i="83"/>
  <c r="AX29" i="83"/>
  <c r="AY29" i="83"/>
  <c r="AZ29" i="83"/>
  <c r="BA29" i="83"/>
  <c r="BB29" i="83"/>
  <c r="BC29" i="83"/>
  <c r="BF33" i="86"/>
  <c r="B30" i="83"/>
  <c r="C30" i="83"/>
  <c r="D30" i="83"/>
  <c r="E30" i="83"/>
  <c r="F30" i="83"/>
  <c r="G30" i="83"/>
  <c r="H30" i="83"/>
  <c r="I30" i="83"/>
  <c r="J30" i="83"/>
  <c r="K30" i="83"/>
  <c r="L30" i="83"/>
  <c r="M30" i="83"/>
  <c r="N30" i="83"/>
  <c r="O30" i="83"/>
  <c r="P30" i="83"/>
  <c r="Q30" i="83"/>
  <c r="R30" i="83"/>
  <c r="S30" i="83"/>
  <c r="T30" i="83"/>
  <c r="U30" i="83"/>
  <c r="V30" i="83"/>
  <c r="W30" i="83"/>
  <c r="X30" i="83"/>
  <c r="Y30" i="83"/>
  <c r="Z30" i="83"/>
  <c r="AA30" i="83"/>
  <c r="AB30" i="83"/>
  <c r="AC30" i="83"/>
  <c r="AD30" i="83"/>
  <c r="AE30" i="83"/>
  <c r="AF30" i="83"/>
  <c r="AG30" i="83"/>
  <c r="AH30" i="83"/>
  <c r="AI30" i="83"/>
  <c r="AJ30" i="83"/>
  <c r="AK30" i="83"/>
  <c r="AL30" i="83"/>
  <c r="AM30" i="83"/>
  <c r="AN30" i="83"/>
  <c r="AO30" i="83"/>
  <c r="AP30" i="83"/>
  <c r="AQ30" i="83"/>
  <c r="AR30" i="83"/>
  <c r="AS30" i="83"/>
  <c r="AT30" i="83"/>
  <c r="AU30" i="83"/>
  <c r="AV30" i="83"/>
  <c r="AW30" i="83"/>
  <c r="AX30" i="83"/>
  <c r="AY30" i="83"/>
  <c r="AZ30" i="83"/>
  <c r="BA30" i="83"/>
  <c r="BB30" i="83"/>
  <c r="BC30" i="83"/>
  <c r="BF34" i="86"/>
  <c r="B31" i="83"/>
  <c r="C31" i="83"/>
  <c r="D31" i="83"/>
  <c r="E31" i="83"/>
  <c r="F31" i="83"/>
  <c r="G31" i="83"/>
  <c r="H31" i="83"/>
  <c r="I31" i="83"/>
  <c r="J31" i="83"/>
  <c r="K31" i="83"/>
  <c r="L31" i="83"/>
  <c r="M31" i="83"/>
  <c r="N31" i="83"/>
  <c r="O31" i="83"/>
  <c r="P31" i="83"/>
  <c r="Q31" i="83"/>
  <c r="R31" i="83"/>
  <c r="S31" i="83"/>
  <c r="T31" i="83"/>
  <c r="U31" i="83"/>
  <c r="V31" i="83"/>
  <c r="W31" i="83"/>
  <c r="X31" i="83"/>
  <c r="Y31" i="83"/>
  <c r="Z31" i="83"/>
  <c r="AA31" i="83"/>
  <c r="AB31" i="83"/>
  <c r="AC31" i="83"/>
  <c r="AD31" i="83"/>
  <c r="AE31" i="83"/>
  <c r="AF31" i="83"/>
  <c r="AG31" i="83"/>
  <c r="AH31" i="83"/>
  <c r="AI31" i="83"/>
  <c r="AJ31" i="83"/>
  <c r="AK31" i="83"/>
  <c r="AL31" i="83"/>
  <c r="AM31" i="83"/>
  <c r="AN31" i="83"/>
  <c r="AO31" i="83"/>
  <c r="AP31" i="83"/>
  <c r="AQ31" i="83"/>
  <c r="AR31" i="83"/>
  <c r="AS31" i="83"/>
  <c r="AT31" i="83"/>
  <c r="AU31" i="83"/>
  <c r="AV31" i="83"/>
  <c r="AW31" i="83"/>
  <c r="AX31" i="83"/>
  <c r="AY31" i="83"/>
  <c r="AZ31" i="83"/>
  <c r="BA31" i="83"/>
  <c r="BB31" i="83"/>
  <c r="BC31" i="83"/>
  <c r="BF35" i="86"/>
  <c r="B32" i="83"/>
  <c r="C32" i="83"/>
  <c r="D32" i="83"/>
  <c r="E32" i="83"/>
  <c r="F32" i="83"/>
  <c r="G32" i="83"/>
  <c r="H32" i="83"/>
  <c r="I32" i="83"/>
  <c r="J32" i="83"/>
  <c r="K32" i="83"/>
  <c r="L32" i="83"/>
  <c r="M32" i="83"/>
  <c r="N32" i="83"/>
  <c r="O32" i="83"/>
  <c r="P32" i="83"/>
  <c r="Q32" i="83"/>
  <c r="R32" i="83"/>
  <c r="S32" i="83"/>
  <c r="T32" i="83"/>
  <c r="U32" i="83"/>
  <c r="V32" i="83"/>
  <c r="W32" i="83"/>
  <c r="X32" i="83"/>
  <c r="Y32" i="83"/>
  <c r="Z32" i="83"/>
  <c r="AA32" i="83"/>
  <c r="AB32" i="83"/>
  <c r="AC32" i="83"/>
  <c r="AD32" i="83"/>
  <c r="AE32" i="83"/>
  <c r="AF32" i="83"/>
  <c r="AG32" i="83"/>
  <c r="AH32" i="83"/>
  <c r="AI32" i="83"/>
  <c r="AJ32" i="83"/>
  <c r="AK32" i="83"/>
  <c r="AL32" i="83"/>
  <c r="AM32" i="83"/>
  <c r="AN32" i="83"/>
  <c r="AO32" i="83"/>
  <c r="AP32" i="83"/>
  <c r="AQ32" i="83"/>
  <c r="AR32" i="83"/>
  <c r="AS32" i="83"/>
  <c r="AT32" i="83"/>
  <c r="AU32" i="83"/>
  <c r="AV32" i="83"/>
  <c r="AW32" i="83"/>
  <c r="AX32" i="83"/>
  <c r="AY32" i="83"/>
  <c r="AZ32" i="83"/>
  <c r="BA32" i="83"/>
  <c r="BB32" i="83"/>
  <c r="BC32" i="83"/>
  <c r="BF36" i="86"/>
  <c r="B33" i="83"/>
  <c r="C33" i="83"/>
  <c r="D33" i="83"/>
  <c r="E33" i="83"/>
  <c r="F33" i="83"/>
  <c r="G33" i="83"/>
  <c r="H33" i="83"/>
  <c r="I33" i="83"/>
  <c r="J33" i="83"/>
  <c r="K33" i="83"/>
  <c r="L33" i="83"/>
  <c r="M33" i="83"/>
  <c r="N33" i="83"/>
  <c r="O33" i="83"/>
  <c r="P33" i="83"/>
  <c r="Q33" i="83"/>
  <c r="R33" i="83"/>
  <c r="S33" i="83"/>
  <c r="T33" i="83"/>
  <c r="U33" i="83"/>
  <c r="V33" i="83"/>
  <c r="W33" i="83"/>
  <c r="X33" i="83"/>
  <c r="Y33" i="83"/>
  <c r="Z33" i="83"/>
  <c r="AA33" i="83"/>
  <c r="AB33" i="83"/>
  <c r="AC33" i="83"/>
  <c r="AD33" i="83"/>
  <c r="AE33" i="83"/>
  <c r="AF33" i="83"/>
  <c r="AG33" i="83"/>
  <c r="AH33" i="83"/>
  <c r="AI33" i="83"/>
  <c r="AJ33" i="83"/>
  <c r="AK33" i="83"/>
  <c r="AL33" i="83"/>
  <c r="AM33" i="83"/>
  <c r="AN33" i="83"/>
  <c r="AO33" i="83"/>
  <c r="AP33" i="83"/>
  <c r="AQ33" i="83"/>
  <c r="AR33" i="83"/>
  <c r="AS33" i="83"/>
  <c r="AT33" i="83"/>
  <c r="AU33" i="83"/>
  <c r="AV33" i="83"/>
  <c r="AW33" i="83"/>
  <c r="AX33" i="83"/>
  <c r="AY33" i="83"/>
  <c r="AZ33" i="83"/>
  <c r="BA33" i="83"/>
  <c r="BB33" i="83"/>
  <c r="BC33" i="83"/>
  <c r="BF37" i="86"/>
  <c r="B34" i="83"/>
  <c r="C34" i="83"/>
  <c r="D34" i="83"/>
  <c r="E34" i="83"/>
  <c r="F34" i="83"/>
  <c r="G34" i="83"/>
  <c r="H34" i="83"/>
  <c r="I34" i="83"/>
  <c r="J34" i="83"/>
  <c r="K34" i="83"/>
  <c r="L34" i="83"/>
  <c r="M34" i="83"/>
  <c r="N34" i="83"/>
  <c r="O34" i="83"/>
  <c r="P34" i="83"/>
  <c r="Q34" i="83"/>
  <c r="R34" i="83"/>
  <c r="S34" i="83"/>
  <c r="T34" i="83"/>
  <c r="U34" i="83"/>
  <c r="V34" i="83"/>
  <c r="W34" i="83"/>
  <c r="X34" i="83"/>
  <c r="Y34" i="83"/>
  <c r="Z34" i="83"/>
  <c r="AA34" i="83"/>
  <c r="AB34" i="83"/>
  <c r="AC34" i="83"/>
  <c r="AD34" i="83"/>
  <c r="AE34" i="83"/>
  <c r="AF34" i="83"/>
  <c r="AG34" i="83"/>
  <c r="AH34" i="83"/>
  <c r="AI34" i="83"/>
  <c r="AJ34" i="83"/>
  <c r="AK34" i="83"/>
  <c r="AL34" i="83"/>
  <c r="AM34" i="83"/>
  <c r="AN34" i="83"/>
  <c r="AO34" i="83"/>
  <c r="AP34" i="83"/>
  <c r="AQ34" i="83"/>
  <c r="AR34" i="83"/>
  <c r="AS34" i="83"/>
  <c r="AT34" i="83"/>
  <c r="AU34" i="83"/>
  <c r="AV34" i="83"/>
  <c r="AW34" i="83"/>
  <c r="AX34" i="83"/>
  <c r="AY34" i="83"/>
  <c r="AZ34" i="83"/>
  <c r="BA34" i="83"/>
  <c r="BB34" i="83"/>
  <c r="BC34" i="83"/>
  <c r="BF38" i="86"/>
  <c r="B35" i="83"/>
  <c r="C35" i="83"/>
  <c r="D35" i="83"/>
  <c r="E35" i="83"/>
  <c r="F35" i="83"/>
  <c r="G35" i="83"/>
  <c r="H35" i="83"/>
  <c r="I35" i="83"/>
  <c r="J35" i="83"/>
  <c r="K35" i="83"/>
  <c r="L35" i="83"/>
  <c r="M35" i="83"/>
  <c r="N35" i="83"/>
  <c r="O35" i="83"/>
  <c r="P35" i="83"/>
  <c r="Q35" i="83"/>
  <c r="R35" i="83"/>
  <c r="S35" i="83"/>
  <c r="T35" i="83"/>
  <c r="U35" i="83"/>
  <c r="V35" i="83"/>
  <c r="W35" i="83"/>
  <c r="X35" i="83"/>
  <c r="Y35" i="83"/>
  <c r="Z35" i="83"/>
  <c r="AA35" i="83"/>
  <c r="AB35" i="83"/>
  <c r="AC35" i="83"/>
  <c r="AD35" i="83"/>
  <c r="AE35" i="83"/>
  <c r="AF35" i="83"/>
  <c r="AG35" i="83"/>
  <c r="AH35" i="83"/>
  <c r="AI35" i="83"/>
  <c r="AJ35" i="83"/>
  <c r="AK35" i="83"/>
  <c r="AL35" i="83"/>
  <c r="AM35" i="83"/>
  <c r="AN35" i="83"/>
  <c r="AO35" i="83"/>
  <c r="AP35" i="83"/>
  <c r="AQ35" i="83"/>
  <c r="AR35" i="83"/>
  <c r="AS35" i="83"/>
  <c r="AT35" i="83"/>
  <c r="AU35" i="83"/>
  <c r="AV35" i="83"/>
  <c r="AW35" i="83"/>
  <c r="AX35" i="83"/>
  <c r="AY35" i="83"/>
  <c r="AZ35" i="83"/>
  <c r="BA35" i="83"/>
  <c r="BB35" i="83"/>
  <c r="BC35" i="83"/>
  <c r="BF39" i="86"/>
  <c r="B36" i="83"/>
  <c r="C36" i="83"/>
  <c r="D36" i="83"/>
  <c r="E36" i="83"/>
  <c r="F36" i="83"/>
  <c r="G36" i="83"/>
  <c r="H36" i="83"/>
  <c r="I36" i="83"/>
  <c r="J36" i="83"/>
  <c r="K36" i="83"/>
  <c r="L36" i="83"/>
  <c r="M36" i="83"/>
  <c r="N36" i="83"/>
  <c r="O36" i="83"/>
  <c r="P36" i="83"/>
  <c r="Q36" i="83"/>
  <c r="R36" i="83"/>
  <c r="S36" i="83"/>
  <c r="T36" i="83"/>
  <c r="U36" i="83"/>
  <c r="V36" i="83"/>
  <c r="W36" i="83"/>
  <c r="X36" i="83"/>
  <c r="Y36" i="83"/>
  <c r="Z36" i="83"/>
  <c r="AA36" i="83"/>
  <c r="AB36" i="83"/>
  <c r="AC36" i="83"/>
  <c r="AD36" i="83"/>
  <c r="AE36" i="83"/>
  <c r="AF36" i="83"/>
  <c r="AG36" i="83"/>
  <c r="AH36" i="83"/>
  <c r="AI36" i="83"/>
  <c r="AJ36" i="83"/>
  <c r="AK36" i="83"/>
  <c r="AL36" i="83"/>
  <c r="AM36" i="83"/>
  <c r="AN36" i="83"/>
  <c r="AO36" i="83"/>
  <c r="AP36" i="83"/>
  <c r="AQ36" i="83"/>
  <c r="AR36" i="83"/>
  <c r="AS36" i="83"/>
  <c r="AT36" i="83"/>
  <c r="AU36" i="83"/>
  <c r="AV36" i="83"/>
  <c r="AW36" i="83"/>
  <c r="AX36" i="83"/>
  <c r="AY36" i="83"/>
  <c r="AZ36" i="83"/>
  <c r="BA36" i="83"/>
  <c r="BB36" i="83"/>
  <c r="BC36" i="83"/>
  <c r="BF40" i="86"/>
  <c r="B37" i="83"/>
  <c r="C37" i="83"/>
  <c r="D37" i="83"/>
  <c r="E37" i="83"/>
  <c r="F37" i="83"/>
  <c r="G37" i="83"/>
  <c r="H37" i="83"/>
  <c r="I37" i="83"/>
  <c r="J37" i="83"/>
  <c r="K37" i="83"/>
  <c r="L37" i="83"/>
  <c r="M37" i="83"/>
  <c r="N37" i="83"/>
  <c r="O37" i="83"/>
  <c r="P37" i="83"/>
  <c r="Q37" i="83"/>
  <c r="R37" i="83"/>
  <c r="S37" i="83"/>
  <c r="T37" i="83"/>
  <c r="U37" i="83"/>
  <c r="V37" i="83"/>
  <c r="W37" i="83"/>
  <c r="X37" i="83"/>
  <c r="Y37" i="83"/>
  <c r="Z37" i="83"/>
  <c r="AA37" i="83"/>
  <c r="AB37" i="83"/>
  <c r="AC37" i="83"/>
  <c r="AD37" i="83"/>
  <c r="AE37" i="83"/>
  <c r="AF37" i="83"/>
  <c r="AG37" i="83"/>
  <c r="AH37" i="83"/>
  <c r="AI37" i="83"/>
  <c r="AJ37" i="83"/>
  <c r="AK37" i="83"/>
  <c r="AL37" i="83"/>
  <c r="AM37" i="83"/>
  <c r="AN37" i="83"/>
  <c r="AO37" i="83"/>
  <c r="AP37" i="83"/>
  <c r="AQ37" i="83"/>
  <c r="AR37" i="83"/>
  <c r="AS37" i="83"/>
  <c r="AT37" i="83"/>
  <c r="AU37" i="83"/>
  <c r="AV37" i="83"/>
  <c r="AW37" i="83"/>
  <c r="AX37" i="83"/>
  <c r="AY37" i="83"/>
  <c r="AZ37" i="83"/>
  <c r="BA37" i="83"/>
  <c r="BB37" i="83"/>
  <c r="BC37" i="83"/>
  <c r="BF41" i="86"/>
  <c r="B38" i="83"/>
  <c r="C38" i="83"/>
  <c r="D38" i="83"/>
  <c r="E38" i="83"/>
  <c r="F38" i="83"/>
  <c r="G38" i="83"/>
  <c r="H38" i="83"/>
  <c r="I38" i="83"/>
  <c r="J38" i="83"/>
  <c r="K38" i="83"/>
  <c r="L38" i="83"/>
  <c r="M38" i="83"/>
  <c r="N38" i="83"/>
  <c r="O38" i="83"/>
  <c r="P38" i="83"/>
  <c r="Q38" i="83"/>
  <c r="R38" i="83"/>
  <c r="S38" i="83"/>
  <c r="T38" i="83"/>
  <c r="U38" i="83"/>
  <c r="V38" i="83"/>
  <c r="W38" i="83"/>
  <c r="X38" i="83"/>
  <c r="Y38" i="83"/>
  <c r="Z38" i="83"/>
  <c r="AA38" i="83"/>
  <c r="AB38" i="83"/>
  <c r="AC38" i="83"/>
  <c r="AD38" i="83"/>
  <c r="AE38" i="83"/>
  <c r="AF38" i="83"/>
  <c r="AG38" i="83"/>
  <c r="AH38" i="83"/>
  <c r="AI38" i="83"/>
  <c r="AJ38" i="83"/>
  <c r="AK38" i="83"/>
  <c r="AL38" i="83"/>
  <c r="AM38" i="83"/>
  <c r="AN38" i="83"/>
  <c r="AO38" i="83"/>
  <c r="AP38" i="83"/>
  <c r="AQ38" i="83"/>
  <c r="AR38" i="83"/>
  <c r="AS38" i="83"/>
  <c r="AT38" i="83"/>
  <c r="AU38" i="83"/>
  <c r="AV38" i="83"/>
  <c r="AW38" i="83"/>
  <c r="AX38" i="83"/>
  <c r="AY38" i="83"/>
  <c r="AZ38" i="83"/>
  <c r="BA38" i="83"/>
  <c r="BB38" i="83"/>
  <c r="BC38" i="83"/>
  <c r="BF42" i="86"/>
  <c r="B39" i="83"/>
  <c r="C39" i="83"/>
  <c r="D39" i="83"/>
  <c r="E39" i="83"/>
  <c r="F39" i="83"/>
  <c r="G39" i="83"/>
  <c r="H39" i="83"/>
  <c r="I39" i="83"/>
  <c r="J39" i="83"/>
  <c r="K39" i="83"/>
  <c r="L39" i="83"/>
  <c r="M39" i="83"/>
  <c r="N39" i="83"/>
  <c r="O39" i="83"/>
  <c r="P39" i="83"/>
  <c r="Q39" i="83"/>
  <c r="R39" i="83"/>
  <c r="S39" i="83"/>
  <c r="T39" i="83"/>
  <c r="U39" i="83"/>
  <c r="V39" i="83"/>
  <c r="W39" i="83"/>
  <c r="X39" i="83"/>
  <c r="Y39" i="83"/>
  <c r="Z39" i="83"/>
  <c r="AA39" i="83"/>
  <c r="AB39" i="83"/>
  <c r="AC39" i="83"/>
  <c r="AD39" i="83"/>
  <c r="AE39" i="83"/>
  <c r="AF39" i="83"/>
  <c r="AG39" i="83"/>
  <c r="AH39" i="83"/>
  <c r="AI39" i="83"/>
  <c r="AJ39" i="83"/>
  <c r="AK39" i="83"/>
  <c r="AL39" i="83"/>
  <c r="AM39" i="83"/>
  <c r="AN39" i="83"/>
  <c r="AO39" i="83"/>
  <c r="AP39" i="83"/>
  <c r="AQ39" i="83"/>
  <c r="AR39" i="83"/>
  <c r="AS39" i="83"/>
  <c r="AT39" i="83"/>
  <c r="AU39" i="83"/>
  <c r="AV39" i="83"/>
  <c r="AW39" i="83"/>
  <c r="AX39" i="83"/>
  <c r="AY39" i="83"/>
  <c r="AZ39" i="83"/>
  <c r="BA39" i="83"/>
  <c r="BB39" i="83"/>
  <c r="BC39" i="83"/>
  <c r="BF43" i="86"/>
  <c r="B40" i="83"/>
  <c r="C40" i="83"/>
  <c r="D40" i="83"/>
  <c r="E40" i="83"/>
  <c r="F40" i="83"/>
  <c r="G40" i="83"/>
  <c r="H40" i="83"/>
  <c r="I40" i="83"/>
  <c r="J40" i="83"/>
  <c r="K40" i="83"/>
  <c r="L40" i="83"/>
  <c r="M40" i="83"/>
  <c r="N40" i="83"/>
  <c r="O40" i="83"/>
  <c r="P40" i="83"/>
  <c r="Q40" i="83"/>
  <c r="R40" i="83"/>
  <c r="S40" i="83"/>
  <c r="T40" i="83"/>
  <c r="U40" i="83"/>
  <c r="V40" i="83"/>
  <c r="W40" i="83"/>
  <c r="X40" i="83"/>
  <c r="Y40" i="83"/>
  <c r="Z40" i="83"/>
  <c r="AA40" i="83"/>
  <c r="AB40" i="83"/>
  <c r="AC40" i="83"/>
  <c r="AD40" i="83"/>
  <c r="AE40" i="83"/>
  <c r="AF40" i="83"/>
  <c r="AG40" i="83"/>
  <c r="AH40" i="83"/>
  <c r="AI40" i="83"/>
  <c r="AJ40" i="83"/>
  <c r="AK40" i="83"/>
  <c r="AL40" i="83"/>
  <c r="AM40" i="83"/>
  <c r="AN40" i="83"/>
  <c r="AO40" i="83"/>
  <c r="AP40" i="83"/>
  <c r="AQ40" i="83"/>
  <c r="AR40" i="83"/>
  <c r="AS40" i="83"/>
  <c r="AT40" i="83"/>
  <c r="AU40" i="83"/>
  <c r="AV40" i="83"/>
  <c r="AW40" i="83"/>
  <c r="AX40" i="83"/>
  <c r="AY40" i="83"/>
  <c r="AZ40" i="83"/>
  <c r="BA40" i="83"/>
  <c r="BB40" i="83"/>
  <c r="BC40" i="83"/>
  <c r="BF44" i="86"/>
  <c r="B41" i="83"/>
  <c r="C41" i="83"/>
  <c r="D41" i="83"/>
  <c r="E41" i="83"/>
  <c r="F41" i="83"/>
  <c r="G41" i="83"/>
  <c r="H41" i="83"/>
  <c r="I41" i="83"/>
  <c r="J41" i="83"/>
  <c r="K41" i="83"/>
  <c r="L41" i="83"/>
  <c r="M41" i="83"/>
  <c r="N41" i="83"/>
  <c r="O41" i="83"/>
  <c r="P41" i="83"/>
  <c r="Q41" i="83"/>
  <c r="R41" i="83"/>
  <c r="S41" i="83"/>
  <c r="T41" i="83"/>
  <c r="U41" i="83"/>
  <c r="V41" i="83"/>
  <c r="W41" i="83"/>
  <c r="X41" i="83"/>
  <c r="Y41" i="83"/>
  <c r="Z41" i="83"/>
  <c r="AA41" i="83"/>
  <c r="AB41" i="83"/>
  <c r="AC41" i="83"/>
  <c r="AD41" i="83"/>
  <c r="AE41" i="83"/>
  <c r="AF41" i="83"/>
  <c r="AG41" i="83"/>
  <c r="AH41" i="83"/>
  <c r="AI41" i="83"/>
  <c r="AJ41" i="83"/>
  <c r="AK41" i="83"/>
  <c r="AL41" i="83"/>
  <c r="AM41" i="83"/>
  <c r="AN41" i="83"/>
  <c r="AO41" i="83"/>
  <c r="AP41" i="83"/>
  <c r="AQ41" i="83"/>
  <c r="AR41" i="83"/>
  <c r="AS41" i="83"/>
  <c r="AT41" i="83"/>
  <c r="AU41" i="83"/>
  <c r="AV41" i="83"/>
  <c r="AW41" i="83"/>
  <c r="AX41" i="83"/>
  <c r="AY41" i="83"/>
  <c r="AZ41" i="83"/>
  <c r="BA41" i="83"/>
  <c r="BB41" i="83"/>
  <c r="BC41" i="83"/>
  <c r="BF45" i="86"/>
  <c r="B42" i="83"/>
  <c r="C42" i="83"/>
  <c r="D42" i="83"/>
  <c r="E42" i="83"/>
  <c r="F42" i="83"/>
  <c r="G42" i="83"/>
  <c r="H42" i="83"/>
  <c r="I42" i="83"/>
  <c r="J42" i="83"/>
  <c r="K42" i="83"/>
  <c r="L42" i="83"/>
  <c r="M42" i="83"/>
  <c r="N42" i="83"/>
  <c r="O42" i="83"/>
  <c r="P42" i="83"/>
  <c r="Q42" i="83"/>
  <c r="R42" i="83"/>
  <c r="S42" i="83"/>
  <c r="T42" i="83"/>
  <c r="U42" i="83"/>
  <c r="V42" i="83"/>
  <c r="W42" i="83"/>
  <c r="X42" i="83"/>
  <c r="Y42" i="83"/>
  <c r="Z42" i="83"/>
  <c r="AA42" i="83"/>
  <c r="AB42" i="83"/>
  <c r="AC42" i="83"/>
  <c r="AD42" i="83"/>
  <c r="AE42" i="83"/>
  <c r="AF42" i="83"/>
  <c r="AG42" i="83"/>
  <c r="AH42" i="83"/>
  <c r="AI42" i="83"/>
  <c r="AJ42" i="83"/>
  <c r="AK42" i="83"/>
  <c r="AL42" i="83"/>
  <c r="AM42" i="83"/>
  <c r="AN42" i="83"/>
  <c r="AO42" i="83"/>
  <c r="AP42" i="83"/>
  <c r="AQ42" i="83"/>
  <c r="AR42" i="83"/>
  <c r="AS42" i="83"/>
  <c r="AT42" i="83"/>
  <c r="AU42" i="83"/>
  <c r="AV42" i="83"/>
  <c r="AW42" i="83"/>
  <c r="AX42" i="83"/>
  <c r="AY42" i="83"/>
  <c r="AZ42" i="83"/>
  <c r="BA42" i="83"/>
  <c r="BB42" i="83"/>
  <c r="BC42" i="83"/>
  <c r="BF46" i="86"/>
  <c r="B43" i="83"/>
  <c r="C43" i="83"/>
  <c r="D43" i="83"/>
  <c r="E43" i="83"/>
  <c r="F43" i="83"/>
  <c r="G43" i="83"/>
  <c r="H43" i="83"/>
  <c r="I43" i="83"/>
  <c r="J43" i="83"/>
  <c r="K43" i="83"/>
  <c r="L43" i="83"/>
  <c r="M43" i="83"/>
  <c r="N43" i="83"/>
  <c r="O43" i="83"/>
  <c r="P43" i="83"/>
  <c r="Q43" i="83"/>
  <c r="R43" i="83"/>
  <c r="S43" i="83"/>
  <c r="T43" i="83"/>
  <c r="U43" i="83"/>
  <c r="V43" i="83"/>
  <c r="W43" i="83"/>
  <c r="X43" i="83"/>
  <c r="Y43" i="83"/>
  <c r="Z43" i="83"/>
  <c r="AA43" i="83"/>
  <c r="AB43" i="83"/>
  <c r="AC43" i="83"/>
  <c r="AD43" i="83"/>
  <c r="AE43" i="83"/>
  <c r="AF43" i="83"/>
  <c r="AG43" i="83"/>
  <c r="AH43" i="83"/>
  <c r="AI43" i="83"/>
  <c r="AJ43" i="83"/>
  <c r="AK43" i="83"/>
  <c r="AL43" i="83"/>
  <c r="AM43" i="83"/>
  <c r="AN43" i="83"/>
  <c r="AO43" i="83"/>
  <c r="AP43" i="83"/>
  <c r="AQ43" i="83"/>
  <c r="AR43" i="83"/>
  <c r="AS43" i="83"/>
  <c r="AT43" i="83"/>
  <c r="AU43" i="83"/>
  <c r="AV43" i="83"/>
  <c r="AW43" i="83"/>
  <c r="AX43" i="83"/>
  <c r="AY43" i="83"/>
  <c r="AZ43" i="83"/>
  <c r="BA43" i="83"/>
  <c r="BB43" i="83"/>
  <c r="BC43" i="83"/>
  <c r="BF47" i="86"/>
  <c r="B44" i="83"/>
  <c r="C44" i="83"/>
  <c r="D44" i="83"/>
  <c r="E44" i="83"/>
  <c r="F44" i="83"/>
  <c r="G44" i="83"/>
  <c r="H44" i="83"/>
  <c r="I44" i="83"/>
  <c r="J44" i="83"/>
  <c r="K44" i="83"/>
  <c r="L44" i="83"/>
  <c r="M44" i="83"/>
  <c r="N44" i="83"/>
  <c r="O44" i="83"/>
  <c r="P44" i="83"/>
  <c r="Q44" i="83"/>
  <c r="R44" i="83"/>
  <c r="S44" i="83"/>
  <c r="T44" i="83"/>
  <c r="U44" i="83"/>
  <c r="V44" i="83"/>
  <c r="W44" i="83"/>
  <c r="X44" i="83"/>
  <c r="Y44" i="83"/>
  <c r="Z44" i="83"/>
  <c r="AA44" i="83"/>
  <c r="AB44" i="83"/>
  <c r="AC44" i="83"/>
  <c r="AD44" i="83"/>
  <c r="AE44" i="83"/>
  <c r="AF44" i="83"/>
  <c r="AG44" i="83"/>
  <c r="AH44" i="83"/>
  <c r="AI44" i="83"/>
  <c r="AJ44" i="83"/>
  <c r="AK44" i="83"/>
  <c r="AL44" i="83"/>
  <c r="AM44" i="83"/>
  <c r="AN44" i="83"/>
  <c r="AO44" i="83"/>
  <c r="AP44" i="83"/>
  <c r="AQ44" i="83"/>
  <c r="AR44" i="83"/>
  <c r="AS44" i="83"/>
  <c r="AT44" i="83"/>
  <c r="AU44" i="83"/>
  <c r="AV44" i="83"/>
  <c r="AW44" i="83"/>
  <c r="AX44" i="83"/>
  <c r="AY44" i="83"/>
  <c r="AZ44" i="83"/>
  <c r="BA44" i="83"/>
  <c r="BB44" i="83"/>
  <c r="BC44" i="83"/>
  <c r="BF48" i="86"/>
  <c r="B45" i="83"/>
  <c r="C45" i="83"/>
  <c r="D45" i="83"/>
  <c r="E45" i="83"/>
  <c r="F45" i="83"/>
  <c r="G45" i="83"/>
  <c r="H45" i="83"/>
  <c r="I45" i="83"/>
  <c r="J45" i="83"/>
  <c r="K45" i="83"/>
  <c r="L45" i="83"/>
  <c r="M45" i="83"/>
  <c r="N45" i="83"/>
  <c r="O45" i="83"/>
  <c r="P45" i="83"/>
  <c r="Q45" i="83"/>
  <c r="R45" i="83"/>
  <c r="S45" i="83"/>
  <c r="T45" i="83"/>
  <c r="U45" i="83"/>
  <c r="V45" i="83"/>
  <c r="W45" i="83"/>
  <c r="X45" i="83"/>
  <c r="Y45" i="83"/>
  <c r="Z45" i="83"/>
  <c r="AA45" i="83"/>
  <c r="AB45" i="83"/>
  <c r="AC45" i="83"/>
  <c r="AD45" i="83"/>
  <c r="AE45" i="83"/>
  <c r="AF45" i="83"/>
  <c r="AG45" i="83"/>
  <c r="AH45" i="83"/>
  <c r="AI45" i="83"/>
  <c r="AJ45" i="83"/>
  <c r="AK45" i="83"/>
  <c r="AL45" i="83"/>
  <c r="AM45" i="83"/>
  <c r="AN45" i="83"/>
  <c r="AO45" i="83"/>
  <c r="AP45" i="83"/>
  <c r="AQ45" i="83"/>
  <c r="AR45" i="83"/>
  <c r="AS45" i="83"/>
  <c r="AT45" i="83"/>
  <c r="AU45" i="83"/>
  <c r="AV45" i="83"/>
  <c r="AW45" i="83"/>
  <c r="AX45" i="83"/>
  <c r="AY45" i="83"/>
  <c r="AZ45" i="83"/>
  <c r="BA45" i="83"/>
  <c r="BB45" i="83"/>
  <c r="BC45" i="83"/>
  <c r="BF49" i="86"/>
  <c r="B46" i="83"/>
  <c r="C46" i="83"/>
  <c r="D46" i="83"/>
  <c r="E46" i="83"/>
  <c r="F46" i="83"/>
  <c r="G46" i="83"/>
  <c r="H46" i="83"/>
  <c r="I46" i="83"/>
  <c r="J46" i="83"/>
  <c r="K46" i="83"/>
  <c r="L46" i="83"/>
  <c r="M46" i="83"/>
  <c r="N46" i="83"/>
  <c r="O46" i="83"/>
  <c r="P46" i="83"/>
  <c r="Q46" i="83"/>
  <c r="R46" i="83"/>
  <c r="S46" i="83"/>
  <c r="T46" i="83"/>
  <c r="U46" i="83"/>
  <c r="V46" i="83"/>
  <c r="W46" i="83"/>
  <c r="X46" i="83"/>
  <c r="Y46" i="83"/>
  <c r="Z46" i="83"/>
  <c r="AA46" i="83"/>
  <c r="AB46" i="83"/>
  <c r="AC46" i="83"/>
  <c r="AD46" i="83"/>
  <c r="AE46" i="83"/>
  <c r="AF46" i="83"/>
  <c r="AG46" i="83"/>
  <c r="AH46" i="83"/>
  <c r="AI46" i="83"/>
  <c r="AJ46" i="83"/>
  <c r="AK46" i="83"/>
  <c r="AL46" i="83"/>
  <c r="AM46" i="83"/>
  <c r="AN46" i="83"/>
  <c r="AO46" i="83"/>
  <c r="AP46" i="83"/>
  <c r="AQ46" i="83"/>
  <c r="AR46" i="83"/>
  <c r="AS46" i="83"/>
  <c r="AT46" i="83"/>
  <c r="AU46" i="83"/>
  <c r="AV46" i="83"/>
  <c r="AW46" i="83"/>
  <c r="AX46" i="83"/>
  <c r="AY46" i="83"/>
  <c r="AZ46" i="83"/>
  <c r="BA46" i="83"/>
  <c r="BB46" i="83"/>
  <c r="BC46" i="83"/>
  <c r="BF50" i="86"/>
  <c r="B47" i="83"/>
  <c r="C47" i="83"/>
  <c r="D47" i="83"/>
  <c r="E47" i="83"/>
  <c r="F47" i="83"/>
  <c r="G47" i="83"/>
  <c r="H47" i="83"/>
  <c r="I47" i="83"/>
  <c r="J47" i="83"/>
  <c r="K47" i="83"/>
  <c r="L47" i="83"/>
  <c r="M47" i="83"/>
  <c r="N47" i="83"/>
  <c r="O47" i="83"/>
  <c r="P47" i="83"/>
  <c r="Q47" i="83"/>
  <c r="R47" i="83"/>
  <c r="S47" i="83"/>
  <c r="T47" i="83"/>
  <c r="U47" i="83"/>
  <c r="V47" i="83"/>
  <c r="W47" i="83"/>
  <c r="X47" i="83"/>
  <c r="Y47" i="83"/>
  <c r="Z47" i="83"/>
  <c r="AA47" i="83"/>
  <c r="AB47" i="83"/>
  <c r="AC47" i="83"/>
  <c r="AD47" i="83"/>
  <c r="AE47" i="83"/>
  <c r="AF47" i="83"/>
  <c r="AG47" i="83"/>
  <c r="AH47" i="83"/>
  <c r="AI47" i="83"/>
  <c r="AJ47" i="83"/>
  <c r="AK47" i="83"/>
  <c r="AL47" i="83"/>
  <c r="AM47" i="83"/>
  <c r="AN47" i="83"/>
  <c r="AO47" i="83"/>
  <c r="AP47" i="83"/>
  <c r="AQ47" i="83"/>
  <c r="AR47" i="83"/>
  <c r="AS47" i="83"/>
  <c r="AT47" i="83"/>
  <c r="AU47" i="83"/>
  <c r="AV47" i="83"/>
  <c r="AW47" i="83"/>
  <c r="AX47" i="83"/>
  <c r="AY47" i="83"/>
  <c r="AZ47" i="83"/>
  <c r="BA47" i="83"/>
  <c r="BB47" i="83"/>
  <c r="BC47" i="83"/>
  <c r="BF51" i="86"/>
  <c r="B48" i="83"/>
  <c r="C48" i="83"/>
  <c r="D48" i="83"/>
  <c r="E48" i="83"/>
  <c r="F48" i="83"/>
  <c r="G48" i="83"/>
  <c r="H48" i="83"/>
  <c r="I48" i="83"/>
  <c r="J48" i="83"/>
  <c r="K48" i="83"/>
  <c r="L48" i="83"/>
  <c r="M48" i="83"/>
  <c r="N48" i="83"/>
  <c r="O48" i="83"/>
  <c r="P48" i="83"/>
  <c r="Q48" i="83"/>
  <c r="R48" i="83"/>
  <c r="S48" i="83"/>
  <c r="T48" i="83"/>
  <c r="U48" i="83"/>
  <c r="V48" i="83"/>
  <c r="W48" i="83"/>
  <c r="X48" i="83"/>
  <c r="Y48" i="83"/>
  <c r="Z48" i="83"/>
  <c r="AA48" i="83"/>
  <c r="AB48" i="83"/>
  <c r="AC48" i="83"/>
  <c r="AD48" i="83"/>
  <c r="AE48" i="83"/>
  <c r="AF48" i="83"/>
  <c r="AG48" i="83"/>
  <c r="AH48" i="83"/>
  <c r="AI48" i="83"/>
  <c r="AJ48" i="83"/>
  <c r="AK48" i="83"/>
  <c r="AL48" i="83"/>
  <c r="AM48" i="83"/>
  <c r="AN48" i="83"/>
  <c r="AO48" i="83"/>
  <c r="AP48" i="83"/>
  <c r="AQ48" i="83"/>
  <c r="AR48" i="83"/>
  <c r="AS48" i="83"/>
  <c r="AT48" i="83"/>
  <c r="AU48" i="83"/>
  <c r="AV48" i="83"/>
  <c r="AW48" i="83"/>
  <c r="AX48" i="83"/>
  <c r="AY48" i="83"/>
  <c r="AZ48" i="83"/>
  <c r="BA48" i="83"/>
  <c r="BB48" i="83"/>
  <c r="BC48" i="83"/>
  <c r="BF52" i="86"/>
  <c r="B49" i="83"/>
  <c r="C49" i="83"/>
  <c r="D49" i="83"/>
  <c r="E49" i="83"/>
  <c r="F49" i="83"/>
  <c r="G49" i="83"/>
  <c r="H49" i="83"/>
  <c r="I49" i="83"/>
  <c r="J49" i="83"/>
  <c r="K49" i="83"/>
  <c r="L49" i="83"/>
  <c r="M49" i="83"/>
  <c r="N49" i="83"/>
  <c r="O49" i="83"/>
  <c r="P49" i="83"/>
  <c r="Q49" i="83"/>
  <c r="R49" i="83"/>
  <c r="S49" i="83"/>
  <c r="T49" i="83"/>
  <c r="U49" i="83"/>
  <c r="V49" i="83"/>
  <c r="W49" i="83"/>
  <c r="X49" i="83"/>
  <c r="Y49" i="83"/>
  <c r="Z49" i="83"/>
  <c r="AA49" i="83"/>
  <c r="AB49" i="83"/>
  <c r="AC49" i="83"/>
  <c r="AD49" i="83"/>
  <c r="AE49" i="83"/>
  <c r="AF49" i="83"/>
  <c r="AG49" i="83"/>
  <c r="AH49" i="83"/>
  <c r="AI49" i="83"/>
  <c r="AJ49" i="83"/>
  <c r="AK49" i="83"/>
  <c r="AL49" i="83"/>
  <c r="AM49" i="83"/>
  <c r="AN49" i="83"/>
  <c r="AO49" i="83"/>
  <c r="AP49" i="83"/>
  <c r="AQ49" i="83"/>
  <c r="AR49" i="83"/>
  <c r="AS49" i="83"/>
  <c r="AT49" i="83"/>
  <c r="AU49" i="83"/>
  <c r="AV49" i="83"/>
  <c r="AW49" i="83"/>
  <c r="AX49" i="83"/>
  <c r="AY49" i="83"/>
  <c r="AZ49" i="83"/>
  <c r="BA49" i="83"/>
  <c r="BB49" i="83"/>
  <c r="BC49" i="83"/>
  <c r="BF53" i="86"/>
  <c r="B50" i="83"/>
  <c r="C50" i="83"/>
  <c r="D50" i="83"/>
  <c r="E50" i="83"/>
  <c r="F50" i="83"/>
  <c r="G50" i="83"/>
  <c r="H50" i="83"/>
  <c r="I50" i="83"/>
  <c r="J50" i="83"/>
  <c r="K50" i="83"/>
  <c r="L50" i="83"/>
  <c r="M50" i="83"/>
  <c r="N50" i="83"/>
  <c r="O50" i="83"/>
  <c r="P50" i="83"/>
  <c r="Q50" i="83"/>
  <c r="R50" i="83"/>
  <c r="S50" i="83"/>
  <c r="T50" i="83"/>
  <c r="U50" i="83"/>
  <c r="V50" i="83"/>
  <c r="W50" i="83"/>
  <c r="X50" i="83"/>
  <c r="Y50" i="83"/>
  <c r="Z50" i="83"/>
  <c r="AA50" i="83"/>
  <c r="AB50" i="83"/>
  <c r="AC50" i="83"/>
  <c r="AD50" i="83"/>
  <c r="AE50" i="83"/>
  <c r="AF50" i="83"/>
  <c r="AG50" i="83"/>
  <c r="AH50" i="83"/>
  <c r="AI50" i="83"/>
  <c r="AJ50" i="83"/>
  <c r="AK50" i="83"/>
  <c r="AL50" i="83"/>
  <c r="AM50" i="83"/>
  <c r="AN50" i="83"/>
  <c r="AO50" i="83"/>
  <c r="AP50" i="83"/>
  <c r="AQ50" i="83"/>
  <c r="AR50" i="83"/>
  <c r="AS50" i="83"/>
  <c r="AT50" i="83"/>
  <c r="AU50" i="83"/>
  <c r="AV50" i="83"/>
  <c r="AW50" i="83"/>
  <c r="AX50" i="83"/>
  <c r="AY50" i="83"/>
  <c r="AZ50" i="83"/>
  <c r="BA50" i="83"/>
  <c r="BB50" i="83"/>
  <c r="BC50" i="83"/>
  <c r="BF54" i="86"/>
  <c r="B51" i="83"/>
  <c r="C51" i="83"/>
  <c r="D51" i="83"/>
  <c r="E51" i="83"/>
  <c r="F51" i="83"/>
  <c r="G51" i="83"/>
  <c r="H51" i="83"/>
  <c r="I51" i="83"/>
  <c r="J51" i="83"/>
  <c r="K51" i="83"/>
  <c r="L51" i="83"/>
  <c r="M51" i="83"/>
  <c r="N51" i="83"/>
  <c r="O51" i="83"/>
  <c r="P51" i="83"/>
  <c r="Q51" i="83"/>
  <c r="R51" i="83"/>
  <c r="S51" i="83"/>
  <c r="T51" i="83"/>
  <c r="U51" i="83"/>
  <c r="V51" i="83"/>
  <c r="W51" i="83"/>
  <c r="X51" i="83"/>
  <c r="Y51" i="83"/>
  <c r="Z51" i="83"/>
  <c r="AA51" i="83"/>
  <c r="AB51" i="83"/>
  <c r="AC51" i="83"/>
  <c r="AD51" i="83"/>
  <c r="AE51" i="83"/>
  <c r="AF51" i="83"/>
  <c r="AG51" i="83"/>
  <c r="AH51" i="83"/>
  <c r="AI51" i="83"/>
  <c r="AJ51" i="83"/>
  <c r="AK51" i="83"/>
  <c r="AL51" i="83"/>
  <c r="AM51" i="83"/>
  <c r="AN51" i="83"/>
  <c r="AO51" i="83"/>
  <c r="AP51" i="83"/>
  <c r="AQ51" i="83"/>
  <c r="AR51" i="83"/>
  <c r="AS51" i="83"/>
  <c r="AT51" i="83"/>
  <c r="AU51" i="83"/>
  <c r="AV51" i="83"/>
  <c r="AW51" i="83"/>
  <c r="AX51" i="83"/>
  <c r="AY51" i="83"/>
  <c r="AZ51" i="83"/>
  <c r="BA51" i="83"/>
  <c r="BB51" i="83"/>
  <c r="BC51" i="83"/>
  <c r="BF55" i="86"/>
  <c r="B52" i="83"/>
  <c r="C52" i="83"/>
  <c r="D52" i="83"/>
  <c r="E52" i="83"/>
  <c r="F52" i="83"/>
  <c r="G52" i="83"/>
  <c r="H52" i="83"/>
  <c r="I52" i="83"/>
  <c r="J52" i="83"/>
  <c r="K52" i="83"/>
  <c r="L52" i="83"/>
  <c r="M52" i="83"/>
  <c r="N52" i="83"/>
  <c r="O52" i="83"/>
  <c r="P52" i="83"/>
  <c r="Q52" i="83"/>
  <c r="R52" i="83"/>
  <c r="S52" i="83"/>
  <c r="T52" i="83"/>
  <c r="U52" i="83"/>
  <c r="V52" i="83"/>
  <c r="W52" i="83"/>
  <c r="X52" i="83"/>
  <c r="Y52" i="83"/>
  <c r="Z52" i="83"/>
  <c r="AA52" i="83"/>
  <c r="AB52" i="83"/>
  <c r="AC52" i="83"/>
  <c r="AD52" i="83"/>
  <c r="AE52" i="83"/>
  <c r="AF52" i="83"/>
  <c r="AG52" i="83"/>
  <c r="AH52" i="83"/>
  <c r="AI52" i="83"/>
  <c r="AJ52" i="83"/>
  <c r="AK52" i="83"/>
  <c r="AL52" i="83"/>
  <c r="AM52" i="83"/>
  <c r="AN52" i="83"/>
  <c r="AO52" i="83"/>
  <c r="AP52" i="83"/>
  <c r="AQ52" i="83"/>
  <c r="AR52" i="83"/>
  <c r="AS52" i="83"/>
  <c r="AT52" i="83"/>
  <c r="AU52" i="83"/>
  <c r="AV52" i="83"/>
  <c r="AW52" i="83"/>
  <c r="AX52" i="83"/>
  <c r="AY52" i="83"/>
  <c r="AZ52" i="83"/>
  <c r="BA52" i="83"/>
  <c r="BB52" i="83"/>
  <c r="BC52" i="83"/>
  <c r="BF56" i="86"/>
  <c r="B53" i="83"/>
  <c r="C53" i="83"/>
  <c r="D53" i="83"/>
  <c r="E53" i="83"/>
  <c r="F53" i="83"/>
  <c r="G53" i="83"/>
  <c r="H53" i="83"/>
  <c r="I53" i="83"/>
  <c r="J53" i="83"/>
  <c r="K53" i="83"/>
  <c r="L53" i="83"/>
  <c r="M53" i="83"/>
  <c r="N53" i="83"/>
  <c r="O53" i="83"/>
  <c r="P53" i="83"/>
  <c r="Q53" i="83"/>
  <c r="R53" i="83"/>
  <c r="S53" i="83"/>
  <c r="T53" i="83"/>
  <c r="U53" i="83"/>
  <c r="V53" i="83"/>
  <c r="W53" i="83"/>
  <c r="X53" i="83"/>
  <c r="Y53" i="83"/>
  <c r="Z53" i="83"/>
  <c r="AA53" i="83"/>
  <c r="AB53" i="83"/>
  <c r="AC53" i="83"/>
  <c r="AD53" i="83"/>
  <c r="AE53" i="83"/>
  <c r="AF53" i="83"/>
  <c r="AG53" i="83"/>
  <c r="AH53" i="83"/>
  <c r="AI53" i="83"/>
  <c r="AJ53" i="83"/>
  <c r="AK53" i="83"/>
  <c r="AL53" i="83"/>
  <c r="AM53" i="83"/>
  <c r="AN53" i="83"/>
  <c r="AO53" i="83"/>
  <c r="AP53" i="83"/>
  <c r="AQ53" i="83"/>
  <c r="AR53" i="83"/>
  <c r="AS53" i="83"/>
  <c r="AT53" i="83"/>
  <c r="AU53" i="83"/>
  <c r="AV53" i="83"/>
  <c r="AW53" i="83"/>
  <c r="AX53" i="83"/>
  <c r="AY53" i="83"/>
  <c r="AZ53" i="83"/>
  <c r="BA53" i="83"/>
  <c r="BB53" i="83"/>
  <c r="BC53" i="83"/>
  <c r="BF57" i="86"/>
  <c r="B54" i="83"/>
  <c r="C54" i="83"/>
  <c r="D54" i="83"/>
  <c r="E54" i="83"/>
  <c r="F54" i="83"/>
  <c r="G54" i="83"/>
  <c r="H54" i="83"/>
  <c r="I54" i="83"/>
  <c r="J54" i="83"/>
  <c r="K54" i="83"/>
  <c r="L54" i="83"/>
  <c r="M54" i="83"/>
  <c r="N54" i="83"/>
  <c r="O54" i="83"/>
  <c r="P54" i="83"/>
  <c r="Q54" i="83"/>
  <c r="R54" i="83"/>
  <c r="S54" i="83"/>
  <c r="T54" i="83"/>
  <c r="U54" i="83"/>
  <c r="V54" i="83"/>
  <c r="W54" i="83"/>
  <c r="X54" i="83"/>
  <c r="Y54" i="83"/>
  <c r="Z54" i="83"/>
  <c r="AA54" i="83"/>
  <c r="AB54" i="83"/>
  <c r="AC54" i="83"/>
  <c r="AD54" i="83"/>
  <c r="AE54" i="83"/>
  <c r="AF54" i="83"/>
  <c r="AG54" i="83"/>
  <c r="AH54" i="83"/>
  <c r="AI54" i="83"/>
  <c r="AJ54" i="83"/>
  <c r="AK54" i="83"/>
  <c r="AL54" i="83"/>
  <c r="AM54" i="83"/>
  <c r="AN54" i="83"/>
  <c r="AO54" i="83"/>
  <c r="AP54" i="83"/>
  <c r="AQ54" i="83"/>
  <c r="AR54" i="83"/>
  <c r="AS54" i="83"/>
  <c r="AT54" i="83"/>
  <c r="AU54" i="83"/>
  <c r="AV54" i="83"/>
  <c r="AW54" i="83"/>
  <c r="AX54" i="83"/>
  <c r="AY54" i="83"/>
  <c r="AZ54" i="83"/>
  <c r="BA54" i="83"/>
  <c r="BB54" i="83"/>
  <c r="BC54" i="83"/>
  <c r="BF58" i="86"/>
  <c r="B55" i="83"/>
  <c r="C55" i="83"/>
  <c r="D55" i="83"/>
  <c r="E55" i="83"/>
  <c r="F55" i="83"/>
  <c r="G55" i="83"/>
  <c r="H55" i="83"/>
  <c r="I55" i="83"/>
  <c r="J55" i="83"/>
  <c r="K55" i="83"/>
  <c r="L55" i="83"/>
  <c r="M55" i="83"/>
  <c r="N55" i="83"/>
  <c r="O55" i="83"/>
  <c r="P55" i="83"/>
  <c r="Q55" i="83"/>
  <c r="R55" i="83"/>
  <c r="S55" i="83"/>
  <c r="T55" i="83"/>
  <c r="U55" i="83"/>
  <c r="V55" i="83"/>
  <c r="W55" i="83"/>
  <c r="X55" i="83"/>
  <c r="Y55" i="83"/>
  <c r="Z55" i="83"/>
  <c r="AA55" i="83"/>
  <c r="AB55" i="83"/>
  <c r="AC55" i="83"/>
  <c r="AD55" i="83"/>
  <c r="AE55" i="83"/>
  <c r="AF55" i="83"/>
  <c r="AG55" i="83"/>
  <c r="AH55" i="83"/>
  <c r="AI55" i="83"/>
  <c r="AJ55" i="83"/>
  <c r="AK55" i="83"/>
  <c r="AL55" i="83"/>
  <c r="AM55" i="83"/>
  <c r="AN55" i="83"/>
  <c r="AO55" i="83"/>
  <c r="AP55" i="83"/>
  <c r="AQ55" i="83"/>
  <c r="AR55" i="83"/>
  <c r="AS55" i="83"/>
  <c r="AT55" i="83"/>
  <c r="AU55" i="83"/>
  <c r="AV55" i="83"/>
  <c r="AW55" i="83"/>
  <c r="AX55" i="83"/>
  <c r="AY55" i="83"/>
  <c r="AZ55" i="83"/>
  <c r="BA55" i="83"/>
  <c r="BB55" i="83"/>
  <c r="BC55" i="83"/>
  <c r="BF59" i="86"/>
  <c r="B56" i="83"/>
  <c r="C56" i="83"/>
  <c r="D56" i="83"/>
  <c r="E56" i="83"/>
  <c r="F56" i="83"/>
  <c r="G56" i="83"/>
  <c r="H56" i="83"/>
  <c r="I56" i="83"/>
  <c r="J56" i="83"/>
  <c r="K56" i="83"/>
  <c r="L56" i="83"/>
  <c r="M56" i="83"/>
  <c r="N56" i="83"/>
  <c r="O56" i="83"/>
  <c r="P56" i="83"/>
  <c r="Q56" i="83"/>
  <c r="R56" i="83"/>
  <c r="S56" i="83"/>
  <c r="T56" i="83"/>
  <c r="U56" i="83"/>
  <c r="V56" i="83"/>
  <c r="W56" i="83"/>
  <c r="X56" i="83"/>
  <c r="Y56" i="83"/>
  <c r="Z56" i="83"/>
  <c r="AA56" i="83"/>
  <c r="AB56" i="83"/>
  <c r="AC56" i="83"/>
  <c r="AD56" i="83"/>
  <c r="AE56" i="83"/>
  <c r="AF56" i="83"/>
  <c r="AG56" i="83"/>
  <c r="AH56" i="83"/>
  <c r="AI56" i="83"/>
  <c r="AJ56" i="83"/>
  <c r="AK56" i="83"/>
  <c r="AL56" i="83"/>
  <c r="AM56" i="83"/>
  <c r="AN56" i="83"/>
  <c r="AO56" i="83"/>
  <c r="AP56" i="83"/>
  <c r="AQ56" i="83"/>
  <c r="AR56" i="83"/>
  <c r="AS56" i="83"/>
  <c r="AT56" i="83"/>
  <c r="AU56" i="83"/>
  <c r="AV56" i="83"/>
  <c r="AW56" i="83"/>
  <c r="AX56" i="83"/>
  <c r="AY56" i="83"/>
  <c r="AZ56" i="83"/>
  <c r="BA56" i="83"/>
  <c r="BB56" i="83"/>
  <c r="BC56" i="83"/>
  <c r="BF60" i="86"/>
  <c r="B57" i="83"/>
  <c r="C57" i="83"/>
  <c r="D57" i="83"/>
  <c r="E57" i="83"/>
  <c r="F57" i="83"/>
  <c r="G57" i="83"/>
  <c r="H57" i="83"/>
  <c r="I57" i="83"/>
  <c r="J57" i="83"/>
  <c r="K57" i="83"/>
  <c r="L57" i="83"/>
  <c r="M57" i="83"/>
  <c r="N57" i="83"/>
  <c r="O57" i="83"/>
  <c r="P57" i="83"/>
  <c r="Q57" i="83"/>
  <c r="R57" i="83"/>
  <c r="S57" i="83"/>
  <c r="T57" i="83"/>
  <c r="U57" i="83"/>
  <c r="V57" i="83"/>
  <c r="W57" i="83"/>
  <c r="X57" i="83"/>
  <c r="Y57" i="83"/>
  <c r="Z57" i="83"/>
  <c r="AA57" i="83"/>
  <c r="AB57" i="83"/>
  <c r="AC57" i="83"/>
  <c r="AD57" i="83"/>
  <c r="AE57" i="83"/>
  <c r="AF57" i="83"/>
  <c r="AG57" i="83"/>
  <c r="AH57" i="83"/>
  <c r="AI57" i="83"/>
  <c r="AJ57" i="83"/>
  <c r="AK57" i="83"/>
  <c r="AL57" i="83"/>
  <c r="AM57" i="83"/>
  <c r="AN57" i="83"/>
  <c r="AO57" i="83"/>
  <c r="AP57" i="83"/>
  <c r="AQ57" i="83"/>
  <c r="AR57" i="83"/>
  <c r="AS57" i="83"/>
  <c r="AT57" i="83"/>
  <c r="AU57" i="83"/>
  <c r="AV57" i="83"/>
  <c r="AW57" i="83"/>
  <c r="AX57" i="83"/>
  <c r="AY57" i="83"/>
  <c r="AZ57" i="83"/>
  <c r="BA57" i="83"/>
  <c r="BB57" i="83"/>
  <c r="BC57" i="83"/>
  <c r="BF61" i="86"/>
  <c r="B58" i="83"/>
  <c r="C58" i="83"/>
  <c r="D58" i="83"/>
  <c r="E58" i="83"/>
  <c r="F58" i="83"/>
  <c r="G58" i="83"/>
  <c r="H58" i="83"/>
  <c r="I58" i="83"/>
  <c r="J58" i="83"/>
  <c r="K58" i="83"/>
  <c r="L58" i="83"/>
  <c r="M58" i="83"/>
  <c r="N58" i="83"/>
  <c r="O58" i="83"/>
  <c r="P58" i="83"/>
  <c r="Q58" i="83"/>
  <c r="R58" i="83"/>
  <c r="S58" i="83"/>
  <c r="T58" i="83"/>
  <c r="U58" i="83"/>
  <c r="V58" i="83"/>
  <c r="W58" i="83"/>
  <c r="X58" i="83"/>
  <c r="Y58" i="83"/>
  <c r="Z58" i="83"/>
  <c r="AA58" i="83"/>
  <c r="AB58" i="83"/>
  <c r="AC58" i="83"/>
  <c r="AD58" i="83"/>
  <c r="AE58" i="83"/>
  <c r="AF58" i="83"/>
  <c r="AG58" i="83"/>
  <c r="AH58" i="83"/>
  <c r="AI58" i="83"/>
  <c r="AJ58" i="83"/>
  <c r="AK58" i="83"/>
  <c r="AL58" i="83"/>
  <c r="AM58" i="83"/>
  <c r="AN58" i="83"/>
  <c r="AO58" i="83"/>
  <c r="AP58" i="83"/>
  <c r="AQ58" i="83"/>
  <c r="AR58" i="83"/>
  <c r="AS58" i="83"/>
  <c r="AT58" i="83"/>
  <c r="AU58" i="83"/>
  <c r="AV58" i="83"/>
  <c r="AW58" i="83"/>
  <c r="AX58" i="83"/>
  <c r="AY58" i="83"/>
  <c r="AZ58" i="83"/>
  <c r="BA58" i="83"/>
  <c r="BB58" i="83"/>
  <c r="BC58" i="83"/>
  <c r="BF62" i="86"/>
  <c r="B59" i="83"/>
  <c r="C59" i="83"/>
  <c r="D59" i="83"/>
  <c r="E59" i="83"/>
  <c r="F59" i="83"/>
  <c r="G59" i="83"/>
  <c r="H59" i="83"/>
  <c r="I59" i="83"/>
  <c r="J59" i="83"/>
  <c r="K59" i="83"/>
  <c r="L59" i="83"/>
  <c r="M59" i="83"/>
  <c r="N59" i="83"/>
  <c r="O59" i="83"/>
  <c r="P59" i="83"/>
  <c r="Q59" i="83"/>
  <c r="R59" i="83"/>
  <c r="S59" i="83"/>
  <c r="T59" i="83"/>
  <c r="U59" i="83"/>
  <c r="V59" i="83"/>
  <c r="W59" i="83"/>
  <c r="X59" i="83"/>
  <c r="Y59" i="83"/>
  <c r="Z59" i="83"/>
  <c r="AA59" i="83"/>
  <c r="AB59" i="83"/>
  <c r="AC59" i="83"/>
  <c r="AD59" i="83"/>
  <c r="AE59" i="83"/>
  <c r="AF59" i="83"/>
  <c r="AG59" i="83"/>
  <c r="AH59" i="83"/>
  <c r="AI59" i="83"/>
  <c r="AJ59" i="83"/>
  <c r="AK59" i="83"/>
  <c r="AL59" i="83"/>
  <c r="AM59" i="83"/>
  <c r="AN59" i="83"/>
  <c r="AO59" i="83"/>
  <c r="AP59" i="83"/>
  <c r="AQ59" i="83"/>
  <c r="AR59" i="83"/>
  <c r="AS59" i="83"/>
  <c r="AT59" i="83"/>
  <c r="AU59" i="83"/>
  <c r="AV59" i="83"/>
  <c r="AW59" i="83"/>
  <c r="AX59" i="83"/>
  <c r="AY59" i="83"/>
  <c r="AZ59" i="83"/>
  <c r="BA59" i="83"/>
  <c r="BB59" i="83"/>
  <c r="BC59" i="83"/>
  <c r="BF63" i="86"/>
  <c r="B60" i="83"/>
  <c r="C60" i="83"/>
  <c r="D60" i="83"/>
  <c r="E60" i="83"/>
  <c r="F60" i="83"/>
  <c r="G60" i="83"/>
  <c r="H60" i="83"/>
  <c r="I60" i="83"/>
  <c r="J60" i="83"/>
  <c r="K60" i="83"/>
  <c r="L60" i="83"/>
  <c r="M60" i="83"/>
  <c r="N60" i="83"/>
  <c r="O60" i="83"/>
  <c r="P60" i="83"/>
  <c r="Q60" i="83"/>
  <c r="R60" i="83"/>
  <c r="S60" i="83"/>
  <c r="T60" i="83"/>
  <c r="U60" i="83"/>
  <c r="V60" i="83"/>
  <c r="W60" i="83"/>
  <c r="X60" i="83"/>
  <c r="Y60" i="83"/>
  <c r="Z60" i="83"/>
  <c r="AA60" i="83"/>
  <c r="AB60" i="83"/>
  <c r="AC60" i="83"/>
  <c r="AD60" i="83"/>
  <c r="AE60" i="83"/>
  <c r="AF60" i="83"/>
  <c r="AG60" i="83"/>
  <c r="AH60" i="83"/>
  <c r="AI60" i="83"/>
  <c r="AJ60" i="83"/>
  <c r="AK60" i="83"/>
  <c r="AL60" i="83"/>
  <c r="AM60" i="83"/>
  <c r="AN60" i="83"/>
  <c r="AO60" i="83"/>
  <c r="AP60" i="83"/>
  <c r="AQ60" i="83"/>
  <c r="AR60" i="83"/>
  <c r="AS60" i="83"/>
  <c r="AT60" i="83"/>
  <c r="AU60" i="83"/>
  <c r="AV60" i="83"/>
  <c r="AW60" i="83"/>
  <c r="AX60" i="83"/>
  <c r="AY60" i="83"/>
  <c r="AZ60" i="83"/>
  <c r="BA60" i="83"/>
  <c r="BB60" i="83"/>
  <c r="BC60" i="83"/>
  <c r="BF64" i="86"/>
  <c r="B61" i="83"/>
  <c r="C61" i="83"/>
  <c r="D61" i="83"/>
  <c r="E61" i="83"/>
  <c r="F61" i="83"/>
  <c r="G61" i="83"/>
  <c r="H61" i="83"/>
  <c r="I61" i="83"/>
  <c r="J61" i="83"/>
  <c r="K61" i="83"/>
  <c r="L61" i="83"/>
  <c r="M61" i="83"/>
  <c r="N61" i="83"/>
  <c r="O61" i="83"/>
  <c r="P61" i="83"/>
  <c r="Q61" i="83"/>
  <c r="R61" i="83"/>
  <c r="S61" i="83"/>
  <c r="T61" i="83"/>
  <c r="U61" i="83"/>
  <c r="V61" i="83"/>
  <c r="W61" i="83"/>
  <c r="X61" i="83"/>
  <c r="Y61" i="83"/>
  <c r="Z61" i="83"/>
  <c r="AA61" i="83"/>
  <c r="AB61" i="83"/>
  <c r="AC61" i="83"/>
  <c r="AD61" i="83"/>
  <c r="AE61" i="83"/>
  <c r="AF61" i="83"/>
  <c r="AG61" i="83"/>
  <c r="AH61" i="83"/>
  <c r="AI61" i="83"/>
  <c r="AJ61" i="83"/>
  <c r="AK61" i="83"/>
  <c r="AL61" i="83"/>
  <c r="AM61" i="83"/>
  <c r="AN61" i="83"/>
  <c r="AO61" i="83"/>
  <c r="AP61" i="83"/>
  <c r="AQ61" i="83"/>
  <c r="AR61" i="83"/>
  <c r="AS61" i="83"/>
  <c r="AT61" i="83"/>
  <c r="AU61" i="83"/>
  <c r="AV61" i="83"/>
  <c r="AW61" i="83"/>
  <c r="AX61" i="83"/>
  <c r="AY61" i="83"/>
  <c r="AZ61" i="83"/>
  <c r="BA61" i="83"/>
  <c r="BB61" i="83"/>
  <c r="BC61" i="83"/>
  <c r="BF65" i="86"/>
  <c r="B62" i="83"/>
  <c r="C62" i="83"/>
  <c r="D62" i="83"/>
  <c r="E62" i="83"/>
  <c r="F62" i="83"/>
  <c r="G62" i="83"/>
  <c r="H62" i="83"/>
  <c r="I62" i="83"/>
  <c r="J62" i="83"/>
  <c r="K62" i="83"/>
  <c r="L62" i="83"/>
  <c r="M62" i="83"/>
  <c r="N62" i="83"/>
  <c r="O62" i="83"/>
  <c r="P62" i="83"/>
  <c r="Q62" i="83"/>
  <c r="R62" i="83"/>
  <c r="S62" i="83"/>
  <c r="T62" i="83"/>
  <c r="U62" i="83"/>
  <c r="V62" i="83"/>
  <c r="W62" i="83"/>
  <c r="X62" i="83"/>
  <c r="Y62" i="83"/>
  <c r="Z62" i="83"/>
  <c r="AA62" i="83"/>
  <c r="AB62" i="83"/>
  <c r="AC62" i="83"/>
  <c r="AD62" i="83"/>
  <c r="AE62" i="83"/>
  <c r="AF62" i="83"/>
  <c r="AG62" i="83"/>
  <c r="AH62" i="83"/>
  <c r="AI62" i="83"/>
  <c r="AJ62" i="83"/>
  <c r="AK62" i="83"/>
  <c r="AL62" i="83"/>
  <c r="AM62" i="83"/>
  <c r="AN62" i="83"/>
  <c r="AO62" i="83"/>
  <c r="AP62" i="83"/>
  <c r="AQ62" i="83"/>
  <c r="AR62" i="83"/>
  <c r="AS62" i="83"/>
  <c r="AT62" i="83"/>
  <c r="AU62" i="83"/>
  <c r="AV62" i="83"/>
  <c r="AW62" i="83"/>
  <c r="AX62" i="83"/>
  <c r="AY62" i="83"/>
  <c r="AZ62" i="83"/>
  <c r="BA62" i="83"/>
  <c r="BB62" i="83"/>
  <c r="BC62" i="83"/>
  <c r="BF66" i="86"/>
  <c r="B63" i="83"/>
  <c r="C63" i="83"/>
  <c r="D63" i="83"/>
  <c r="E63" i="83"/>
  <c r="F63" i="83"/>
  <c r="G63" i="83"/>
  <c r="H63" i="83"/>
  <c r="I63" i="83"/>
  <c r="J63" i="83"/>
  <c r="K63" i="83"/>
  <c r="L63" i="83"/>
  <c r="M63" i="83"/>
  <c r="N63" i="83"/>
  <c r="O63" i="83"/>
  <c r="P63" i="83"/>
  <c r="Q63" i="83"/>
  <c r="R63" i="83"/>
  <c r="S63" i="83"/>
  <c r="T63" i="83"/>
  <c r="U63" i="83"/>
  <c r="V63" i="83"/>
  <c r="W63" i="83"/>
  <c r="X63" i="83"/>
  <c r="Y63" i="83"/>
  <c r="Z63" i="83"/>
  <c r="AA63" i="83"/>
  <c r="AB63" i="83"/>
  <c r="AC63" i="83"/>
  <c r="AD63" i="83"/>
  <c r="AE63" i="83"/>
  <c r="AF63" i="83"/>
  <c r="AG63" i="83"/>
  <c r="AH63" i="83"/>
  <c r="AI63" i="83"/>
  <c r="AJ63" i="83"/>
  <c r="AK63" i="83"/>
  <c r="AL63" i="83"/>
  <c r="AM63" i="83"/>
  <c r="AN63" i="83"/>
  <c r="AO63" i="83"/>
  <c r="AP63" i="83"/>
  <c r="AQ63" i="83"/>
  <c r="AR63" i="83"/>
  <c r="AS63" i="83"/>
  <c r="AT63" i="83"/>
  <c r="AU63" i="83"/>
  <c r="AV63" i="83"/>
  <c r="AW63" i="83"/>
  <c r="AX63" i="83"/>
  <c r="AY63" i="83"/>
  <c r="AZ63" i="83"/>
  <c r="BA63" i="83"/>
  <c r="BB63" i="83"/>
  <c r="BC63" i="83"/>
  <c r="BF67" i="86"/>
  <c r="B64" i="83"/>
  <c r="C64" i="83"/>
  <c r="D64" i="83"/>
  <c r="E64" i="83"/>
  <c r="F64" i="83"/>
  <c r="G64" i="83"/>
  <c r="H64" i="83"/>
  <c r="I64" i="83"/>
  <c r="J64" i="83"/>
  <c r="K64" i="83"/>
  <c r="L64" i="83"/>
  <c r="M64" i="83"/>
  <c r="N64" i="83"/>
  <c r="O64" i="83"/>
  <c r="P64" i="83"/>
  <c r="Q64" i="83"/>
  <c r="R64" i="83"/>
  <c r="S64" i="83"/>
  <c r="T64" i="83"/>
  <c r="U64" i="83"/>
  <c r="V64" i="83"/>
  <c r="W64" i="83"/>
  <c r="X64" i="83"/>
  <c r="Y64" i="83"/>
  <c r="Z64" i="83"/>
  <c r="AA64" i="83"/>
  <c r="AB64" i="83"/>
  <c r="AC64" i="83"/>
  <c r="AD64" i="83"/>
  <c r="AE64" i="83"/>
  <c r="AF64" i="83"/>
  <c r="AG64" i="83"/>
  <c r="AH64" i="83"/>
  <c r="AI64" i="83"/>
  <c r="AJ64" i="83"/>
  <c r="AK64" i="83"/>
  <c r="AL64" i="83"/>
  <c r="AM64" i="83"/>
  <c r="AN64" i="83"/>
  <c r="AO64" i="83"/>
  <c r="AP64" i="83"/>
  <c r="AQ64" i="83"/>
  <c r="AR64" i="83"/>
  <c r="AS64" i="83"/>
  <c r="AT64" i="83"/>
  <c r="AU64" i="83"/>
  <c r="AV64" i="83"/>
  <c r="AW64" i="83"/>
  <c r="AX64" i="83"/>
  <c r="AY64" i="83"/>
  <c r="AZ64" i="83"/>
  <c r="BA64" i="83"/>
  <c r="BB64" i="83"/>
  <c r="BC64" i="83"/>
  <c r="R65" i="82"/>
  <c r="W65" i="82"/>
  <c r="X65" i="82"/>
  <c r="BF68" i="86"/>
  <c r="B65" i="83"/>
  <c r="C65" i="83"/>
  <c r="D65" i="83"/>
  <c r="E65" i="83"/>
  <c r="F65" i="83"/>
  <c r="G65" i="83"/>
  <c r="H65" i="83"/>
  <c r="I65" i="83"/>
  <c r="J65" i="83"/>
  <c r="K65" i="83"/>
  <c r="L65" i="83"/>
  <c r="M65" i="83"/>
  <c r="N65" i="83"/>
  <c r="O65" i="83"/>
  <c r="P65" i="83"/>
  <c r="Q65" i="83"/>
  <c r="R65" i="83"/>
  <c r="S65" i="83"/>
  <c r="T65" i="83"/>
  <c r="U65" i="83"/>
  <c r="V65" i="83"/>
  <c r="W65" i="83"/>
  <c r="X65" i="83"/>
  <c r="Y65" i="83"/>
  <c r="Z65" i="83"/>
  <c r="AA65" i="83"/>
  <c r="AB65" i="83"/>
  <c r="AC65" i="83"/>
  <c r="AD65" i="83"/>
  <c r="AE65" i="83"/>
  <c r="AF65" i="83"/>
  <c r="AG65" i="83"/>
  <c r="AH65" i="83"/>
  <c r="AI65" i="83"/>
  <c r="AJ65" i="83"/>
  <c r="AK65" i="83"/>
  <c r="AL65" i="83"/>
  <c r="AM65" i="83"/>
  <c r="AN65" i="83"/>
  <c r="AO65" i="83"/>
  <c r="AP65" i="83"/>
  <c r="AQ65" i="83"/>
  <c r="AR65" i="83"/>
  <c r="AS65" i="83"/>
  <c r="AT65" i="83"/>
  <c r="AU65" i="83"/>
  <c r="AV65" i="83"/>
  <c r="AW65" i="83"/>
  <c r="AX65" i="83"/>
  <c r="AY65" i="83"/>
  <c r="AZ65" i="83"/>
  <c r="BA65" i="83"/>
  <c r="BB65" i="83"/>
  <c r="BC65" i="83"/>
  <c r="R66" i="82"/>
  <c r="W66" i="82"/>
  <c r="X66" i="82"/>
  <c r="BF69" i="86"/>
  <c r="B66" i="83"/>
  <c r="C66" i="83"/>
  <c r="D66" i="83"/>
  <c r="E66" i="83"/>
  <c r="F66" i="83"/>
  <c r="G66" i="83"/>
  <c r="H66" i="83"/>
  <c r="I66" i="83"/>
  <c r="J66" i="83"/>
  <c r="K66" i="83"/>
  <c r="L66" i="83"/>
  <c r="M66" i="83"/>
  <c r="N66" i="83"/>
  <c r="O66" i="83"/>
  <c r="P66" i="83"/>
  <c r="Q66" i="83"/>
  <c r="R66" i="83"/>
  <c r="S66" i="83"/>
  <c r="T66" i="83"/>
  <c r="U66" i="83"/>
  <c r="V66" i="83"/>
  <c r="W66" i="83"/>
  <c r="X66" i="83"/>
  <c r="Y66" i="83"/>
  <c r="Z66" i="83"/>
  <c r="AA66" i="83"/>
  <c r="AB66" i="83"/>
  <c r="AC66" i="83"/>
  <c r="AD66" i="83"/>
  <c r="AE66" i="83"/>
  <c r="AF66" i="83"/>
  <c r="AG66" i="83"/>
  <c r="AH66" i="83"/>
  <c r="AI66" i="83"/>
  <c r="AJ66" i="83"/>
  <c r="AK66" i="83"/>
  <c r="AL66" i="83"/>
  <c r="AM66" i="83"/>
  <c r="AN66" i="83"/>
  <c r="AO66" i="83"/>
  <c r="AP66" i="83"/>
  <c r="AQ66" i="83"/>
  <c r="AR66" i="83"/>
  <c r="AS66" i="83"/>
  <c r="AT66" i="83"/>
  <c r="AU66" i="83"/>
  <c r="AV66" i="83"/>
  <c r="AW66" i="83"/>
  <c r="AX66" i="83"/>
  <c r="AY66" i="83"/>
  <c r="AZ66" i="83"/>
  <c r="BA66" i="83"/>
  <c r="BB66" i="83"/>
  <c r="BC66" i="83"/>
  <c r="R67" i="82"/>
  <c r="W67" i="82"/>
  <c r="X67" i="82"/>
  <c r="BF70" i="86"/>
  <c r="B67" i="83"/>
  <c r="C67" i="83"/>
  <c r="D67" i="83"/>
  <c r="E67" i="83"/>
  <c r="F67" i="83"/>
  <c r="G67" i="83"/>
  <c r="H67" i="83"/>
  <c r="I67" i="83"/>
  <c r="J67" i="83"/>
  <c r="K67" i="83"/>
  <c r="L67" i="83"/>
  <c r="M67" i="83"/>
  <c r="N67" i="83"/>
  <c r="O67" i="83"/>
  <c r="P67" i="83"/>
  <c r="Q67" i="83"/>
  <c r="R67" i="83"/>
  <c r="S67" i="83"/>
  <c r="T67" i="83"/>
  <c r="U67" i="83"/>
  <c r="V67" i="83"/>
  <c r="W67" i="83"/>
  <c r="X67" i="83"/>
  <c r="Y67" i="83"/>
  <c r="Z67" i="83"/>
  <c r="AA67" i="83"/>
  <c r="AB67" i="83"/>
  <c r="AC67" i="83"/>
  <c r="AD67" i="83"/>
  <c r="AE67" i="83"/>
  <c r="AF67" i="83"/>
  <c r="AG67" i="83"/>
  <c r="AH67" i="83"/>
  <c r="AI67" i="83"/>
  <c r="AJ67" i="83"/>
  <c r="AK67" i="83"/>
  <c r="AL67" i="83"/>
  <c r="AM67" i="83"/>
  <c r="AN67" i="83"/>
  <c r="AO67" i="83"/>
  <c r="AP67" i="83"/>
  <c r="AQ67" i="83"/>
  <c r="AR67" i="83"/>
  <c r="AS67" i="83"/>
  <c r="AT67" i="83"/>
  <c r="AU67" i="83"/>
  <c r="AV67" i="83"/>
  <c r="AW67" i="83"/>
  <c r="AX67" i="83"/>
  <c r="AY67" i="83"/>
  <c r="AZ67" i="83"/>
  <c r="BA67" i="83"/>
  <c r="BB67" i="83"/>
  <c r="BC67" i="83"/>
  <c r="R68" i="82"/>
  <c r="W68" i="82"/>
  <c r="X68" i="82"/>
  <c r="BF71" i="86"/>
  <c r="B68" i="83"/>
  <c r="C68" i="83"/>
  <c r="D68" i="83"/>
  <c r="E68" i="83"/>
  <c r="F68" i="83"/>
  <c r="G68" i="83"/>
  <c r="H68" i="83"/>
  <c r="I68" i="83"/>
  <c r="J68" i="83"/>
  <c r="K68" i="83"/>
  <c r="L68" i="83"/>
  <c r="M68" i="83"/>
  <c r="N68" i="83"/>
  <c r="O68" i="83"/>
  <c r="P68" i="83"/>
  <c r="Q68" i="83"/>
  <c r="R68" i="83"/>
  <c r="S68" i="83"/>
  <c r="T68" i="83"/>
  <c r="U68" i="83"/>
  <c r="V68" i="83"/>
  <c r="W68" i="83"/>
  <c r="X68" i="83"/>
  <c r="Y68" i="83"/>
  <c r="Z68" i="83"/>
  <c r="AA68" i="83"/>
  <c r="AB68" i="83"/>
  <c r="AC68" i="83"/>
  <c r="AD68" i="83"/>
  <c r="AE68" i="83"/>
  <c r="AF68" i="83"/>
  <c r="AG68" i="83"/>
  <c r="AH68" i="83"/>
  <c r="AI68" i="83"/>
  <c r="AJ68" i="83"/>
  <c r="AK68" i="83"/>
  <c r="AL68" i="83"/>
  <c r="AM68" i="83"/>
  <c r="AN68" i="83"/>
  <c r="AO68" i="83"/>
  <c r="AP68" i="83"/>
  <c r="AQ68" i="83"/>
  <c r="AR68" i="83"/>
  <c r="AS68" i="83"/>
  <c r="AT68" i="83"/>
  <c r="AU68" i="83"/>
  <c r="AV68" i="83"/>
  <c r="AW68" i="83"/>
  <c r="AX68" i="83"/>
  <c r="AY68" i="83"/>
  <c r="AZ68" i="83"/>
  <c r="BA68" i="83"/>
  <c r="BB68" i="83"/>
  <c r="BC68" i="83"/>
  <c r="R69" i="82"/>
  <c r="W69" i="82"/>
  <c r="X69" i="82"/>
  <c r="BF72" i="86"/>
  <c r="B69" i="83"/>
  <c r="C69" i="83"/>
  <c r="D69" i="83"/>
  <c r="E69" i="83"/>
  <c r="F69" i="83"/>
  <c r="G69" i="83"/>
  <c r="H69" i="83"/>
  <c r="I69" i="83"/>
  <c r="J69" i="83"/>
  <c r="K69" i="83"/>
  <c r="L69" i="83"/>
  <c r="M69" i="83"/>
  <c r="N69" i="83"/>
  <c r="O69" i="83"/>
  <c r="P69" i="83"/>
  <c r="Q69" i="83"/>
  <c r="R69" i="83"/>
  <c r="S69" i="83"/>
  <c r="T69" i="83"/>
  <c r="U69" i="83"/>
  <c r="V69" i="83"/>
  <c r="W69" i="83"/>
  <c r="X69" i="83"/>
  <c r="Y69" i="83"/>
  <c r="Z69" i="83"/>
  <c r="AA69" i="83"/>
  <c r="AB69" i="83"/>
  <c r="AC69" i="83"/>
  <c r="AD69" i="83"/>
  <c r="AE69" i="83"/>
  <c r="AF69" i="83"/>
  <c r="AG69" i="83"/>
  <c r="AH69" i="83"/>
  <c r="AI69" i="83"/>
  <c r="AJ69" i="83"/>
  <c r="AK69" i="83"/>
  <c r="AL69" i="83"/>
  <c r="AM69" i="83"/>
  <c r="AN69" i="83"/>
  <c r="AO69" i="83"/>
  <c r="AP69" i="83"/>
  <c r="AQ69" i="83"/>
  <c r="AR69" i="83"/>
  <c r="AS69" i="83"/>
  <c r="AT69" i="83"/>
  <c r="AU69" i="83"/>
  <c r="AV69" i="83"/>
  <c r="AW69" i="83"/>
  <c r="AX69" i="83"/>
  <c r="AY69" i="83"/>
  <c r="AZ69" i="83"/>
  <c r="BA69" i="83"/>
  <c r="BB69" i="83"/>
  <c r="BC69" i="83"/>
  <c r="R70" i="82"/>
  <c r="W70" i="82"/>
  <c r="X70" i="82"/>
  <c r="BF73" i="86"/>
  <c r="B70" i="83"/>
  <c r="C70" i="83"/>
  <c r="D70" i="83"/>
  <c r="E70" i="83"/>
  <c r="F70" i="83"/>
  <c r="G70" i="83"/>
  <c r="H70" i="83"/>
  <c r="I70" i="83"/>
  <c r="J70" i="83"/>
  <c r="K70" i="83"/>
  <c r="L70" i="83"/>
  <c r="M70" i="83"/>
  <c r="N70" i="83"/>
  <c r="O70" i="83"/>
  <c r="P70" i="83"/>
  <c r="Q70" i="83"/>
  <c r="R70" i="83"/>
  <c r="S70" i="83"/>
  <c r="T70" i="83"/>
  <c r="U70" i="83"/>
  <c r="V70" i="83"/>
  <c r="W70" i="83"/>
  <c r="X70" i="83"/>
  <c r="Y70" i="83"/>
  <c r="Z70" i="83"/>
  <c r="AA70" i="83"/>
  <c r="AB70" i="83"/>
  <c r="AC70" i="83"/>
  <c r="AD70" i="83"/>
  <c r="AE70" i="83"/>
  <c r="AF70" i="83"/>
  <c r="AG70" i="83"/>
  <c r="AH70" i="83"/>
  <c r="AI70" i="83"/>
  <c r="AJ70" i="83"/>
  <c r="AK70" i="83"/>
  <c r="AL70" i="83"/>
  <c r="AM70" i="83"/>
  <c r="AN70" i="83"/>
  <c r="AO70" i="83"/>
  <c r="AP70" i="83"/>
  <c r="AQ70" i="83"/>
  <c r="AR70" i="83"/>
  <c r="AS70" i="83"/>
  <c r="AT70" i="83"/>
  <c r="AU70" i="83"/>
  <c r="AV70" i="83"/>
  <c r="AW70" i="83"/>
  <c r="AX70" i="83"/>
  <c r="AY70" i="83"/>
  <c r="AZ70" i="83"/>
  <c r="BA70" i="83"/>
  <c r="BB70" i="83"/>
  <c r="BC70" i="83"/>
  <c r="BF74" i="86"/>
  <c r="B71" i="83"/>
  <c r="C71" i="83"/>
  <c r="D71" i="83"/>
  <c r="E71" i="83"/>
  <c r="F71" i="83"/>
  <c r="G71" i="83"/>
  <c r="H71" i="83"/>
  <c r="I71" i="83"/>
  <c r="J71" i="83"/>
  <c r="K71" i="83"/>
  <c r="L71" i="83"/>
  <c r="M71" i="83"/>
  <c r="N71" i="83"/>
  <c r="O71" i="83"/>
  <c r="P71" i="83"/>
  <c r="Q71" i="83"/>
  <c r="R71" i="83"/>
  <c r="S71" i="83"/>
  <c r="T71" i="83"/>
  <c r="U71" i="83"/>
  <c r="V71" i="83"/>
  <c r="W71" i="83"/>
  <c r="X71" i="83"/>
  <c r="Y71" i="83"/>
  <c r="Z71" i="83"/>
  <c r="AA71" i="83"/>
  <c r="AB71" i="83"/>
  <c r="AC71" i="83"/>
  <c r="AD71" i="83"/>
  <c r="AE71" i="83"/>
  <c r="AF71" i="83"/>
  <c r="AG71" i="83"/>
  <c r="AH71" i="83"/>
  <c r="AI71" i="83"/>
  <c r="AJ71" i="83"/>
  <c r="AK71" i="83"/>
  <c r="AL71" i="83"/>
  <c r="AM71" i="83"/>
  <c r="AN71" i="83"/>
  <c r="AO71" i="83"/>
  <c r="AP71" i="83"/>
  <c r="AQ71" i="83"/>
  <c r="AR71" i="83"/>
  <c r="AS71" i="83"/>
  <c r="AT71" i="83"/>
  <c r="AU71" i="83"/>
  <c r="AV71" i="83"/>
  <c r="AW71" i="83"/>
  <c r="AX71" i="83"/>
  <c r="AY71" i="83"/>
  <c r="AZ71" i="83"/>
  <c r="BA71" i="83"/>
  <c r="BB71" i="83"/>
  <c r="BC71" i="83"/>
  <c r="BF75" i="86"/>
  <c r="B72" i="83"/>
  <c r="C72" i="83"/>
  <c r="D72" i="83"/>
  <c r="E72" i="83"/>
  <c r="F72" i="83"/>
  <c r="G72" i="83"/>
  <c r="H72" i="83"/>
  <c r="I72" i="83"/>
  <c r="J72" i="83"/>
  <c r="K72" i="83"/>
  <c r="L72" i="83"/>
  <c r="M72" i="83"/>
  <c r="N72" i="83"/>
  <c r="O72" i="83"/>
  <c r="P72" i="83"/>
  <c r="Q72" i="83"/>
  <c r="R72" i="83"/>
  <c r="S72" i="83"/>
  <c r="T72" i="83"/>
  <c r="U72" i="83"/>
  <c r="V72" i="83"/>
  <c r="W72" i="83"/>
  <c r="X72" i="83"/>
  <c r="Y72" i="83"/>
  <c r="Z72" i="83"/>
  <c r="AA72" i="83"/>
  <c r="AB72" i="83"/>
  <c r="AC72" i="83"/>
  <c r="AD72" i="83"/>
  <c r="AE72" i="83"/>
  <c r="AF72" i="83"/>
  <c r="AG72" i="83"/>
  <c r="AH72" i="83"/>
  <c r="AI72" i="83"/>
  <c r="AJ72" i="83"/>
  <c r="AK72" i="83"/>
  <c r="AL72" i="83"/>
  <c r="AM72" i="83"/>
  <c r="AN72" i="83"/>
  <c r="AO72" i="83"/>
  <c r="AP72" i="83"/>
  <c r="AQ72" i="83"/>
  <c r="AR72" i="83"/>
  <c r="AS72" i="83"/>
  <c r="AT72" i="83"/>
  <c r="AU72" i="83"/>
  <c r="AV72" i="83"/>
  <c r="AW72" i="83"/>
  <c r="AX72" i="83"/>
  <c r="AY72" i="83"/>
  <c r="AZ72" i="83"/>
  <c r="BA72" i="83"/>
  <c r="BB72" i="83"/>
  <c r="BC72" i="83"/>
  <c r="BF76" i="86"/>
  <c r="B73" i="83"/>
  <c r="C73" i="83"/>
  <c r="D73" i="83"/>
  <c r="E73" i="83"/>
  <c r="F73" i="83"/>
  <c r="G73" i="83"/>
  <c r="H73" i="83"/>
  <c r="I73" i="83"/>
  <c r="J73" i="83"/>
  <c r="K73" i="83"/>
  <c r="L73" i="83"/>
  <c r="M73" i="83"/>
  <c r="N73" i="83"/>
  <c r="O73" i="83"/>
  <c r="P73" i="83"/>
  <c r="Q73" i="83"/>
  <c r="R73" i="83"/>
  <c r="S73" i="83"/>
  <c r="T73" i="83"/>
  <c r="U73" i="83"/>
  <c r="V73" i="83"/>
  <c r="W73" i="83"/>
  <c r="X73" i="83"/>
  <c r="Y73" i="83"/>
  <c r="Z73" i="83"/>
  <c r="AA73" i="83"/>
  <c r="AB73" i="83"/>
  <c r="AC73" i="83"/>
  <c r="AD73" i="83"/>
  <c r="AE73" i="83"/>
  <c r="AF73" i="83"/>
  <c r="AG73" i="83"/>
  <c r="AH73" i="83"/>
  <c r="AI73" i="83"/>
  <c r="AJ73" i="83"/>
  <c r="AK73" i="83"/>
  <c r="AL73" i="83"/>
  <c r="AM73" i="83"/>
  <c r="AN73" i="83"/>
  <c r="AO73" i="83"/>
  <c r="AP73" i="83"/>
  <c r="AQ73" i="83"/>
  <c r="AR73" i="83"/>
  <c r="AS73" i="83"/>
  <c r="AT73" i="83"/>
  <c r="AU73" i="83"/>
  <c r="AV73" i="83"/>
  <c r="AW73" i="83"/>
  <c r="AX73" i="83"/>
  <c r="AY73" i="83"/>
  <c r="AZ73" i="83"/>
  <c r="BA73" i="83"/>
  <c r="BB73" i="83"/>
  <c r="BC73" i="83"/>
  <c r="BF77" i="86"/>
  <c r="B74" i="83"/>
  <c r="C74" i="83"/>
  <c r="D74" i="83"/>
  <c r="E74" i="83"/>
  <c r="F74" i="83"/>
  <c r="G74" i="83"/>
  <c r="H74" i="83"/>
  <c r="I74" i="83"/>
  <c r="J74" i="83"/>
  <c r="K74" i="83"/>
  <c r="L74" i="83"/>
  <c r="M74" i="83"/>
  <c r="N74" i="83"/>
  <c r="O74" i="83"/>
  <c r="P74" i="83"/>
  <c r="Q74" i="83"/>
  <c r="R74" i="83"/>
  <c r="S74" i="83"/>
  <c r="T74" i="83"/>
  <c r="U74" i="83"/>
  <c r="V74" i="83"/>
  <c r="W74" i="83"/>
  <c r="X74" i="83"/>
  <c r="Y74" i="83"/>
  <c r="Z74" i="83"/>
  <c r="AA74" i="83"/>
  <c r="AB74" i="83"/>
  <c r="AC74" i="83"/>
  <c r="AD74" i="83"/>
  <c r="AE74" i="83"/>
  <c r="AF74" i="83"/>
  <c r="AG74" i="83"/>
  <c r="AH74" i="83"/>
  <c r="AI74" i="83"/>
  <c r="AJ74" i="83"/>
  <c r="AK74" i="83"/>
  <c r="AL74" i="83"/>
  <c r="AM74" i="83"/>
  <c r="AN74" i="83"/>
  <c r="AO74" i="83"/>
  <c r="AP74" i="83"/>
  <c r="AQ74" i="83"/>
  <c r="AR74" i="83"/>
  <c r="AS74" i="83"/>
  <c r="AT74" i="83"/>
  <c r="AU74" i="83"/>
  <c r="AV74" i="83"/>
  <c r="AW74" i="83"/>
  <c r="AX74" i="83"/>
  <c r="AY74" i="83"/>
  <c r="AZ74" i="83"/>
  <c r="BA74" i="83"/>
  <c r="BB74" i="83"/>
  <c r="BC74" i="83"/>
  <c r="BF78" i="86"/>
  <c r="B75" i="83"/>
  <c r="C75" i="83"/>
  <c r="D75" i="83"/>
  <c r="E75" i="83"/>
  <c r="F75" i="83"/>
  <c r="G75" i="83"/>
  <c r="H75" i="83"/>
  <c r="I75" i="83"/>
  <c r="J75" i="83"/>
  <c r="K75" i="83"/>
  <c r="L75" i="83"/>
  <c r="M75" i="83"/>
  <c r="N75" i="83"/>
  <c r="O75" i="83"/>
  <c r="P75" i="83"/>
  <c r="Q75" i="83"/>
  <c r="R75" i="83"/>
  <c r="S75" i="83"/>
  <c r="T75" i="83"/>
  <c r="U75" i="83"/>
  <c r="V75" i="83"/>
  <c r="W75" i="83"/>
  <c r="X75" i="83"/>
  <c r="Y75" i="83"/>
  <c r="Z75" i="83"/>
  <c r="AA75" i="83"/>
  <c r="AB75" i="83"/>
  <c r="AC75" i="83"/>
  <c r="AD75" i="83"/>
  <c r="AE75" i="83"/>
  <c r="AF75" i="83"/>
  <c r="AG75" i="83"/>
  <c r="AH75" i="83"/>
  <c r="AI75" i="83"/>
  <c r="AJ75" i="83"/>
  <c r="AK75" i="83"/>
  <c r="AL75" i="83"/>
  <c r="AM75" i="83"/>
  <c r="AN75" i="83"/>
  <c r="AO75" i="83"/>
  <c r="AP75" i="83"/>
  <c r="AQ75" i="83"/>
  <c r="AR75" i="83"/>
  <c r="AS75" i="83"/>
  <c r="AT75" i="83"/>
  <c r="AU75" i="83"/>
  <c r="AV75" i="83"/>
  <c r="AW75" i="83"/>
  <c r="AX75" i="83"/>
  <c r="AY75" i="83"/>
  <c r="AZ75" i="83"/>
  <c r="BA75" i="83"/>
  <c r="BB75" i="83"/>
  <c r="BC75" i="83"/>
  <c r="BF79" i="86"/>
  <c r="B76" i="83"/>
  <c r="C76" i="83"/>
  <c r="D76" i="83"/>
  <c r="E76" i="83"/>
  <c r="F76" i="83"/>
  <c r="G76" i="83"/>
  <c r="H76" i="83"/>
  <c r="I76" i="83"/>
  <c r="J76" i="83"/>
  <c r="K76" i="83"/>
  <c r="L76" i="83"/>
  <c r="M76" i="83"/>
  <c r="N76" i="83"/>
  <c r="O76" i="83"/>
  <c r="P76" i="83"/>
  <c r="Q76" i="83"/>
  <c r="R76" i="83"/>
  <c r="S76" i="83"/>
  <c r="T76" i="83"/>
  <c r="U76" i="83"/>
  <c r="V76" i="83"/>
  <c r="W76" i="83"/>
  <c r="X76" i="83"/>
  <c r="Y76" i="83"/>
  <c r="Z76" i="83"/>
  <c r="AA76" i="83"/>
  <c r="AB76" i="83"/>
  <c r="AC76" i="83"/>
  <c r="AD76" i="83"/>
  <c r="AE76" i="83"/>
  <c r="AF76" i="83"/>
  <c r="AG76" i="83"/>
  <c r="AH76" i="83"/>
  <c r="AI76" i="83"/>
  <c r="AJ76" i="83"/>
  <c r="AK76" i="83"/>
  <c r="AL76" i="83"/>
  <c r="AM76" i="83"/>
  <c r="AN76" i="83"/>
  <c r="AO76" i="83"/>
  <c r="AP76" i="83"/>
  <c r="AQ76" i="83"/>
  <c r="AR76" i="83"/>
  <c r="AS76" i="83"/>
  <c r="AT76" i="83"/>
  <c r="AU76" i="83"/>
  <c r="AV76" i="83"/>
  <c r="AW76" i="83"/>
  <c r="AX76" i="83"/>
  <c r="AY76" i="83"/>
  <c r="AZ76" i="83"/>
  <c r="BA76" i="83"/>
  <c r="BB76" i="83"/>
  <c r="BC76" i="83"/>
  <c r="BF80" i="86"/>
  <c r="B77" i="83"/>
  <c r="C77" i="83"/>
  <c r="D77" i="83"/>
  <c r="E77" i="83"/>
  <c r="F77" i="83"/>
  <c r="G77" i="83"/>
  <c r="H77" i="83"/>
  <c r="I77" i="83"/>
  <c r="J77" i="83"/>
  <c r="K77" i="83"/>
  <c r="L77" i="83"/>
  <c r="M77" i="83"/>
  <c r="N77" i="83"/>
  <c r="O77" i="83"/>
  <c r="P77" i="83"/>
  <c r="Q77" i="83"/>
  <c r="R77" i="83"/>
  <c r="S77" i="83"/>
  <c r="T77" i="83"/>
  <c r="U77" i="83"/>
  <c r="V77" i="83"/>
  <c r="W77" i="83"/>
  <c r="X77" i="83"/>
  <c r="Y77" i="83"/>
  <c r="Z77" i="83"/>
  <c r="AA77" i="83"/>
  <c r="AB77" i="83"/>
  <c r="AC77" i="83"/>
  <c r="AD77" i="83"/>
  <c r="AE77" i="83"/>
  <c r="AF77" i="83"/>
  <c r="AG77" i="83"/>
  <c r="AH77" i="83"/>
  <c r="AI77" i="83"/>
  <c r="AJ77" i="83"/>
  <c r="AK77" i="83"/>
  <c r="AL77" i="83"/>
  <c r="AM77" i="83"/>
  <c r="AN77" i="83"/>
  <c r="AO77" i="83"/>
  <c r="AP77" i="83"/>
  <c r="AQ77" i="83"/>
  <c r="AR77" i="83"/>
  <c r="AS77" i="83"/>
  <c r="AT77" i="83"/>
  <c r="AU77" i="83"/>
  <c r="AV77" i="83"/>
  <c r="AW77" i="83"/>
  <c r="AX77" i="83"/>
  <c r="AY77" i="83"/>
  <c r="AZ77" i="83"/>
  <c r="BA77" i="83"/>
  <c r="BB77" i="83"/>
  <c r="BC77" i="83"/>
  <c r="BF81" i="86"/>
  <c r="B78" i="83"/>
  <c r="C78" i="83"/>
  <c r="D78" i="83"/>
  <c r="E78" i="83"/>
  <c r="F78" i="83"/>
  <c r="G78" i="83"/>
  <c r="H78" i="83"/>
  <c r="I78" i="83"/>
  <c r="J78" i="83"/>
  <c r="K78" i="83"/>
  <c r="L78" i="83"/>
  <c r="M78" i="83"/>
  <c r="N78" i="83"/>
  <c r="O78" i="83"/>
  <c r="P78" i="83"/>
  <c r="Q78" i="83"/>
  <c r="R78" i="83"/>
  <c r="S78" i="83"/>
  <c r="T78" i="83"/>
  <c r="U78" i="83"/>
  <c r="V78" i="83"/>
  <c r="W78" i="83"/>
  <c r="X78" i="83"/>
  <c r="Y78" i="83"/>
  <c r="Z78" i="83"/>
  <c r="AA78" i="83"/>
  <c r="AB78" i="83"/>
  <c r="AC78" i="83"/>
  <c r="AD78" i="83"/>
  <c r="AE78" i="83"/>
  <c r="AF78" i="83"/>
  <c r="AG78" i="83"/>
  <c r="AH78" i="83"/>
  <c r="AI78" i="83"/>
  <c r="AJ78" i="83"/>
  <c r="AK78" i="83"/>
  <c r="AL78" i="83"/>
  <c r="AM78" i="83"/>
  <c r="AN78" i="83"/>
  <c r="AO78" i="83"/>
  <c r="AP78" i="83"/>
  <c r="AQ78" i="83"/>
  <c r="AR78" i="83"/>
  <c r="AS78" i="83"/>
  <c r="AT78" i="83"/>
  <c r="AU78" i="83"/>
  <c r="AV78" i="83"/>
  <c r="AW78" i="83"/>
  <c r="AX78" i="83"/>
  <c r="AY78" i="83"/>
  <c r="AZ78" i="83"/>
  <c r="BA78" i="83"/>
  <c r="BB78" i="83"/>
  <c r="BC78" i="83"/>
  <c r="BF82" i="86"/>
  <c r="B79" i="83"/>
  <c r="C79" i="83"/>
  <c r="D79" i="83"/>
  <c r="E79" i="83"/>
  <c r="F79" i="83"/>
  <c r="G79" i="83"/>
  <c r="H79" i="83"/>
  <c r="I79" i="83"/>
  <c r="J79" i="83"/>
  <c r="K79" i="83"/>
  <c r="L79" i="83"/>
  <c r="M79" i="83"/>
  <c r="N79" i="83"/>
  <c r="O79" i="83"/>
  <c r="P79" i="83"/>
  <c r="Q79" i="83"/>
  <c r="R79" i="83"/>
  <c r="S79" i="83"/>
  <c r="T79" i="83"/>
  <c r="U79" i="83"/>
  <c r="V79" i="83"/>
  <c r="W79" i="83"/>
  <c r="X79" i="83"/>
  <c r="Y79" i="83"/>
  <c r="Z79" i="83"/>
  <c r="AA79" i="83"/>
  <c r="AB79" i="83"/>
  <c r="AC79" i="83"/>
  <c r="AD79" i="83"/>
  <c r="AE79" i="83"/>
  <c r="AF79" i="83"/>
  <c r="AG79" i="83"/>
  <c r="AH79" i="83"/>
  <c r="AI79" i="83"/>
  <c r="AJ79" i="83"/>
  <c r="AK79" i="83"/>
  <c r="AL79" i="83"/>
  <c r="AM79" i="83"/>
  <c r="AN79" i="83"/>
  <c r="AO79" i="83"/>
  <c r="AP79" i="83"/>
  <c r="AQ79" i="83"/>
  <c r="AR79" i="83"/>
  <c r="AS79" i="83"/>
  <c r="AT79" i="83"/>
  <c r="AU79" i="83"/>
  <c r="AV79" i="83"/>
  <c r="AW79" i="83"/>
  <c r="AX79" i="83"/>
  <c r="AY79" i="83"/>
  <c r="AZ79" i="83"/>
  <c r="BA79" i="83"/>
  <c r="BB79" i="83"/>
  <c r="BC79" i="83"/>
  <c r="BF83" i="86"/>
  <c r="B80" i="83"/>
  <c r="C80" i="83"/>
  <c r="D80" i="83"/>
  <c r="E80" i="83"/>
  <c r="F80" i="83"/>
  <c r="G80" i="83"/>
  <c r="H80" i="83"/>
  <c r="I80" i="83"/>
  <c r="J80" i="83"/>
  <c r="K80" i="83"/>
  <c r="L80" i="83"/>
  <c r="M80" i="83"/>
  <c r="N80" i="83"/>
  <c r="O80" i="83"/>
  <c r="P80" i="83"/>
  <c r="Q80" i="83"/>
  <c r="R80" i="83"/>
  <c r="S80" i="83"/>
  <c r="T80" i="83"/>
  <c r="U80" i="83"/>
  <c r="V80" i="83"/>
  <c r="W80" i="83"/>
  <c r="X80" i="83"/>
  <c r="Y80" i="83"/>
  <c r="Z80" i="83"/>
  <c r="AA80" i="83"/>
  <c r="AB80" i="83"/>
  <c r="AC80" i="83"/>
  <c r="AD80" i="83"/>
  <c r="AE80" i="83"/>
  <c r="AF80" i="83"/>
  <c r="AG80" i="83"/>
  <c r="AH80" i="83"/>
  <c r="AI80" i="83"/>
  <c r="AJ80" i="83"/>
  <c r="AK80" i="83"/>
  <c r="AL80" i="83"/>
  <c r="AM80" i="83"/>
  <c r="AN80" i="83"/>
  <c r="AO80" i="83"/>
  <c r="AP80" i="83"/>
  <c r="AQ80" i="83"/>
  <c r="AR80" i="83"/>
  <c r="AS80" i="83"/>
  <c r="AT80" i="83"/>
  <c r="AU80" i="83"/>
  <c r="AV80" i="83"/>
  <c r="AW80" i="83"/>
  <c r="AX80" i="83"/>
  <c r="AY80" i="83"/>
  <c r="AZ80" i="83"/>
  <c r="BA80" i="83"/>
  <c r="BB80" i="83"/>
  <c r="BC80" i="83"/>
  <c r="BF84" i="86"/>
  <c r="B81" i="83"/>
  <c r="C81" i="83"/>
  <c r="D81" i="83"/>
  <c r="E81" i="83"/>
  <c r="F81" i="83"/>
  <c r="G81" i="83"/>
  <c r="H81" i="83"/>
  <c r="I81" i="83"/>
  <c r="J81" i="83"/>
  <c r="K81" i="83"/>
  <c r="L81" i="83"/>
  <c r="M81" i="83"/>
  <c r="N81" i="83"/>
  <c r="O81" i="83"/>
  <c r="P81" i="83"/>
  <c r="Q81" i="83"/>
  <c r="R81" i="83"/>
  <c r="S81" i="83"/>
  <c r="T81" i="83"/>
  <c r="U81" i="83"/>
  <c r="V81" i="83"/>
  <c r="W81" i="83"/>
  <c r="X81" i="83"/>
  <c r="Y81" i="83"/>
  <c r="Z81" i="83"/>
  <c r="AA81" i="83"/>
  <c r="AB81" i="83"/>
  <c r="AC81" i="83"/>
  <c r="AD81" i="83"/>
  <c r="AE81" i="83"/>
  <c r="AF81" i="83"/>
  <c r="AG81" i="83"/>
  <c r="AH81" i="83"/>
  <c r="AI81" i="83"/>
  <c r="AJ81" i="83"/>
  <c r="AK81" i="83"/>
  <c r="AL81" i="83"/>
  <c r="AM81" i="83"/>
  <c r="AN81" i="83"/>
  <c r="AO81" i="83"/>
  <c r="AP81" i="83"/>
  <c r="AQ81" i="83"/>
  <c r="AR81" i="83"/>
  <c r="AS81" i="83"/>
  <c r="AT81" i="83"/>
  <c r="AU81" i="83"/>
  <c r="AV81" i="83"/>
  <c r="AW81" i="83"/>
  <c r="AX81" i="83"/>
  <c r="AY81" i="83"/>
  <c r="AZ81" i="83"/>
  <c r="BA81" i="83"/>
  <c r="BB81" i="83"/>
  <c r="BC81" i="83"/>
  <c r="BF85" i="86"/>
  <c r="B82" i="83"/>
  <c r="C82" i="83"/>
  <c r="D82" i="83"/>
  <c r="E82" i="83"/>
  <c r="F82" i="83"/>
  <c r="G82" i="83"/>
  <c r="H82" i="83"/>
  <c r="I82" i="83"/>
  <c r="J82" i="83"/>
  <c r="K82" i="83"/>
  <c r="L82" i="83"/>
  <c r="M82" i="83"/>
  <c r="N82" i="83"/>
  <c r="O82" i="83"/>
  <c r="P82" i="83"/>
  <c r="Q82" i="83"/>
  <c r="R82" i="83"/>
  <c r="S82" i="83"/>
  <c r="T82" i="83"/>
  <c r="U82" i="83"/>
  <c r="V82" i="83"/>
  <c r="W82" i="83"/>
  <c r="X82" i="83"/>
  <c r="Y82" i="83"/>
  <c r="Z82" i="83"/>
  <c r="AA82" i="83"/>
  <c r="AB82" i="83"/>
  <c r="AC82" i="83"/>
  <c r="AD82" i="83"/>
  <c r="AE82" i="83"/>
  <c r="AF82" i="83"/>
  <c r="AG82" i="83"/>
  <c r="AH82" i="83"/>
  <c r="AI82" i="83"/>
  <c r="AJ82" i="83"/>
  <c r="AK82" i="83"/>
  <c r="AL82" i="83"/>
  <c r="AM82" i="83"/>
  <c r="AN82" i="83"/>
  <c r="AO82" i="83"/>
  <c r="AP82" i="83"/>
  <c r="AQ82" i="83"/>
  <c r="AR82" i="83"/>
  <c r="AS82" i="83"/>
  <c r="AT82" i="83"/>
  <c r="AU82" i="83"/>
  <c r="AV82" i="83"/>
  <c r="AW82" i="83"/>
  <c r="AX82" i="83"/>
  <c r="AY82" i="83"/>
  <c r="AZ82" i="83"/>
  <c r="BA82" i="83"/>
  <c r="BB82" i="83"/>
  <c r="BC82" i="83"/>
  <c r="BF86" i="86"/>
  <c r="B83" i="83"/>
  <c r="C83" i="83"/>
  <c r="D83" i="83"/>
  <c r="E83" i="83"/>
  <c r="F83" i="83"/>
  <c r="G83" i="83"/>
  <c r="H83" i="83"/>
  <c r="I83" i="83"/>
  <c r="J83" i="83"/>
  <c r="K83" i="83"/>
  <c r="L83" i="83"/>
  <c r="M83" i="83"/>
  <c r="N83" i="83"/>
  <c r="O83" i="83"/>
  <c r="P83" i="83"/>
  <c r="Q83" i="83"/>
  <c r="R83" i="83"/>
  <c r="S83" i="83"/>
  <c r="T83" i="83"/>
  <c r="U83" i="83"/>
  <c r="V83" i="83"/>
  <c r="W83" i="83"/>
  <c r="X83" i="83"/>
  <c r="Y83" i="83"/>
  <c r="Z83" i="83"/>
  <c r="AA83" i="83"/>
  <c r="AB83" i="83"/>
  <c r="AC83" i="83"/>
  <c r="AD83" i="83"/>
  <c r="AE83" i="83"/>
  <c r="AF83" i="83"/>
  <c r="AG83" i="83"/>
  <c r="AH83" i="83"/>
  <c r="AI83" i="83"/>
  <c r="AJ83" i="83"/>
  <c r="AK83" i="83"/>
  <c r="AL83" i="83"/>
  <c r="AM83" i="83"/>
  <c r="AN83" i="83"/>
  <c r="AO83" i="83"/>
  <c r="AP83" i="83"/>
  <c r="AQ83" i="83"/>
  <c r="AR83" i="83"/>
  <c r="AS83" i="83"/>
  <c r="AT83" i="83"/>
  <c r="AU83" i="83"/>
  <c r="AV83" i="83"/>
  <c r="AW83" i="83"/>
  <c r="AX83" i="83"/>
  <c r="AY83" i="83"/>
  <c r="AZ83" i="83"/>
  <c r="BA83" i="83"/>
  <c r="BB83" i="83"/>
  <c r="BC83" i="83"/>
  <c r="BF6" i="86"/>
  <c r="B3" i="83"/>
  <c r="C3" i="83"/>
  <c r="D3" i="83"/>
  <c r="E3" i="83"/>
  <c r="F3" i="83"/>
  <c r="G3" i="83"/>
  <c r="H3" i="83"/>
  <c r="I3" i="83"/>
  <c r="J3" i="83"/>
  <c r="K3" i="83"/>
  <c r="L3" i="83"/>
  <c r="M3" i="83"/>
  <c r="N3" i="83"/>
  <c r="O3" i="83"/>
  <c r="P3" i="83"/>
  <c r="Q3" i="83"/>
  <c r="R3" i="83"/>
  <c r="S3" i="83"/>
  <c r="T3" i="83"/>
  <c r="U3" i="83"/>
  <c r="V3" i="83"/>
  <c r="W3" i="83"/>
  <c r="X3" i="83"/>
  <c r="Y3" i="83"/>
  <c r="Z3" i="83"/>
  <c r="AA3" i="83"/>
  <c r="AB3" i="83"/>
  <c r="AC3" i="83"/>
  <c r="AD3" i="83"/>
  <c r="AE3" i="83"/>
  <c r="AF3" i="83"/>
  <c r="AG3" i="83"/>
  <c r="AH3" i="83"/>
  <c r="AI3" i="83"/>
  <c r="AJ3" i="83"/>
  <c r="AK3" i="83"/>
  <c r="AL3" i="83"/>
  <c r="AM3" i="83"/>
  <c r="AN3" i="83"/>
  <c r="AO3" i="83"/>
  <c r="AP3" i="83"/>
  <c r="AQ3" i="83"/>
  <c r="AR3" i="83"/>
  <c r="AS3" i="83"/>
  <c r="AT3" i="83"/>
  <c r="AU3" i="83"/>
  <c r="AV3" i="83"/>
  <c r="AW3" i="83"/>
  <c r="AX3" i="83"/>
  <c r="AY3" i="83"/>
  <c r="AZ3" i="83"/>
  <c r="BA3" i="83"/>
  <c r="BB3" i="83"/>
  <c r="BC3" i="83"/>
  <c r="BF7" i="86"/>
  <c r="B4" i="83"/>
  <c r="C4" i="83"/>
  <c r="D4" i="83"/>
  <c r="E4" i="83"/>
  <c r="F4" i="83"/>
  <c r="G4" i="83"/>
  <c r="H4" i="83"/>
  <c r="I4" i="83"/>
  <c r="J4" i="83"/>
  <c r="K4" i="83"/>
  <c r="L4" i="83"/>
  <c r="M4" i="83"/>
  <c r="N4" i="83"/>
  <c r="O4" i="83"/>
  <c r="P4" i="83"/>
  <c r="Q4" i="83"/>
  <c r="R4" i="83"/>
  <c r="S4" i="83"/>
  <c r="T4" i="83"/>
  <c r="U4" i="83"/>
  <c r="V4" i="83"/>
  <c r="W4" i="83"/>
  <c r="X4" i="83"/>
  <c r="Y4" i="83"/>
  <c r="Z4" i="83"/>
  <c r="AA4" i="83"/>
  <c r="AB4" i="83"/>
  <c r="AC4" i="83"/>
  <c r="AD4" i="83"/>
  <c r="AE4" i="83"/>
  <c r="AF4" i="83"/>
  <c r="AG4" i="83"/>
  <c r="AH4" i="83"/>
  <c r="AI4" i="83"/>
  <c r="AJ4" i="83"/>
  <c r="AK4" i="83"/>
  <c r="AL4" i="83"/>
  <c r="AM4" i="83"/>
  <c r="AN4" i="83"/>
  <c r="AO4" i="83"/>
  <c r="AP4" i="83"/>
  <c r="AQ4" i="83"/>
  <c r="AR4" i="83"/>
  <c r="AS4" i="83"/>
  <c r="AT4" i="83"/>
  <c r="AU4" i="83"/>
  <c r="AV4" i="83"/>
  <c r="AW4" i="83"/>
  <c r="AX4" i="83"/>
  <c r="AY4" i="83"/>
  <c r="AZ4" i="83"/>
  <c r="BA4" i="83"/>
  <c r="BB4" i="83"/>
  <c r="BC4" i="83"/>
  <c r="BF8" i="86"/>
  <c r="B5" i="83"/>
  <c r="C5" i="83"/>
  <c r="D5" i="83"/>
  <c r="E5" i="83"/>
  <c r="F5" i="83"/>
  <c r="G5" i="83"/>
  <c r="H5" i="83"/>
  <c r="I5" i="83"/>
  <c r="J5" i="83"/>
  <c r="K5" i="83"/>
  <c r="L5" i="83"/>
  <c r="M5" i="83"/>
  <c r="N5" i="83"/>
  <c r="O5" i="83"/>
  <c r="P5" i="83"/>
  <c r="Q5" i="83"/>
  <c r="R5" i="83"/>
  <c r="S5" i="83"/>
  <c r="T5" i="83"/>
  <c r="U5" i="83"/>
  <c r="V5" i="83"/>
  <c r="W5" i="83"/>
  <c r="X5" i="83"/>
  <c r="Y5" i="83"/>
  <c r="Z5" i="83"/>
  <c r="AA5" i="83"/>
  <c r="AB5" i="83"/>
  <c r="AC5" i="83"/>
  <c r="AD5" i="83"/>
  <c r="AE5" i="83"/>
  <c r="AF5" i="83"/>
  <c r="AG5" i="83"/>
  <c r="AH5" i="83"/>
  <c r="AI5" i="83"/>
  <c r="AJ5" i="83"/>
  <c r="AK5" i="83"/>
  <c r="AL5" i="83"/>
  <c r="AM5" i="83"/>
  <c r="AN5" i="83"/>
  <c r="AO5" i="83"/>
  <c r="AP5" i="83"/>
  <c r="AQ5" i="83"/>
  <c r="AR5" i="83"/>
  <c r="AS5" i="83"/>
  <c r="AT5" i="83"/>
  <c r="AU5" i="83"/>
  <c r="AV5" i="83"/>
  <c r="AW5" i="83"/>
  <c r="AX5" i="83"/>
  <c r="AY5" i="83"/>
  <c r="AZ5" i="83"/>
  <c r="BA5" i="83"/>
  <c r="BB5" i="83"/>
  <c r="BC5" i="83"/>
  <c r="BF9" i="86"/>
  <c r="B6" i="83"/>
  <c r="C6" i="83"/>
  <c r="D6" i="83"/>
  <c r="E6" i="83"/>
  <c r="F6" i="83"/>
  <c r="G6" i="83"/>
  <c r="H6" i="83"/>
  <c r="I6" i="83"/>
  <c r="J6" i="83"/>
  <c r="K6" i="83"/>
  <c r="L6" i="83"/>
  <c r="M6" i="83"/>
  <c r="N6" i="83"/>
  <c r="O6" i="83"/>
  <c r="P6" i="83"/>
  <c r="Q6" i="83"/>
  <c r="R6" i="83"/>
  <c r="S6" i="83"/>
  <c r="T6" i="83"/>
  <c r="U6" i="83"/>
  <c r="V6" i="83"/>
  <c r="W6" i="83"/>
  <c r="X6" i="83"/>
  <c r="Y6" i="83"/>
  <c r="Z6" i="83"/>
  <c r="AA6" i="83"/>
  <c r="AB6" i="83"/>
  <c r="AC6" i="83"/>
  <c r="AD6" i="83"/>
  <c r="AE6" i="83"/>
  <c r="AF6" i="83"/>
  <c r="AG6" i="83"/>
  <c r="AH6" i="83"/>
  <c r="AI6" i="83"/>
  <c r="AJ6" i="83"/>
  <c r="AK6" i="83"/>
  <c r="AL6" i="83"/>
  <c r="AM6" i="83"/>
  <c r="AN6" i="83"/>
  <c r="AO6" i="83"/>
  <c r="AP6" i="83"/>
  <c r="AQ6" i="83"/>
  <c r="AR6" i="83"/>
  <c r="AS6" i="83"/>
  <c r="AT6" i="83"/>
  <c r="AU6" i="83"/>
  <c r="AV6" i="83"/>
  <c r="AW6" i="83"/>
  <c r="AX6" i="83"/>
  <c r="AY6" i="83"/>
  <c r="AZ6" i="83"/>
  <c r="BA6" i="83"/>
  <c r="BB6" i="83"/>
  <c r="BC6" i="83"/>
  <c r="BF10" i="86"/>
  <c r="B7" i="83"/>
  <c r="C7" i="83"/>
  <c r="D7" i="83"/>
  <c r="E7" i="83"/>
  <c r="F7" i="83"/>
  <c r="G7" i="83"/>
  <c r="H7" i="83"/>
  <c r="I7" i="83"/>
  <c r="J7" i="83"/>
  <c r="K7" i="83"/>
  <c r="L7" i="83"/>
  <c r="M7" i="83"/>
  <c r="N7" i="83"/>
  <c r="O7" i="83"/>
  <c r="P7" i="83"/>
  <c r="Q7" i="83"/>
  <c r="R7" i="83"/>
  <c r="S7" i="83"/>
  <c r="T7" i="83"/>
  <c r="U7" i="83"/>
  <c r="V7" i="83"/>
  <c r="W7" i="83"/>
  <c r="X7" i="83"/>
  <c r="Y7" i="83"/>
  <c r="Z7" i="83"/>
  <c r="AA7" i="83"/>
  <c r="AB7" i="83"/>
  <c r="AC7" i="83"/>
  <c r="AD7" i="83"/>
  <c r="AE7" i="83"/>
  <c r="AF7" i="83"/>
  <c r="AG7" i="83"/>
  <c r="AH7" i="83"/>
  <c r="AI7" i="83"/>
  <c r="AJ7" i="83"/>
  <c r="AK7" i="83"/>
  <c r="AL7" i="83"/>
  <c r="AM7" i="83"/>
  <c r="AN7" i="83"/>
  <c r="AO7" i="83"/>
  <c r="AP7" i="83"/>
  <c r="AQ7" i="83"/>
  <c r="AR7" i="83"/>
  <c r="AS7" i="83"/>
  <c r="AT7" i="83"/>
  <c r="AU7" i="83"/>
  <c r="AV7" i="83"/>
  <c r="AW7" i="83"/>
  <c r="AX7" i="83"/>
  <c r="AY7" i="83"/>
  <c r="AZ7" i="83"/>
  <c r="BA7" i="83"/>
  <c r="BB7" i="83"/>
  <c r="BC7" i="83"/>
  <c r="BF11" i="86"/>
  <c r="B8" i="83"/>
  <c r="C8" i="83"/>
  <c r="D8" i="83"/>
  <c r="E8" i="83"/>
  <c r="F8" i="83"/>
  <c r="G8" i="83"/>
  <c r="H8" i="83"/>
  <c r="I8" i="83"/>
  <c r="J8" i="83"/>
  <c r="K8" i="83"/>
  <c r="L8" i="83"/>
  <c r="M8" i="83"/>
  <c r="N8" i="83"/>
  <c r="O8" i="83"/>
  <c r="P8" i="83"/>
  <c r="Q8" i="83"/>
  <c r="R8" i="83"/>
  <c r="S8" i="83"/>
  <c r="T8" i="83"/>
  <c r="U8" i="83"/>
  <c r="V8" i="83"/>
  <c r="W8" i="83"/>
  <c r="X8" i="83"/>
  <c r="Y8" i="83"/>
  <c r="Z8" i="83"/>
  <c r="AA8" i="83"/>
  <c r="AB8" i="83"/>
  <c r="AC8" i="83"/>
  <c r="AD8" i="83"/>
  <c r="AE8" i="83"/>
  <c r="AF8" i="83"/>
  <c r="AG8" i="83"/>
  <c r="AH8" i="83"/>
  <c r="AI8" i="83"/>
  <c r="AJ8" i="83"/>
  <c r="AK8" i="83"/>
  <c r="AL8" i="83"/>
  <c r="AM8" i="83"/>
  <c r="AN8" i="83"/>
  <c r="AO8" i="83"/>
  <c r="AP8" i="83"/>
  <c r="AQ8" i="83"/>
  <c r="AR8" i="83"/>
  <c r="AS8" i="83"/>
  <c r="AT8" i="83"/>
  <c r="AU8" i="83"/>
  <c r="AV8" i="83"/>
  <c r="AW8" i="83"/>
  <c r="AX8" i="83"/>
  <c r="AY8" i="83"/>
  <c r="AZ8" i="83"/>
  <c r="BA8" i="83"/>
  <c r="BB8" i="83"/>
  <c r="BC8" i="83"/>
  <c r="BF12" i="86"/>
  <c r="B9" i="83"/>
  <c r="C9" i="83"/>
  <c r="D9" i="83"/>
  <c r="E9" i="83"/>
  <c r="F9" i="83"/>
  <c r="G9" i="83"/>
  <c r="H9" i="83"/>
  <c r="I9" i="83"/>
  <c r="J9" i="83"/>
  <c r="K9" i="83"/>
  <c r="L9" i="83"/>
  <c r="M9" i="83"/>
  <c r="N9" i="83"/>
  <c r="O9" i="83"/>
  <c r="P9" i="83"/>
  <c r="Q9" i="83"/>
  <c r="R9" i="83"/>
  <c r="S9" i="83"/>
  <c r="T9" i="83"/>
  <c r="U9" i="83"/>
  <c r="V9" i="83"/>
  <c r="W9" i="83"/>
  <c r="X9" i="83"/>
  <c r="Y9" i="83"/>
  <c r="Z9" i="83"/>
  <c r="AA9" i="83"/>
  <c r="AB9" i="83"/>
  <c r="AC9" i="83"/>
  <c r="AD9" i="83"/>
  <c r="AE9" i="83"/>
  <c r="AF9" i="83"/>
  <c r="AG9" i="83"/>
  <c r="AH9" i="83"/>
  <c r="AI9" i="83"/>
  <c r="AJ9" i="83"/>
  <c r="AK9" i="83"/>
  <c r="AL9" i="83"/>
  <c r="AM9" i="83"/>
  <c r="AN9" i="83"/>
  <c r="AO9" i="83"/>
  <c r="AP9" i="83"/>
  <c r="AQ9" i="83"/>
  <c r="AR9" i="83"/>
  <c r="AS9" i="83"/>
  <c r="AT9" i="83"/>
  <c r="AU9" i="83"/>
  <c r="AV9" i="83"/>
  <c r="AW9" i="83"/>
  <c r="AX9" i="83"/>
  <c r="AY9" i="83"/>
  <c r="AZ9" i="83"/>
  <c r="BA9" i="83"/>
  <c r="BB9" i="83"/>
  <c r="BC9" i="83"/>
  <c r="BF13" i="86"/>
  <c r="B10" i="83"/>
  <c r="C10" i="83"/>
  <c r="D10" i="83"/>
  <c r="E10" i="83"/>
  <c r="F10" i="83"/>
  <c r="G10" i="83"/>
  <c r="H10" i="83"/>
  <c r="I10" i="83"/>
  <c r="J10" i="83"/>
  <c r="K10" i="83"/>
  <c r="L10" i="83"/>
  <c r="M10" i="83"/>
  <c r="N10" i="83"/>
  <c r="O10" i="83"/>
  <c r="P10" i="83"/>
  <c r="Q10" i="83"/>
  <c r="R10" i="83"/>
  <c r="S10" i="83"/>
  <c r="T10" i="83"/>
  <c r="U10" i="83"/>
  <c r="V10" i="83"/>
  <c r="W10" i="83"/>
  <c r="X10" i="83"/>
  <c r="Y10" i="83"/>
  <c r="Z10" i="83"/>
  <c r="AA10" i="83"/>
  <c r="AB10" i="83"/>
  <c r="AC10" i="83"/>
  <c r="AD10" i="83"/>
  <c r="AE10" i="83"/>
  <c r="AF10" i="83"/>
  <c r="AG10" i="83"/>
  <c r="AH10" i="83"/>
  <c r="AI10" i="83"/>
  <c r="AJ10" i="83"/>
  <c r="AK10" i="83"/>
  <c r="AL10" i="83"/>
  <c r="AM10" i="83"/>
  <c r="AN10" i="83"/>
  <c r="AO10" i="83"/>
  <c r="AP10" i="83"/>
  <c r="AQ10" i="83"/>
  <c r="AR10" i="83"/>
  <c r="AS10" i="83"/>
  <c r="AT10" i="83"/>
  <c r="AU10" i="83"/>
  <c r="AV10" i="83"/>
  <c r="AW10" i="83"/>
  <c r="AX10" i="83"/>
  <c r="AY10" i="83"/>
  <c r="AZ10" i="83"/>
  <c r="BA10" i="83"/>
  <c r="BB10" i="83"/>
  <c r="BC10" i="83"/>
  <c r="BF14" i="86"/>
  <c r="B11" i="83"/>
  <c r="C11" i="83"/>
  <c r="D11" i="83"/>
  <c r="E11" i="83"/>
  <c r="F11" i="83"/>
  <c r="G11" i="83"/>
  <c r="H11" i="83"/>
  <c r="I11" i="83"/>
  <c r="J11" i="83"/>
  <c r="K11" i="83"/>
  <c r="L11" i="83"/>
  <c r="M11" i="83"/>
  <c r="N11" i="83"/>
  <c r="O11" i="83"/>
  <c r="P11" i="83"/>
  <c r="Q11" i="83"/>
  <c r="R11" i="83"/>
  <c r="S11" i="83"/>
  <c r="T11" i="83"/>
  <c r="U11" i="83"/>
  <c r="V11" i="83"/>
  <c r="W11" i="83"/>
  <c r="X11" i="83"/>
  <c r="Y11" i="83"/>
  <c r="Z11" i="83"/>
  <c r="AA11" i="83"/>
  <c r="AB11" i="83"/>
  <c r="AC11" i="83"/>
  <c r="AD11" i="83"/>
  <c r="AE11" i="83"/>
  <c r="AF11" i="83"/>
  <c r="AG11" i="83"/>
  <c r="AH11" i="83"/>
  <c r="AI11" i="83"/>
  <c r="AJ11" i="83"/>
  <c r="AK11" i="83"/>
  <c r="AL11" i="83"/>
  <c r="AM11" i="83"/>
  <c r="AN11" i="83"/>
  <c r="AO11" i="83"/>
  <c r="AP11" i="83"/>
  <c r="AQ11" i="83"/>
  <c r="AR11" i="83"/>
  <c r="AS11" i="83"/>
  <c r="AT11" i="83"/>
  <c r="AU11" i="83"/>
  <c r="AV11" i="83"/>
  <c r="AW11" i="83"/>
  <c r="AX11" i="83"/>
  <c r="AY11" i="83"/>
  <c r="AZ11" i="83"/>
  <c r="BA11" i="83"/>
  <c r="BB11" i="83"/>
  <c r="BC11" i="83"/>
  <c r="BF15" i="86"/>
  <c r="B12" i="83"/>
  <c r="C12" i="83"/>
  <c r="D12" i="83"/>
  <c r="E12" i="83"/>
  <c r="F12" i="83"/>
  <c r="G12" i="83"/>
  <c r="H12" i="83"/>
  <c r="I12" i="83"/>
  <c r="J12" i="83"/>
  <c r="K12" i="83"/>
  <c r="L12" i="83"/>
  <c r="M12" i="83"/>
  <c r="N12" i="83"/>
  <c r="O12" i="83"/>
  <c r="P12" i="83"/>
  <c r="Q12" i="83"/>
  <c r="R12" i="83"/>
  <c r="S12" i="83"/>
  <c r="T12" i="83"/>
  <c r="U12" i="83"/>
  <c r="V12" i="83"/>
  <c r="W12" i="83"/>
  <c r="X12" i="83"/>
  <c r="Y12" i="83"/>
  <c r="Z12" i="83"/>
  <c r="AA12" i="83"/>
  <c r="AB12" i="83"/>
  <c r="AC12" i="83"/>
  <c r="AD12" i="83"/>
  <c r="AE12" i="83"/>
  <c r="AF12" i="83"/>
  <c r="AG12" i="83"/>
  <c r="AH12" i="83"/>
  <c r="AI12" i="83"/>
  <c r="AJ12" i="83"/>
  <c r="AK12" i="83"/>
  <c r="AL12" i="83"/>
  <c r="AM12" i="83"/>
  <c r="AN12" i="83"/>
  <c r="AO12" i="83"/>
  <c r="AP12" i="83"/>
  <c r="AQ12" i="83"/>
  <c r="AR12" i="83"/>
  <c r="AS12" i="83"/>
  <c r="AT12" i="83"/>
  <c r="AU12" i="83"/>
  <c r="AV12" i="83"/>
  <c r="AW12" i="83"/>
  <c r="AX12" i="83"/>
  <c r="AY12" i="83"/>
  <c r="AZ12" i="83"/>
  <c r="BA12" i="83"/>
  <c r="BB12" i="83"/>
  <c r="BC12" i="83"/>
  <c r="BF16" i="86"/>
  <c r="B13" i="83"/>
  <c r="C13" i="83"/>
  <c r="D13" i="83"/>
  <c r="E13" i="83"/>
  <c r="F13" i="83"/>
  <c r="G13" i="83"/>
  <c r="H13" i="83"/>
  <c r="I13" i="83"/>
  <c r="J13" i="83"/>
  <c r="K13" i="83"/>
  <c r="L13" i="83"/>
  <c r="M13" i="83"/>
  <c r="N13" i="83"/>
  <c r="O13" i="83"/>
  <c r="P13" i="83"/>
  <c r="Q13" i="83"/>
  <c r="R13" i="83"/>
  <c r="S13" i="83"/>
  <c r="T13" i="83"/>
  <c r="U13" i="83"/>
  <c r="V13" i="83"/>
  <c r="W13" i="83"/>
  <c r="X13" i="83"/>
  <c r="Y13" i="83"/>
  <c r="Z13" i="83"/>
  <c r="AA13" i="83"/>
  <c r="AB13" i="83"/>
  <c r="AC13" i="83"/>
  <c r="AD13" i="83"/>
  <c r="AE13" i="83"/>
  <c r="AF13" i="83"/>
  <c r="AG13" i="83"/>
  <c r="AH13" i="83"/>
  <c r="AI13" i="83"/>
  <c r="AJ13" i="83"/>
  <c r="AK13" i="83"/>
  <c r="AL13" i="83"/>
  <c r="AM13" i="83"/>
  <c r="AN13" i="83"/>
  <c r="AO13" i="83"/>
  <c r="AP13" i="83"/>
  <c r="AQ13" i="83"/>
  <c r="AR13" i="83"/>
  <c r="AS13" i="83"/>
  <c r="AT13" i="83"/>
  <c r="AU13" i="83"/>
  <c r="AV13" i="83"/>
  <c r="AW13" i="83"/>
  <c r="AX13" i="83"/>
  <c r="AY13" i="83"/>
  <c r="AZ13" i="83"/>
  <c r="BA13" i="83"/>
  <c r="BB13" i="83"/>
  <c r="BC13" i="83"/>
  <c r="BF17" i="86"/>
  <c r="B14" i="83"/>
  <c r="C14" i="83"/>
  <c r="D14" i="83"/>
  <c r="E14" i="83"/>
  <c r="F14" i="83"/>
  <c r="G14" i="83"/>
  <c r="H14" i="83"/>
  <c r="I14" i="83"/>
  <c r="J14" i="83"/>
  <c r="K14" i="83"/>
  <c r="L14" i="83"/>
  <c r="M14" i="83"/>
  <c r="N14" i="83"/>
  <c r="O14" i="83"/>
  <c r="P14" i="83"/>
  <c r="Q14" i="83"/>
  <c r="R14" i="83"/>
  <c r="S14" i="83"/>
  <c r="T14" i="83"/>
  <c r="U14" i="83"/>
  <c r="V14" i="83"/>
  <c r="W14" i="83"/>
  <c r="X14" i="83"/>
  <c r="Y14" i="83"/>
  <c r="Z14" i="83"/>
  <c r="AA14" i="83"/>
  <c r="AB14" i="83"/>
  <c r="AC14" i="83"/>
  <c r="AD14" i="83"/>
  <c r="AE14" i="83"/>
  <c r="AF14" i="83"/>
  <c r="AG14" i="83"/>
  <c r="AH14" i="83"/>
  <c r="AI14" i="83"/>
  <c r="AJ14" i="83"/>
  <c r="AK14" i="83"/>
  <c r="AL14" i="83"/>
  <c r="AM14" i="83"/>
  <c r="AN14" i="83"/>
  <c r="AO14" i="83"/>
  <c r="AP14" i="83"/>
  <c r="AQ14" i="83"/>
  <c r="AR14" i="83"/>
  <c r="AS14" i="83"/>
  <c r="AT14" i="83"/>
  <c r="AU14" i="83"/>
  <c r="AV14" i="83"/>
  <c r="AW14" i="83"/>
  <c r="AX14" i="83"/>
  <c r="AY14" i="83"/>
  <c r="AZ14" i="83"/>
  <c r="BA14" i="83"/>
  <c r="BB14" i="83"/>
  <c r="BC14" i="83"/>
  <c r="BF18" i="86"/>
  <c r="B15" i="83"/>
  <c r="C15" i="83"/>
  <c r="D15" i="83"/>
  <c r="E15" i="83"/>
  <c r="F15" i="83"/>
  <c r="G15" i="83"/>
  <c r="H15" i="83"/>
  <c r="I15" i="83"/>
  <c r="J15" i="83"/>
  <c r="K15" i="83"/>
  <c r="L15" i="83"/>
  <c r="M15" i="83"/>
  <c r="N15" i="83"/>
  <c r="O15" i="83"/>
  <c r="P15" i="83"/>
  <c r="Q15" i="83"/>
  <c r="R15" i="83"/>
  <c r="S15" i="83"/>
  <c r="T15" i="83"/>
  <c r="U15" i="83"/>
  <c r="V15" i="83"/>
  <c r="W15" i="83"/>
  <c r="X15" i="83"/>
  <c r="Y15" i="83"/>
  <c r="Z15" i="83"/>
  <c r="AA15" i="83"/>
  <c r="AB15" i="83"/>
  <c r="AC15" i="83"/>
  <c r="AD15" i="83"/>
  <c r="AE15" i="83"/>
  <c r="AF15" i="83"/>
  <c r="AG15" i="83"/>
  <c r="AH15" i="83"/>
  <c r="AI15" i="83"/>
  <c r="AJ15" i="83"/>
  <c r="AK15" i="83"/>
  <c r="AL15" i="83"/>
  <c r="AM15" i="83"/>
  <c r="AN15" i="83"/>
  <c r="AO15" i="83"/>
  <c r="AP15" i="83"/>
  <c r="AQ15" i="83"/>
  <c r="AR15" i="83"/>
  <c r="AS15" i="83"/>
  <c r="AT15" i="83"/>
  <c r="AU15" i="83"/>
  <c r="AV15" i="83"/>
  <c r="AW15" i="83"/>
  <c r="AX15" i="83"/>
  <c r="AY15" i="83"/>
  <c r="AZ15" i="83"/>
  <c r="BA15" i="83"/>
  <c r="BB15" i="83"/>
  <c r="BC15" i="83"/>
  <c r="BF19" i="86"/>
  <c r="B16" i="83"/>
  <c r="C16" i="83"/>
  <c r="D16" i="83"/>
  <c r="E16" i="83"/>
  <c r="F16" i="83"/>
  <c r="G16" i="83"/>
  <c r="H16" i="83"/>
  <c r="I16" i="83"/>
  <c r="J16" i="83"/>
  <c r="K16" i="83"/>
  <c r="L16" i="83"/>
  <c r="M16" i="83"/>
  <c r="N16" i="83"/>
  <c r="O16" i="83"/>
  <c r="P16" i="83"/>
  <c r="Q16" i="83"/>
  <c r="R16" i="83"/>
  <c r="S16" i="83"/>
  <c r="T16" i="83"/>
  <c r="U16" i="83"/>
  <c r="V16" i="83"/>
  <c r="W16" i="83"/>
  <c r="X16" i="83"/>
  <c r="Y16" i="83"/>
  <c r="Z16" i="83"/>
  <c r="AA16" i="83"/>
  <c r="AB16" i="83"/>
  <c r="AC16" i="83"/>
  <c r="AD16" i="83"/>
  <c r="AE16" i="83"/>
  <c r="AF16" i="83"/>
  <c r="AG16" i="83"/>
  <c r="AH16" i="83"/>
  <c r="AI16" i="83"/>
  <c r="AJ16" i="83"/>
  <c r="AK16" i="83"/>
  <c r="AL16" i="83"/>
  <c r="AM16" i="83"/>
  <c r="AN16" i="83"/>
  <c r="AO16" i="83"/>
  <c r="AP16" i="83"/>
  <c r="AQ16" i="83"/>
  <c r="AR16" i="83"/>
  <c r="AS16" i="83"/>
  <c r="AT16" i="83"/>
  <c r="AU16" i="83"/>
  <c r="AV16" i="83"/>
  <c r="AW16" i="83"/>
  <c r="AX16" i="83"/>
  <c r="AY16" i="83"/>
  <c r="AZ16" i="83"/>
  <c r="BA16" i="83"/>
  <c r="BB16" i="83"/>
  <c r="BC16" i="83"/>
  <c r="BF20" i="86"/>
  <c r="B17" i="83"/>
  <c r="C17" i="83"/>
  <c r="D17" i="83"/>
  <c r="E17" i="83"/>
  <c r="F17" i="83"/>
  <c r="G17" i="83"/>
  <c r="H17" i="83"/>
  <c r="I17" i="83"/>
  <c r="J17" i="83"/>
  <c r="K17" i="83"/>
  <c r="L17" i="83"/>
  <c r="M17" i="83"/>
  <c r="N17" i="83"/>
  <c r="O17" i="83"/>
  <c r="P17" i="83"/>
  <c r="Q17" i="83"/>
  <c r="R17" i="83"/>
  <c r="S17" i="83"/>
  <c r="T17" i="83"/>
  <c r="U17" i="83"/>
  <c r="V17" i="83"/>
  <c r="W17" i="83"/>
  <c r="X17" i="83"/>
  <c r="Y17" i="83"/>
  <c r="Z17" i="83"/>
  <c r="AA17" i="83"/>
  <c r="AB17" i="83"/>
  <c r="AC17" i="83"/>
  <c r="AD17" i="83"/>
  <c r="AE17" i="83"/>
  <c r="AF17" i="83"/>
  <c r="AG17" i="83"/>
  <c r="AH17" i="83"/>
  <c r="AI17" i="83"/>
  <c r="AJ17" i="83"/>
  <c r="AK17" i="83"/>
  <c r="AL17" i="83"/>
  <c r="AM17" i="83"/>
  <c r="AN17" i="83"/>
  <c r="AO17" i="83"/>
  <c r="AP17" i="83"/>
  <c r="AQ17" i="83"/>
  <c r="AR17" i="83"/>
  <c r="AS17" i="83"/>
  <c r="AT17" i="83"/>
  <c r="AU17" i="83"/>
  <c r="AV17" i="83"/>
  <c r="AW17" i="83"/>
  <c r="AX17" i="83"/>
  <c r="AY17" i="83"/>
  <c r="AZ17" i="83"/>
  <c r="BA17" i="83"/>
  <c r="BB17" i="83"/>
  <c r="BC17" i="83"/>
  <c r="BF21" i="86"/>
  <c r="B18" i="83"/>
  <c r="C18" i="83"/>
  <c r="D18" i="83"/>
  <c r="E18" i="83"/>
  <c r="F18" i="83"/>
  <c r="G18" i="83"/>
  <c r="H18" i="83"/>
  <c r="I18" i="83"/>
  <c r="J18" i="83"/>
  <c r="K18" i="83"/>
  <c r="L18" i="83"/>
  <c r="M18" i="83"/>
  <c r="N18" i="83"/>
  <c r="O18" i="83"/>
  <c r="P18" i="83"/>
  <c r="Q18" i="83"/>
  <c r="R18" i="83"/>
  <c r="S18" i="83"/>
  <c r="T18" i="83"/>
  <c r="U18" i="83"/>
  <c r="V18" i="83"/>
  <c r="W18" i="83"/>
  <c r="X18" i="83"/>
  <c r="Y18" i="83"/>
  <c r="Z18" i="83"/>
  <c r="AA18" i="83"/>
  <c r="AB18" i="83"/>
  <c r="AC18" i="83"/>
  <c r="AD18" i="83"/>
  <c r="AE18" i="83"/>
  <c r="AF18" i="83"/>
  <c r="AG18" i="83"/>
  <c r="AH18" i="83"/>
  <c r="AI18" i="83"/>
  <c r="AJ18" i="83"/>
  <c r="AK18" i="83"/>
  <c r="AL18" i="83"/>
  <c r="AM18" i="83"/>
  <c r="AN18" i="83"/>
  <c r="AO18" i="83"/>
  <c r="AP18" i="83"/>
  <c r="AQ18" i="83"/>
  <c r="AR18" i="83"/>
  <c r="AS18" i="83"/>
  <c r="AT18" i="83"/>
  <c r="AU18" i="83"/>
  <c r="AV18" i="83"/>
  <c r="AW18" i="83"/>
  <c r="AX18" i="83"/>
  <c r="AY18" i="83"/>
  <c r="AZ18" i="83"/>
  <c r="BA18" i="83"/>
  <c r="BB18" i="83"/>
  <c r="BC18" i="83"/>
  <c r="BF22" i="86"/>
  <c r="B19" i="83"/>
  <c r="C19" i="83"/>
  <c r="D19" i="83"/>
  <c r="E19" i="83"/>
  <c r="F19" i="83"/>
  <c r="G19" i="83"/>
  <c r="H19" i="83"/>
  <c r="I19" i="83"/>
  <c r="J19" i="83"/>
  <c r="K19" i="83"/>
  <c r="L19" i="83"/>
  <c r="M19" i="83"/>
  <c r="N19" i="83"/>
  <c r="O19" i="83"/>
  <c r="P19" i="83"/>
  <c r="Q19" i="83"/>
  <c r="R19" i="83"/>
  <c r="S19" i="83"/>
  <c r="T19" i="83"/>
  <c r="U19" i="83"/>
  <c r="V19" i="83"/>
  <c r="W19" i="83"/>
  <c r="X19" i="83"/>
  <c r="Y19" i="83"/>
  <c r="Z19" i="83"/>
  <c r="AA19" i="83"/>
  <c r="AB19" i="83"/>
  <c r="AC19" i="83"/>
  <c r="AD19" i="83"/>
  <c r="AE19" i="83"/>
  <c r="AF19" i="83"/>
  <c r="AG19" i="83"/>
  <c r="AH19" i="83"/>
  <c r="AI19" i="83"/>
  <c r="AJ19" i="83"/>
  <c r="AK19" i="83"/>
  <c r="AL19" i="83"/>
  <c r="AM19" i="83"/>
  <c r="AN19" i="83"/>
  <c r="AO19" i="83"/>
  <c r="AP19" i="83"/>
  <c r="AQ19" i="83"/>
  <c r="AR19" i="83"/>
  <c r="AS19" i="83"/>
  <c r="AT19" i="83"/>
  <c r="AU19" i="83"/>
  <c r="AV19" i="83"/>
  <c r="AW19" i="83"/>
  <c r="AX19" i="83"/>
  <c r="AY19" i="83"/>
  <c r="AZ19" i="83"/>
  <c r="BA19" i="83"/>
  <c r="BB19" i="83"/>
  <c r="BC19" i="83"/>
  <c r="BF23" i="86"/>
  <c r="B20" i="83"/>
  <c r="C20" i="83"/>
  <c r="D20" i="83"/>
  <c r="E20" i="83"/>
  <c r="F20" i="83"/>
  <c r="G20" i="83"/>
  <c r="H20" i="83"/>
  <c r="I20" i="83"/>
  <c r="J20" i="83"/>
  <c r="K20" i="83"/>
  <c r="L20" i="83"/>
  <c r="M20" i="83"/>
  <c r="N20" i="83"/>
  <c r="O20" i="83"/>
  <c r="P20" i="83"/>
  <c r="Q20" i="83"/>
  <c r="R20" i="83"/>
  <c r="S20" i="83"/>
  <c r="T20" i="83"/>
  <c r="U20" i="83"/>
  <c r="V20" i="83"/>
  <c r="W20" i="83"/>
  <c r="X20" i="83"/>
  <c r="Y20" i="83"/>
  <c r="Z20" i="83"/>
  <c r="AA20" i="83"/>
  <c r="AB20" i="83"/>
  <c r="AC20" i="83"/>
  <c r="AD20" i="83"/>
  <c r="AE20" i="83"/>
  <c r="AF20" i="83"/>
  <c r="AG20" i="83"/>
  <c r="AH20" i="83"/>
  <c r="AI20" i="83"/>
  <c r="AJ20" i="83"/>
  <c r="AK20" i="83"/>
  <c r="AL20" i="83"/>
  <c r="AM20" i="83"/>
  <c r="AN20" i="83"/>
  <c r="AO20" i="83"/>
  <c r="AP20" i="83"/>
  <c r="AQ20" i="83"/>
  <c r="AR20" i="83"/>
  <c r="AS20" i="83"/>
  <c r="AT20" i="83"/>
  <c r="AU20" i="83"/>
  <c r="AV20" i="83"/>
  <c r="AW20" i="83"/>
  <c r="AX20" i="83"/>
  <c r="AY20" i="83"/>
  <c r="AZ20" i="83"/>
  <c r="BA20" i="83"/>
  <c r="BB20" i="83"/>
  <c r="BC20" i="83"/>
  <c r="BF24" i="86"/>
  <c r="B21" i="83"/>
  <c r="C21" i="83"/>
  <c r="D21" i="83"/>
  <c r="E21" i="83"/>
  <c r="F21" i="83"/>
  <c r="G21" i="83"/>
  <c r="H21" i="83"/>
  <c r="I21" i="83"/>
  <c r="J21" i="83"/>
  <c r="K21" i="83"/>
  <c r="L21" i="83"/>
  <c r="M21" i="83"/>
  <c r="N21" i="83"/>
  <c r="O21" i="83"/>
  <c r="P21" i="83"/>
  <c r="Q21" i="83"/>
  <c r="R21" i="83"/>
  <c r="S21" i="83"/>
  <c r="T21" i="83"/>
  <c r="U21" i="83"/>
  <c r="V21" i="83"/>
  <c r="W21" i="83"/>
  <c r="X21" i="83"/>
  <c r="Y21" i="83"/>
  <c r="Z21" i="83"/>
  <c r="AA21" i="83"/>
  <c r="AB21" i="83"/>
  <c r="AC21" i="83"/>
  <c r="AD21" i="83"/>
  <c r="AE21" i="83"/>
  <c r="AF21" i="83"/>
  <c r="AG21" i="83"/>
  <c r="AH21" i="83"/>
  <c r="AI21" i="83"/>
  <c r="AJ21" i="83"/>
  <c r="AK21" i="83"/>
  <c r="AL21" i="83"/>
  <c r="AM21" i="83"/>
  <c r="AN21" i="83"/>
  <c r="AO21" i="83"/>
  <c r="AP21" i="83"/>
  <c r="AQ21" i="83"/>
  <c r="AR21" i="83"/>
  <c r="AS21" i="83"/>
  <c r="AT21" i="83"/>
  <c r="AU21" i="83"/>
  <c r="AV21" i="83"/>
  <c r="AW21" i="83"/>
  <c r="AX21" i="83"/>
  <c r="AY21" i="83"/>
  <c r="AZ21" i="83"/>
  <c r="BA21" i="83"/>
  <c r="BB21" i="83"/>
  <c r="BC21" i="83"/>
  <c r="BF25" i="86"/>
  <c r="B22" i="83"/>
  <c r="C22" i="83"/>
  <c r="D22" i="83"/>
  <c r="E22" i="83"/>
  <c r="F22" i="83"/>
  <c r="G22" i="83"/>
  <c r="H22" i="83"/>
  <c r="I22" i="83"/>
  <c r="J22" i="83"/>
  <c r="K22" i="83"/>
  <c r="L22" i="83"/>
  <c r="M22" i="83"/>
  <c r="N22" i="83"/>
  <c r="O22" i="83"/>
  <c r="P22" i="83"/>
  <c r="Q22" i="83"/>
  <c r="R22" i="83"/>
  <c r="S22" i="83"/>
  <c r="T22" i="83"/>
  <c r="U22" i="83"/>
  <c r="V22" i="83"/>
  <c r="W22" i="83"/>
  <c r="X22" i="83"/>
  <c r="Y22" i="83"/>
  <c r="Z22" i="83"/>
  <c r="AA22" i="83"/>
  <c r="AB22" i="83"/>
  <c r="AC22" i="83"/>
  <c r="AD22" i="83"/>
  <c r="AE22" i="83"/>
  <c r="AF22" i="83"/>
  <c r="AG22" i="83"/>
  <c r="AH22" i="83"/>
  <c r="AI22" i="83"/>
  <c r="AJ22" i="83"/>
  <c r="AK22" i="83"/>
  <c r="AL22" i="83"/>
  <c r="AM22" i="83"/>
  <c r="AN22" i="83"/>
  <c r="AO22" i="83"/>
  <c r="AP22" i="83"/>
  <c r="AQ22" i="83"/>
  <c r="AR22" i="83"/>
  <c r="AS22" i="83"/>
  <c r="AT22" i="83"/>
  <c r="AU22" i="83"/>
  <c r="AV22" i="83"/>
  <c r="AW22" i="83"/>
  <c r="AX22" i="83"/>
  <c r="AY22" i="83"/>
  <c r="AZ22" i="83"/>
  <c r="BA22" i="83"/>
  <c r="BB22" i="83"/>
  <c r="BC22" i="83"/>
  <c r="BF26" i="86"/>
  <c r="B23" i="83"/>
  <c r="C23" i="83"/>
  <c r="D23" i="83"/>
  <c r="E23" i="83"/>
  <c r="F23" i="83"/>
  <c r="G23" i="83"/>
  <c r="H23" i="83"/>
  <c r="I23" i="83"/>
  <c r="J23" i="83"/>
  <c r="K23" i="83"/>
  <c r="L23" i="83"/>
  <c r="M23" i="83"/>
  <c r="N23" i="83"/>
  <c r="O23" i="83"/>
  <c r="P23" i="83"/>
  <c r="Q23" i="83"/>
  <c r="R23" i="83"/>
  <c r="S23" i="83"/>
  <c r="T23" i="83"/>
  <c r="U23" i="83"/>
  <c r="V23" i="83"/>
  <c r="W23" i="83"/>
  <c r="X23" i="83"/>
  <c r="Y23" i="83"/>
  <c r="Z23" i="83"/>
  <c r="AA23" i="83"/>
  <c r="AB23" i="83"/>
  <c r="AC23" i="83"/>
  <c r="AD23" i="83"/>
  <c r="AE23" i="83"/>
  <c r="AF23" i="83"/>
  <c r="AG23" i="83"/>
  <c r="AH23" i="83"/>
  <c r="AI23" i="83"/>
  <c r="AJ23" i="83"/>
  <c r="AK23" i="83"/>
  <c r="AL23" i="83"/>
  <c r="AM23" i="83"/>
  <c r="AN23" i="83"/>
  <c r="AO23" i="83"/>
  <c r="AP23" i="83"/>
  <c r="AQ23" i="83"/>
  <c r="AR23" i="83"/>
  <c r="AS23" i="83"/>
  <c r="AT23" i="83"/>
  <c r="AU23" i="83"/>
  <c r="AV23" i="83"/>
  <c r="AW23" i="83"/>
  <c r="AX23" i="83"/>
  <c r="AY23" i="83"/>
  <c r="AZ23" i="83"/>
  <c r="BA23" i="83"/>
  <c r="BB23" i="83"/>
  <c r="BC23" i="83"/>
  <c r="BF27" i="86"/>
  <c r="B24" i="83"/>
  <c r="C24" i="83"/>
  <c r="D24" i="83"/>
  <c r="E24" i="83"/>
  <c r="F24" i="83"/>
  <c r="G24" i="83"/>
  <c r="H24" i="83"/>
  <c r="I24" i="83"/>
  <c r="J24" i="83"/>
  <c r="K24" i="83"/>
  <c r="L24" i="83"/>
  <c r="M24" i="83"/>
  <c r="N24" i="83"/>
  <c r="O24" i="83"/>
  <c r="P24" i="83"/>
  <c r="Q24" i="83"/>
  <c r="R24" i="83"/>
  <c r="S24" i="83"/>
  <c r="T24" i="83"/>
  <c r="U24" i="83"/>
  <c r="V24" i="83"/>
  <c r="W24" i="83"/>
  <c r="X24" i="83"/>
  <c r="Y24" i="83"/>
  <c r="Z24" i="83"/>
  <c r="AA24" i="83"/>
  <c r="AB24" i="83"/>
  <c r="AC24" i="83"/>
  <c r="AD24" i="83"/>
  <c r="AE24" i="83"/>
  <c r="AF24" i="83"/>
  <c r="AG24" i="83"/>
  <c r="AH24" i="83"/>
  <c r="AI24" i="83"/>
  <c r="AJ24" i="83"/>
  <c r="AK24" i="83"/>
  <c r="AL24" i="83"/>
  <c r="AM24" i="83"/>
  <c r="AN24" i="83"/>
  <c r="AO24" i="83"/>
  <c r="AP24" i="83"/>
  <c r="AQ24" i="83"/>
  <c r="AR24" i="83"/>
  <c r="AS24" i="83"/>
  <c r="AT24" i="83"/>
  <c r="AU24" i="83"/>
  <c r="AV24" i="83"/>
  <c r="AW24" i="83"/>
  <c r="AX24" i="83"/>
  <c r="AY24" i="83"/>
  <c r="AZ24" i="83"/>
  <c r="BA24" i="83"/>
  <c r="BB24" i="83"/>
  <c r="BC24" i="83"/>
  <c r="BF28" i="86"/>
  <c r="B25" i="83"/>
  <c r="C25" i="83"/>
  <c r="D25" i="83"/>
  <c r="E25" i="83"/>
  <c r="F25" i="83"/>
  <c r="G25" i="83"/>
  <c r="H25" i="83"/>
  <c r="I25" i="83"/>
  <c r="J25" i="83"/>
  <c r="K25" i="83"/>
  <c r="L25" i="83"/>
  <c r="M25" i="83"/>
  <c r="N25" i="83"/>
  <c r="O25" i="83"/>
  <c r="P25" i="83"/>
  <c r="Q25" i="83"/>
  <c r="R25" i="83"/>
  <c r="S25" i="83"/>
  <c r="T25" i="83"/>
  <c r="U25" i="83"/>
  <c r="V25" i="83"/>
  <c r="W25" i="83"/>
  <c r="X25" i="83"/>
  <c r="Y25" i="83"/>
  <c r="Z25" i="83"/>
  <c r="AA25" i="83"/>
  <c r="AB25" i="83"/>
  <c r="AC25" i="83"/>
  <c r="AD25" i="83"/>
  <c r="AE25" i="83"/>
  <c r="AF25" i="83"/>
  <c r="AG25" i="83"/>
  <c r="AH25" i="83"/>
  <c r="AI25" i="83"/>
  <c r="AJ25" i="83"/>
  <c r="AK25" i="83"/>
  <c r="AL25" i="83"/>
  <c r="AM25" i="83"/>
  <c r="AN25" i="83"/>
  <c r="AO25" i="83"/>
  <c r="AP25" i="83"/>
  <c r="AQ25" i="83"/>
  <c r="AR25" i="83"/>
  <c r="AS25" i="83"/>
  <c r="AT25" i="83"/>
  <c r="AU25" i="83"/>
  <c r="AV25" i="83"/>
  <c r="AW25" i="83"/>
  <c r="AX25" i="83"/>
  <c r="AY25" i="83"/>
  <c r="AZ25" i="83"/>
  <c r="BA25" i="83"/>
  <c r="BB25" i="83"/>
  <c r="BC25" i="83"/>
  <c r="BF29" i="86"/>
  <c r="B26" i="83"/>
  <c r="C26" i="83"/>
  <c r="D26" i="83"/>
  <c r="E26" i="83"/>
  <c r="F26" i="83"/>
  <c r="G26" i="83"/>
  <c r="H26" i="83"/>
  <c r="I26" i="83"/>
  <c r="J26" i="83"/>
  <c r="K26" i="83"/>
  <c r="L26" i="83"/>
  <c r="M26" i="83"/>
  <c r="N26" i="83"/>
  <c r="O26" i="83"/>
  <c r="P26" i="83"/>
  <c r="Q26" i="83"/>
  <c r="R26" i="83"/>
  <c r="S26" i="83"/>
  <c r="T26" i="83"/>
  <c r="U26" i="83"/>
  <c r="V26" i="83"/>
  <c r="W26" i="83"/>
  <c r="X26" i="83"/>
  <c r="Y26" i="83"/>
  <c r="Z26" i="83"/>
  <c r="AA26" i="83"/>
  <c r="AB26" i="83"/>
  <c r="AC26" i="83"/>
  <c r="AD26" i="83"/>
  <c r="AE26" i="83"/>
  <c r="AF26" i="83"/>
  <c r="AG26" i="83"/>
  <c r="AH26" i="83"/>
  <c r="AI26" i="83"/>
  <c r="AJ26" i="83"/>
  <c r="AK26" i="83"/>
  <c r="AL26" i="83"/>
  <c r="AM26" i="83"/>
  <c r="AN26" i="83"/>
  <c r="AO26" i="83"/>
  <c r="AP26" i="83"/>
  <c r="AQ26" i="83"/>
  <c r="AR26" i="83"/>
  <c r="AS26" i="83"/>
  <c r="AT26" i="83"/>
  <c r="AU26" i="83"/>
  <c r="AV26" i="83"/>
  <c r="AW26" i="83"/>
  <c r="AX26" i="83"/>
  <c r="AY26" i="83"/>
  <c r="AZ26" i="83"/>
  <c r="BA26" i="83"/>
  <c r="BB26" i="83"/>
  <c r="BC26" i="83"/>
  <c r="BF30" i="86"/>
  <c r="B27" i="83"/>
  <c r="C27" i="83"/>
  <c r="D27" i="83"/>
  <c r="E27" i="83"/>
  <c r="F27" i="83"/>
  <c r="G27" i="83"/>
  <c r="H27" i="83"/>
  <c r="I27" i="83"/>
  <c r="J27" i="83"/>
  <c r="K27" i="83"/>
  <c r="L27" i="83"/>
  <c r="M27" i="83"/>
  <c r="N27" i="83"/>
  <c r="O27" i="83"/>
  <c r="P27" i="83"/>
  <c r="Q27" i="83"/>
  <c r="R27" i="83"/>
  <c r="S27" i="83"/>
  <c r="T27" i="83"/>
  <c r="U27" i="83"/>
  <c r="V27" i="83"/>
  <c r="W27" i="83"/>
  <c r="X27" i="83"/>
  <c r="Y27" i="83"/>
  <c r="Z27" i="83"/>
  <c r="AA27" i="83"/>
  <c r="AB27" i="83"/>
  <c r="AC27" i="83"/>
  <c r="AD27" i="83"/>
  <c r="AE27" i="83"/>
  <c r="AF27" i="83"/>
  <c r="AG27" i="83"/>
  <c r="AH27" i="83"/>
  <c r="AI27" i="83"/>
  <c r="AJ27" i="83"/>
  <c r="AK27" i="83"/>
  <c r="AL27" i="83"/>
  <c r="AM27" i="83"/>
  <c r="AN27" i="83"/>
  <c r="AO27" i="83"/>
  <c r="AP27" i="83"/>
  <c r="AQ27" i="83"/>
  <c r="AR27" i="83"/>
  <c r="AS27" i="83"/>
  <c r="AT27" i="83"/>
  <c r="AU27" i="83"/>
  <c r="AV27" i="83"/>
  <c r="AW27" i="83"/>
  <c r="AX27" i="83"/>
  <c r="AY27" i="83"/>
  <c r="AZ27" i="83"/>
  <c r="BA27" i="83"/>
  <c r="BB27" i="83"/>
  <c r="BC27" i="83"/>
  <c r="BF31" i="86"/>
  <c r="B28" i="83"/>
  <c r="C28" i="83"/>
  <c r="D28" i="83"/>
  <c r="E28" i="83"/>
  <c r="F28" i="83"/>
  <c r="G28" i="83"/>
  <c r="H28" i="83"/>
  <c r="I28" i="83"/>
  <c r="J28" i="83"/>
  <c r="K28" i="83"/>
  <c r="L28" i="83"/>
  <c r="M28" i="83"/>
  <c r="N28" i="83"/>
  <c r="O28" i="83"/>
  <c r="P28" i="83"/>
  <c r="Q28" i="83"/>
  <c r="R28" i="83"/>
  <c r="S28" i="83"/>
  <c r="T28" i="83"/>
  <c r="U28" i="83"/>
  <c r="V28" i="83"/>
  <c r="W28" i="83"/>
  <c r="X28" i="83"/>
  <c r="Y28" i="83"/>
  <c r="Z28" i="83"/>
  <c r="AA28" i="83"/>
  <c r="AB28" i="83"/>
  <c r="AC28" i="83"/>
  <c r="AD28" i="83"/>
  <c r="AE28" i="83"/>
  <c r="AF28" i="83"/>
  <c r="AG28" i="83"/>
  <c r="AH28" i="83"/>
  <c r="AI28" i="83"/>
  <c r="AJ28" i="83"/>
  <c r="AK28" i="83"/>
  <c r="AL28" i="83"/>
  <c r="AM28" i="83"/>
  <c r="AN28" i="83"/>
  <c r="AO28" i="83"/>
  <c r="AP28" i="83"/>
  <c r="AQ28" i="83"/>
  <c r="AR28" i="83"/>
  <c r="AS28" i="83"/>
  <c r="AT28" i="83"/>
  <c r="AU28" i="83"/>
  <c r="AV28" i="83"/>
  <c r="AW28" i="83"/>
  <c r="AX28" i="83"/>
  <c r="AY28" i="83"/>
  <c r="AZ28" i="83"/>
  <c r="BA28" i="83"/>
  <c r="BB28" i="83"/>
  <c r="BC28" i="83"/>
  <c r="BF5" i="86"/>
  <c r="B2" i="83"/>
  <c r="C2" i="83"/>
  <c r="D2" i="83"/>
  <c r="E2" i="83"/>
  <c r="F2" i="83"/>
  <c r="G2" i="83"/>
  <c r="H2" i="83"/>
  <c r="I2" i="83"/>
  <c r="J2" i="83"/>
  <c r="K2" i="83"/>
  <c r="L2" i="83"/>
  <c r="M2" i="83"/>
  <c r="N2" i="83"/>
  <c r="O2" i="83"/>
  <c r="P2" i="83"/>
  <c r="Q2" i="83"/>
  <c r="R2" i="83"/>
  <c r="S2" i="83"/>
  <c r="T2" i="83"/>
  <c r="U2" i="83"/>
  <c r="V2" i="83"/>
  <c r="W2" i="83"/>
  <c r="X2" i="83"/>
  <c r="Y2" i="83"/>
  <c r="Z2" i="83"/>
  <c r="AA2" i="83"/>
  <c r="AB2" i="83"/>
  <c r="AC2" i="83"/>
  <c r="AD2" i="83"/>
  <c r="AE2" i="83"/>
  <c r="AF2" i="83"/>
  <c r="AG2" i="83"/>
  <c r="AH2" i="83"/>
  <c r="AI2" i="83"/>
  <c r="AJ2" i="83"/>
  <c r="AK2" i="83"/>
  <c r="AL2" i="83"/>
  <c r="AM2" i="83"/>
  <c r="AN2" i="83"/>
  <c r="AO2" i="83"/>
  <c r="AP2" i="83"/>
  <c r="AQ2" i="83"/>
  <c r="AR2" i="83"/>
  <c r="AS2" i="83"/>
  <c r="AT2" i="83"/>
  <c r="AU2" i="83"/>
  <c r="AV2" i="83"/>
  <c r="AW2" i="83"/>
  <c r="AX2" i="83"/>
  <c r="AY2" i="83"/>
  <c r="AZ2" i="83"/>
  <c r="BA2" i="83"/>
  <c r="BB2" i="83"/>
  <c r="BC2" i="83"/>
  <c r="BG6" i="86"/>
  <c r="BH6" i="86"/>
  <c r="BG7" i="86"/>
  <c r="BH7" i="86"/>
  <c r="BG8" i="86"/>
  <c r="BH8" i="86"/>
  <c r="BG9" i="86"/>
  <c r="BH9" i="86"/>
  <c r="BG10" i="86"/>
  <c r="BH10" i="86"/>
  <c r="BG11" i="86"/>
  <c r="BH11" i="86"/>
  <c r="BG12" i="86"/>
  <c r="BH12" i="86"/>
  <c r="BG13" i="86"/>
  <c r="BH13" i="86"/>
  <c r="BG14" i="86"/>
  <c r="BH14" i="86"/>
  <c r="BG15" i="86"/>
  <c r="BH15" i="86"/>
  <c r="BG16" i="86"/>
  <c r="BH16" i="86"/>
  <c r="BG17" i="86"/>
  <c r="BH17" i="86"/>
  <c r="BG18" i="86"/>
  <c r="BH18" i="86"/>
  <c r="BG19" i="86"/>
  <c r="BH19" i="86"/>
  <c r="BG20" i="86"/>
  <c r="BH20" i="86"/>
  <c r="BG21" i="86"/>
  <c r="BH21" i="86"/>
  <c r="BG22" i="86"/>
  <c r="BH22" i="86"/>
  <c r="BG23" i="86"/>
  <c r="BH23" i="86"/>
  <c r="BG24" i="86"/>
  <c r="BH24" i="86"/>
  <c r="BG25" i="86"/>
  <c r="BH25" i="86"/>
  <c r="BG26" i="86"/>
  <c r="BH26" i="86"/>
  <c r="BG27" i="86"/>
  <c r="BH27" i="86"/>
  <c r="BG28" i="86"/>
  <c r="BH28" i="86"/>
  <c r="BG29" i="86"/>
  <c r="BH29" i="86"/>
  <c r="BG30" i="86"/>
  <c r="BH30" i="86"/>
  <c r="BG31" i="86"/>
  <c r="BH31" i="86"/>
  <c r="BG32" i="86"/>
  <c r="BH32" i="86"/>
  <c r="BG33" i="86"/>
  <c r="BH33" i="86"/>
  <c r="BG34" i="86"/>
  <c r="BH34" i="86"/>
  <c r="BG35" i="86"/>
  <c r="BH35" i="86"/>
  <c r="BG36" i="86"/>
  <c r="BH36" i="86"/>
  <c r="BG37" i="86"/>
  <c r="BH37" i="86"/>
  <c r="BG38" i="86"/>
  <c r="BH38" i="86"/>
  <c r="BG39" i="86"/>
  <c r="BH39" i="86"/>
  <c r="BG40" i="86"/>
  <c r="BH40" i="86"/>
  <c r="BG41" i="86"/>
  <c r="BH41" i="86"/>
  <c r="BG42" i="86"/>
  <c r="BH42" i="86"/>
  <c r="BG43" i="86"/>
  <c r="BH43" i="86"/>
  <c r="BG44" i="86"/>
  <c r="BH44" i="86"/>
  <c r="BG45" i="86"/>
  <c r="BH45" i="86"/>
  <c r="BG46" i="86"/>
  <c r="BH46" i="86"/>
  <c r="BG47" i="86"/>
  <c r="BH47" i="86"/>
  <c r="BG48" i="86"/>
  <c r="BH48" i="86"/>
  <c r="BG49" i="86"/>
  <c r="BH49" i="86"/>
  <c r="BG50" i="86"/>
  <c r="BH50" i="86"/>
  <c r="BG51" i="86"/>
  <c r="BH51" i="86"/>
  <c r="BG52" i="86"/>
  <c r="BH52" i="86"/>
  <c r="BG53" i="86"/>
  <c r="BH53" i="86"/>
  <c r="BG54" i="86"/>
  <c r="BH54" i="86"/>
  <c r="BG55" i="86"/>
  <c r="BH55" i="86"/>
  <c r="BG56" i="86"/>
  <c r="BH56" i="86"/>
  <c r="BG57" i="86"/>
  <c r="BH57" i="86"/>
  <c r="BG58" i="86"/>
  <c r="BH58" i="86"/>
  <c r="BG59" i="86"/>
  <c r="BH59" i="86"/>
  <c r="BG60" i="86"/>
  <c r="BH60" i="86"/>
  <c r="BG61" i="86"/>
  <c r="BH61" i="86"/>
  <c r="BG62" i="86"/>
  <c r="BH62" i="86"/>
  <c r="BG63" i="86"/>
  <c r="BH63" i="86"/>
  <c r="BG64" i="86"/>
  <c r="BH64" i="86"/>
  <c r="BG65" i="86"/>
  <c r="BH65" i="86"/>
  <c r="BG66" i="86"/>
  <c r="BH66" i="86"/>
  <c r="BG67" i="86"/>
  <c r="BH67" i="86"/>
  <c r="BG68" i="86"/>
  <c r="BH68" i="86"/>
  <c r="BG69" i="86"/>
  <c r="BH69" i="86"/>
  <c r="BG70" i="86"/>
  <c r="BH70" i="86"/>
  <c r="BG71" i="86"/>
  <c r="BH71" i="86"/>
  <c r="BG72" i="86"/>
  <c r="BH72" i="86"/>
  <c r="BG73" i="86"/>
  <c r="BH73" i="86"/>
  <c r="BG74" i="86"/>
  <c r="BH74" i="86"/>
  <c r="BG75" i="86"/>
  <c r="BH75" i="86"/>
  <c r="BG76" i="86"/>
  <c r="BH76" i="86"/>
  <c r="BG77" i="86"/>
  <c r="BH77" i="86"/>
  <c r="BG78" i="86"/>
  <c r="BH78" i="86"/>
  <c r="BG79" i="86"/>
  <c r="BH79" i="86"/>
  <c r="BG80" i="86"/>
  <c r="BH80" i="86"/>
  <c r="BG81" i="86"/>
  <c r="BH81" i="86"/>
  <c r="BG82" i="86"/>
  <c r="BH82" i="86"/>
  <c r="BG83" i="86"/>
  <c r="BH83" i="86"/>
  <c r="BG84" i="86"/>
  <c r="BH84" i="86"/>
  <c r="BG85" i="86"/>
  <c r="BH85" i="86"/>
  <c r="BG86" i="86"/>
  <c r="BH86" i="86"/>
  <c r="BH5" i="86"/>
  <c r="BG5" i="86"/>
  <c r="BE6" i="86"/>
  <c r="BI6" i="86" s="1"/>
  <c r="F3" i="84" s="1"/>
  <c r="G3" i="84" s="1"/>
  <c r="BJ6" i="86"/>
  <c r="BK6" i="86"/>
  <c r="BE7" i="86"/>
  <c r="BJ7" i="86"/>
  <c r="BK7" i="86"/>
  <c r="BE8" i="86"/>
  <c r="BI8" i="86" s="1"/>
  <c r="AN7" i="5" s="1"/>
  <c r="BJ8" i="86"/>
  <c r="BK8" i="86"/>
  <c r="BE9" i="86"/>
  <c r="BJ9" i="86"/>
  <c r="BK9" i="86"/>
  <c r="BE10" i="86"/>
  <c r="BI10" i="86" s="1"/>
  <c r="BJ10" i="86"/>
  <c r="BK10" i="86"/>
  <c r="BE11" i="86"/>
  <c r="BJ11" i="86"/>
  <c r="BK11" i="86"/>
  <c r="BE12" i="86"/>
  <c r="BJ12" i="86"/>
  <c r="BK12" i="86"/>
  <c r="BE13" i="86"/>
  <c r="BJ13" i="86"/>
  <c r="BK13" i="86"/>
  <c r="BE14" i="86"/>
  <c r="BI14" i="86" s="1"/>
  <c r="AN13" i="5" s="1"/>
  <c r="BJ14" i="86"/>
  <c r="BK14" i="86"/>
  <c r="BE15" i="86"/>
  <c r="BJ15" i="86"/>
  <c r="BK15" i="86"/>
  <c r="BE16" i="86"/>
  <c r="BI16" i="86" s="1"/>
  <c r="BJ16" i="86"/>
  <c r="BK16" i="86"/>
  <c r="BE17" i="86"/>
  <c r="BJ17" i="86"/>
  <c r="BK17" i="86"/>
  <c r="BE18" i="86"/>
  <c r="BI18" i="86" s="1"/>
  <c r="BJ18" i="86"/>
  <c r="BK18" i="86"/>
  <c r="BE19" i="86"/>
  <c r="BJ19" i="86"/>
  <c r="BK19" i="86"/>
  <c r="BE20" i="86"/>
  <c r="BI20" i="86" s="1"/>
  <c r="BJ20" i="86"/>
  <c r="BK20" i="86"/>
  <c r="BE21" i="86"/>
  <c r="BJ21" i="86"/>
  <c r="BK21" i="86"/>
  <c r="BE22" i="86"/>
  <c r="BI22" i="86" s="1"/>
  <c r="BJ22" i="86"/>
  <c r="BK22" i="86"/>
  <c r="BE23" i="86"/>
  <c r="BJ23" i="86"/>
  <c r="BK23" i="86"/>
  <c r="BE24" i="86"/>
  <c r="BI24" i="86" s="1"/>
  <c r="BJ24" i="86"/>
  <c r="BK24" i="86"/>
  <c r="BE25" i="86"/>
  <c r="BJ25" i="86"/>
  <c r="BK25" i="86"/>
  <c r="BE26" i="86"/>
  <c r="BI26" i="86" s="1"/>
  <c r="BJ26" i="86"/>
  <c r="BK26" i="86"/>
  <c r="BE27" i="86"/>
  <c r="BJ27" i="86"/>
  <c r="BK27" i="86"/>
  <c r="BE28" i="86"/>
  <c r="BI28" i="86" s="1"/>
  <c r="F25" i="84" s="1"/>
  <c r="G25" i="84" s="1"/>
  <c r="BJ28" i="86"/>
  <c r="BK28" i="86"/>
  <c r="BE29" i="86"/>
  <c r="BJ29" i="86"/>
  <c r="BK29" i="86"/>
  <c r="BE30" i="86"/>
  <c r="BI30" i="86" s="1"/>
  <c r="BJ30" i="86"/>
  <c r="BK30" i="86"/>
  <c r="BE31" i="86"/>
  <c r="BJ31" i="86"/>
  <c r="BK31" i="86"/>
  <c r="BE32" i="86"/>
  <c r="BI32" i="86" s="1"/>
  <c r="BJ32" i="86"/>
  <c r="BK32" i="86"/>
  <c r="BE33" i="86"/>
  <c r="BJ33" i="86"/>
  <c r="BK33" i="86"/>
  <c r="BE34" i="86"/>
  <c r="BI34" i="86" s="1"/>
  <c r="BJ34" i="86"/>
  <c r="BK34" i="86"/>
  <c r="BE35" i="86"/>
  <c r="BJ35" i="86"/>
  <c r="BK35" i="86"/>
  <c r="BE36" i="86"/>
  <c r="BI36" i="86" s="1"/>
  <c r="BJ36" i="86"/>
  <c r="BK36" i="86"/>
  <c r="BE37" i="86"/>
  <c r="BJ37" i="86"/>
  <c r="BK37" i="86"/>
  <c r="BE38" i="86"/>
  <c r="BI38" i="86" s="1"/>
  <c r="AN37" i="5" s="1"/>
  <c r="BJ38" i="86"/>
  <c r="BK38" i="86"/>
  <c r="BE39" i="86"/>
  <c r="BJ39" i="86"/>
  <c r="BK39" i="86"/>
  <c r="BE40" i="86"/>
  <c r="BI40" i="86" s="1"/>
  <c r="BJ40" i="86"/>
  <c r="BK40" i="86"/>
  <c r="BE41" i="86"/>
  <c r="BJ41" i="86"/>
  <c r="BK41" i="86"/>
  <c r="BE42" i="86"/>
  <c r="BJ42" i="86"/>
  <c r="BK42" i="86"/>
  <c r="BE43" i="86"/>
  <c r="BJ43" i="86"/>
  <c r="BK43" i="86"/>
  <c r="BE44" i="86"/>
  <c r="BI44" i="86" s="1"/>
  <c r="BJ44" i="86"/>
  <c r="BK44" i="86"/>
  <c r="BE45" i="86"/>
  <c r="BJ45" i="86"/>
  <c r="BK45" i="86"/>
  <c r="BE46" i="86"/>
  <c r="BI46" i="86" s="1"/>
  <c r="F43" i="84" s="1"/>
  <c r="G43" i="84" s="1"/>
  <c r="BJ46" i="86"/>
  <c r="BK46" i="86"/>
  <c r="BE47" i="86"/>
  <c r="BJ47" i="86"/>
  <c r="BK47" i="86"/>
  <c r="BE48" i="86"/>
  <c r="BI48" i="86" s="1"/>
  <c r="BJ48" i="86"/>
  <c r="BK48" i="86"/>
  <c r="BE49" i="86"/>
  <c r="BJ49" i="86"/>
  <c r="BK49" i="86"/>
  <c r="BE50" i="86"/>
  <c r="BI50" i="86" s="1"/>
  <c r="BJ50" i="86"/>
  <c r="BK50" i="86"/>
  <c r="BE51" i="86"/>
  <c r="BJ51" i="86"/>
  <c r="BK51" i="86"/>
  <c r="BE52" i="86"/>
  <c r="BI52" i="86" s="1"/>
  <c r="BJ52" i="86"/>
  <c r="BK52" i="86"/>
  <c r="BE53" i="86"/>
  <c r="BJ53" i="86"/>
  <c r="BK53" i="86"/>
  <c r="BE54" i="86"/>
  <c r="BI54" i="86" s="1"/>
  <c r="BJ54" i="86"/>
  <c r="BK54" i="86"/>
  <c r="BE55" i="86"/>
  <c r="BJ55" i="86"/>
  <c r="BK55" i="86"/>
  <c r="BE56" i="86"/>
  <c r="BI56" i="86" s="1"/>
  <c r="BJ56" i="86"/>
  <c r="BK56" i="86"/>
  <c r="BE57" i="86"/>
  <c r="BJ57" i="86"/>
  <c r="BK57" i="86"/>
  <c r="BE58" i="86"/>
  <c r="BI58" i="86" s="1"/>
  <c r="BJ58" i="86"/>
  <c r="BK58" i="86"/>
  <c r="BE59" i="86"/>
  <c r="BJ59" i="86"/>
  <c r="BK59" i="86"/>
  <c r="BE60" i="86"/>
  <c r="BI60" i="86" s="1"/>
  <c r="BJ60" i="86"/>
  <c r="BK60" i="86"/>
  <c r="BE61" i="86"/>
  <c r="BJ61" i="86"/>
  <c r="BK61" i="86"/>
  <c r="BE62" i="86"/>
  <c r="BJ62" i="86"/>
  <c r="BK62" i="86"/>
  <c r="BE63" i="86"/>
  <c r="BJ63" i="86"/>
  <c r="BK63" i="86"/>
  <c r="BE64" i="86"/>
  <c r="BI64" i="86" s="1"/>
  <c r="BJ64" i="86"/>
  <c r="BK64" i="86"/>
  <c r="BE65" i="86"/>
  <c r="BJ65" i="86"/>
  <c r="BK65" i="86"/>
  <c r="BE66" i="86"/>
  <c r="BI66" i="86" s="1"/>
  <c r="BJ66" i="86"/>
  <c r="BK66" i="86"/>
  <c r="BE67" i="86"/>
  <c r="BJ67" i="86"/>
  <c r="BK67" i="86"/>
  <c r="BE68" i="86"/>
  <c r="BI68" i="86" s="1"/>
  <c r="BJ68" i="86"/>
  <c r="BK68" i="86"/>
  <c r="BE69" i="86"/>
  <c r="BJ69" i="86"/>
  <c r="BK69" i="86"/>
  <c r="BE70" i="86"/>
  <c r="BI70" i="86" s="1"/>
  <c r="BJ70" i="86"/>
  <c r="BK70" i="86"/>
  <c r="BE71" i="86"/>
  <c r="BJ71" i="86"/>
  <c r="BK71" i="86"/>
  <c r="BE72" i="86"/>
  <c r="BI72" i="86" s="1"/>
  <c r="BJ72" i="86"/>
  <c r="BK72" i="86"/>
  <c r="BE73" i="86"/>
  <c r="BJ73" i="86"/>
  <c r="BK73" i="86"/>
  <c r="BE74" i="86"/>
  <c r="BJ74" i="86"/>
  <c r="BK74" i="86"/>
  <c r="BE75" i="86"/>
  <c r="BJ75" i="86"/>
  <c r="BK75" i="86"/>
  <c r="BE76" i="86"/>
  <c r="BI76" i="86" s="1"/>
  <c r="BJ76" i="86"/>
  <c r="BK76" i="86"/>
  <c r="BE77" i="86"/>
  <c r="BJ77" i="86"/>
  <c r="BK77" i="86"/>
  <c r="BE78" i="86"/>
  <c r="BI78" i="86" s="1"/>
  <c r="F75" i="84" s="1"/>
  <c r="G75" i="84" s="1"/>
  <c r="BJ78" i="86"/>
  <c r="BK78" i="86"/>
  <c r="BE79" i="86"/>
  <c r="BJ79" i="86"/>
  <c r="BK79" i="86"/>
  <c r="BE80" i="86"/>
  <c r="BI80" i="86" s="1"/>
  <c r="BJ80" i="86"/>
  <c r="BK80" i="86"/>
  <c r="BE81" i="86"/>
  <c r="BJ81" i="86"/>
  <c r="BK81" i="86"/>
  <c r="BE82" i="86"/>
  <c r="BI82" i="86" s="1"/>
  <c r="BJ82" i="86"/>
  <c r="BK82" i="86"/>
  <c r="BE83" i="86"/>
  <c r="BJ83" i="86"/>
  <c r="BK83" i="86"/>
  <c r="BE84" i="86"/>
  <c r="BI84" i="86" s="1"/>
  <c r="BJ84" i="86"/>
  <c r="BK84" i="86"/>
  <c r="BE85" i="86"/>
  <c r="BJ85" i="86"/>
  <c r="BK85" i="86"/>
  <c r="BE86" i="86"/>
  <c r="BI86" i="86" s="1"/>
  <c r="F83" i="84" s="1"/>
  <c r="G83" i="84" s="1"/>
  <c r="BJ86" i="86"/>
  <c r="BK86" i="86"/>
  <c r="BK5" i="86"/>
  <c r="BJ5" i="86"/>
  <c r="BE5" i="86"/>
  <c r="C3" i="82"/>
  <c r="D3" i="82"/>
  <c r="E3" i="82"/>
  <c r="F3" i="82"/>
  <c r="G3" i="82"/>
  <c r="H3" i="82"/>
  <c r="I3" i="82"/>
  <c r="J3" i="82"/>
  <c r="K3" i="82"/>
  <c r="L3" i="82"/>
  <c r="M3" i="82"/>
  <c r="N3" i="82"/>
  <c r="O3" i="82"/>
  <c r="P3" i="82"/>
  <c r="Q3" i="82"/>
  <c r="R3" i="82"/>
  <c r="S3" i="82"/>
  <c r="T3" i="82"/>
  <c r="U3" i="82"/>
  <c r="V3" i="82"/>
  <c r="W3" i="82"/>
  <c r="X3" i="82"/>
  <c r="Y3" i="82"/>
  <c r="Z3" i="82"/>
  <c r="AA3" i="82"/>
  <c r="AB3" i="82"/>
  <c r="AC3" i="82"/>
  <c r="AD3" i="82"/>
  <c r="AE3" i="82"/>
  <c r="AF3" i="82"/>
  <c r="AG3" i="82"/>
  <c r="AH3" i="82"/>
  <c r="AI3" i="82"/>
  <c r="AJ3" i="82"/>
  <c r="AK3" i="82"/>
  <c r="AL3" i="82"/>
  <c r="AM3" i="82"/>
  <c r="AN3" i="82"/>
  <c r="AO3" i="82"/>
  <c r="AP3" i="82"/>
  <c r="AQ3" i="82"/>
  <c r="AR3" i="82"/>
  <c r="AS3" i="82"/>
  <c r="AT3" i="82"/>
  <c r="AU3" i="82"/>
  <c r="AV3" i="82"/>
  <c r="AW3" i="82"/>
  <c r="AX3" i="82"/>
  <c r="AY3" i="82"/>
  <c r="AZ3" i="82"/>
  <c r="BA3" i="82"/>
  <c r="BB3" i="82"/>
  <c r="BC3" i="82"/>
  <c r="C4" i="82"/>
  <c r="D4" i="82"/>
  <c r="E4" i="82"/>
  <c r="F4" i="82"/>
  <c r="G4" i="82"/>
  <c r="H4" i="82"/>
  <c r="I4" i="82"/>
  <c r="J4" i="82"/>
  <c r="K4" i="82"/>
  <c r="L4" i="82"/>
  <c r="M4" i="82"/>
  <c r="N4" i="82"/>
  <c r="O4" i="82"/>
  <c r="P4" i="82"/>
  <c r="Q4" i="82"/>
  <c r="R4" i="82"/>
  <c r="S4" i="82"/>
  <c r="T4" i="82"/>
  <c r="U4" i="82"/>
  <c r="V4" i="82"/>
  <c r="W4" i="82"/>
  <c r="X4" i="82"/>
  <c r="Y4" i="82"/>
  <c r="Z4" i="82"/>
  <c r="AA4" i="82"/>
  <c r="AB4" i="82"/>
  <c r="AC4" i="82"/>
  <c r="AD4" i="82"/>
  <c r="AE4" i="82"/>
  <c r="AF4" i="82"/>
  <c r="AG4" i="82"/>
  <c r="AH4" i="82"/>
  <c r="AI4" i="82"/>
  <c r="AJ4" i="82"/>
  <c r="AK4" i="82"/>
  <c r="AL4" i="82"/>
  <c r="AM4" i="82"/>
  <c r="AN4" i="82"/>
  <c r="AO4" i="82"/>
  <c r="AP4" i="82"/>
  <c r="AQ4" i="82"/>
  <c r="AR4" i="82"/>
  <c r="AS4" i="82"/>
  <c r="AT4" i="82"/>
  <c r="AU4" i="82"/>
  <c r="AV4" i="82"/>
  <c r="AW4" i="82"/>
  <c r="AX4" i="82"/>
  <c r="AY4" i="82"/>
  <c r="AZ4" i="82"/>
  <c r="BA4" i="82"/>
  <c r="BB4" i="82"/>
  <c r="BC4" i="82"/>
  <c r="C5" i="82"/>
  <c r="D5" i="82"/>
  <c r="E5" i="82"/>
  <c r="F5" i="82"/>
  <c r="G5" i="82"/>
  <c r="H5" i="82"/>
  <c r="I5" i="82"/>
  <c r="J5" i="82"/>
  <c r="K5" i="82"/>
  <c r="L5" i="82"/>
  <c r="M5" i="82"/>
  <c r="N5" i="82"/>
  <c r="O5" i="82"/>
  <c r="P5" i="82"/>
  <c r="Q5" i="82"/>
  <c r="R5" i="82"/>
  <c r="S5" i="82"/>
  <c r="T5" i="82"/>
  <c r="U5" i="82"/>
  <c r="V5" i="82"/>
  <c r="W5" i="82"/>
  <c r="X5" i="82"/>
  <c r="Y5" i="82"/>
  <c r="Z5" i="82"/>
  <c r="AA5" i="82"/>
  <c r="AB5" i="82"/>
  <c r="AC5" i="82"/>
  <c r="AD5" i="82"/>
  <c r="AE5" i="82"/>
  <c r="AF5" i="82"/>
  <c r="AG5" i="82"/>
  <c r="AH5" i="82"/>
  <c r="AI5" i="82"/>
  <c r="AJ5" i="82"/>
  <c r="AK5" i="82"/>
  <c r="AL5" i="82"/>
  <c r="AM5" i="82"/>
  <c r="AN5" i="82"/>
  <c r="AO5" i="82"/>
  <c r="AP5" i="82"/>
  <c r="AQ5" i="82"/>
  <c r="AR5" i="82"/>
  <c r="AS5" i="82"/>
  <c r="AT5" i="82"/>
  <c r="AU5" i="82"/>
  <c r="AV5" i="82"/>
  <c r="AW5" i="82"/>
  <c r="AX5" i="82"/>
  <c r="AY5" i="82"/>
  <c r="AZ5" i="82"/>
  <c r="BA5" i="82"/>
  <c r="BB5" i="82"/>
  <c r="BC5" i="82"/>
  <c r="C6" i="82"/>
  <c r="D6" i="82"/>
  <c r="E6" i="82"/>
  <c r="F6" i="82"/>
  <c r="G6" i="82"/>
  <c r="H6" i="82"/>
  <c r="I6" i="82"/>
  <c r="J6" i="82"/>
  <c r="K6" i="82"/>
  <c r="L6" i="82"/>
  <c r="M6" i="82"/>
  <c r="N6" i="82"/>
  <c r="O6" i="82"/>
  <c r="P6" i="82"/>
  <c r="Q6" i="82"/>
  <c r="R6" i="82"/>
  <c r="S6" i="82"/>
  <c r="T6" i="82"/>
  <c r="U6" i="82"/>
  <c r="V6" i="82"/>
  <c r="W6" i="82"/>
  <c r="X6" i="82"/>
  <c r="Y6" i="82"/>
  <c r="Z6" i="82"/>
  <c r="AA6" i="82"/>
  <c r="AB6" i="82"/>
  <c r="AC6" i="82"/>
  <c r="AD6" i="82"/>
  <c r="AE6" i="82"/>
  <c r="AF6" i="82"/>
  <c r="AG6" i="82"/>
  <c r="AH6" i="82"/>
  <c r="AI6" i="82"/>
  <c r="AJ6" i="82"/>
  <c r="AK6" i="82"/>
  <c r="AL6" i="82"/>
  <c r="AM6" i="82"/>
  <c r="AN6" i="82"/>
  <c r="AO6" i="82"/>
  <c r="AP6" i="82"/>
  <c r="AQ6" i="82"/>
  <c r="AR6" i="82"/>
  <c r="AS6" i="82"/>
  <c r="AT6" i="82"/>
  <c r="AU6" i="82"/>
  <c r="AV6" i="82"/>
  <c r="AW6" i="82"/>
  <c r="AX6" i="82"/>
  <c r="AY6" i="82"/>
  <c r="AZ6" i="82"/>
  <c r="BA6" i="82"/>
  <c r="BB6" i="82"/>
  <c r="BC6" i="82"/>
  <c r="C7" i="82"/>
  <c r="D7" i="82"/>
  <c r="E7" i="82"/>
  <c r="F7" i="82"/>
  <c r="G7" i="82"/>
  <c r="H7" i="82"/>
  <c r="I7" i="82"/>
  <c r="J7" i="82"/>
  <c r="K7" i="82"/>
  <c r="L7" i="82"/>
  <c r="M7" i="82"/>
  <c r="N7" i="82"/>
  <c r="O7" i="82"/>
  <c r="P7" i="82"/>
  <c r="Q7" i="82"/>
  <c r="R7" i="82"/>
  <c r="S7" i="82"/>
  <c r="T7" i="82"/>
  <c r="U7" i="82"/>
  <c r="V7" i="82"/>
  <c r="W7" i="82"/>
  <c r="X7" i="82"/>
  <c r="Y7" i="82"/>
  <c r="Z7" i="82"/>
  <c r="AA7" i="82"/>
  <c r="AB7" i="82"/>
  <c r="AC7" i="82"/>
  <c r="AD7" i="82"/>
  <c r="AE7" i="82"/>
  <c r="AF7" i="82"/>
  <c r="AG7" i="82"/>
  <c r="AH7" i="82"/>
  <c r="AI7" i="82"/>
  <c r="AJ7" i="82"/>
  <c r="AK7" i="82"/>
  <c r="AL7" i="82"/>
  <c r="AM7" i="82"/>
  <c r="AN7" i="82"/>
  <c r="AO7" i="82"/>
  <c r="AP7" i="82"/>
  <c r="AQ7" i="82"/>
  <c r="AR7" i="82"/>
  <c r="AS7" i="82"/>
  <c r="AT7" i="82"/>
  <c r="AU7" i="82"/>
  <c r="AV7" i="82"/>
  <c r="AW7" i="82"/>
  <c r="AX7" i="82"/>
  <c r="AY7" i="82"/>
  <c r="AZ7" i="82"/>
  <c r="BA7" i="82"/>
  <c r="BB7" i="82"/>
  <c r="BC7" i="82"/>
  <c r="C8" i="82"/>
  <c r="D8" i="82"/>
  <c r="E8" i="82"/>
  <c r="F8" i="82"/>
  <c r="G8" i="82"/>
  <c r="H8" i="82"/>
  <c r="I8" i="82"/>
  <c r="J8" i="82"/>
  <c r="K8" i="82"/>
  <c r="L8" i="82"/>
  <c r="M8" i="82"/>
  <c r="N8" i="82"/>
  <c r="O8" i="82"/>
  <c r="P8" i="82"/>
  <c r="Q8" i="82"/>
  <c r="R8" i="82"/>
  <c r="S8" i="82"/>
  <c r="T8" i="82"/>
  <c r="U8" i="82"/>
  <c r="V8" i="82"/>
  <c r="W8" i="82"/>
  <c r="X8" i="82"/>
  <c r="Y8" i="82"/>
  <c r="Z8" i="82"/>
  <c r="AA8" i="82"/>
  <c r="AB8" i="82"/>
  <c r="AC8" i="82"/>
  <c r="AD8" i="82"/>
  <c r="AE8" i="82"/>
  <c r="AF8" i="82"/>
  <c r="AG8" i="82"/>
  <c r="AH8" i="82"/>
  <c r="AI8" i="82"/>
  <c r="AJ8" i="82"/>
  <c r="AK8" i="82"/>
  <c r="AL8" i="82"/>
  <c r="AM8" i="82"/>
  <c r="AN8" i="82"/>
  <c r="AO8" i="82"/>
  <c r="AP8" i="82"/>
  <c r="AQ8" i="82"/>
  <c r="AR8" i="82"/>
  <c r="AS8" i="82"/>
  <c r="AT8" i="82"/>
  <c r="AU8" i="82"/>
  <c r="AV8" i="82"/>
  <c r="AW8" i="82"/>
  <c r="AX8" i="82"/>
  <c r="AY8" i="82"/>
  <c r="AZ8" i="82"/>
  <c r="BA8" i="82"/>
  <c r="BB8" i="82"/>
  <c r="BC8" i="82"/>
  <c r="C9" i="82"/>
  <c r="D9" i="82"/>
  <c r="E9" i="82"/>
  <c r="F9" i="82"/>
  <c r="G9" i="82"/>
  <c r="H9" i="82"/>
  <c r="I9" i="82"/>
  <c r="J9" i="82"/>
  <c r="K9" i="82"/>
  <c r="L9" i="82"/>
  <c r="M9" i="82"/>
  <c r="N9" i="82"/>
  <c r="O9" i="82"/>
  <c r="P9" i="82"/>
  <c r="Q9" i="82"/>
  <c r="R9" i="82"/>
  <c r="S9" i="82"/>
  <c r="T9" i="82"/>
  <c r="U9" i="82"/>
  <c r="V9" i="82"/>
  <c r="W9" i="82"/>
  <c r="X9" i="82"/>
  <c r="Y9" i="82"/>
  <c r="Z9" i="82"/>
  <c r="AA9" i="82"/>
  <c r="AB9" i="82"/>
  <c r="AC9" i="82"/>
  <c r="AD9" i="82"/>
  <c r="AE9" i="82"/>
  <c r="AF9" i="82"/>
  <c r="AG9" i="82"/>
  <c r="AH9" i="82"/>
  <c r="AI9" i="82"/>
  <c r="AJ9" i="82"/>
  <c r="AK9" i="82"/>
  <c r="AL9" i="82"/>
  <c r="AM9" i="82"/>
  <c r="AN9" i="82"/>
  <c r="AO9" i="82"/>
  <c r="AP9" i="82"/>
  <c r="AQ9" i="82"/>
  <c r="AR9" i="82"/>
  <c r="AS9" i="82"/>
  <c r="AT9" i="82"/>
  <c r="AU9" i="82"/>
  <c r="AV9" i="82"/>
  <c r="AW9" i="82"/>
  <c r="AX9" i="82"/>
  <c r="AY9" i="82"/>
  <c r="AZ9" i="82"/>
  <c r="BA9" i="82"/>
  <c r="BB9" i="82"/>
  <c r="BC9" i="82"/>
  <c r="C10" i="82"/>
  <c r="D10" i="82"/>
  <c r="E10" i="82"/>
  <c r="F10" i="82"/>
  <c r="G10" i="82"/>
  <c r="H10" i="82"/>
  <c r="I10" i="82"/>
  <c r="J10" i="82"/>
  <c r="K10" i="82"/>
  <c r="L10" i="82"/>
  <c r="M10" i="82"/>
  <c r="N10" i="82"/>
  <c r="O10" i="82"/>
  <c r="P10" i="82"/>
  <c r="Q10" i="82"/>
  <c r="R10" i="82"/>
  <c r="S10" i="82"/>
  <c r="T10" i="82"/>
  <c r="U10" i="82"/>
  <c r="V10" i="82"/>
  <c r="W10" i="82"/>
  <c r="X10" i="82"/>
  <c r="Y10" i="82"/>
  <c r="Z10" i="82"/>
  <c r="AA10" i="82"/>
  <c r="AB10" i="82"/>
  <c r="AC10" i="82"/>
  <c r="AD10" i="82"/>
  <c r="AE10" i="82"/>
  <c r="AF10" i="82"/>
  <c r="AG10" i="82"/>
  <c r="AH10" i="82"/>
  <c r="AI10" i="82"/>
  <c r="AJ10" i="82"/>
  <c r="AK10" i="82"/>
  <c r="AL10" i="82"/>
  <c r="AM10" i="82"/>
  <c r="AN10" i="82"/>
  <c r="AO10" i="82"/>
  <c r="AP10" i="82"/>
  <c r="AQ10" i="82"/>
  <c r="AR10" i="82"/>
  <c r="AS10" i="82"/>
  <c r="AT10" i="82"/>
  <c r="AU10" i="82"/>
  <c r="AV10" i="82"/>
  <c r="AW10" i="82"/>
  <c r="AX10" i="82"/>
  <c r="AY10" i="82"/>
  <c r="AZ10" i="82"/>
  <c r="BA10" i="82"/>
  <c r="BB10" i="82"/>
  <c r="BC10" i="82"/>
  <c r="C11" i="82"/>
  <c r="D11" i="82"/>
  <c r="E11" i="82"/>
  <c r="F11" i="82"/>
  <c r="G11" i="82"/>
  <c r="H11" i="82"/>
  <c r="I11" i="82"/>
  <c r="J11" i="82"/>
  <c r="K11" i="82"/>
  <c r="L11" i="82"/>
  <c r="M11" i="82"/>
  <c r="N11" i="82"/>
  <c r="O11" i="82"/>
  <c r="P11" i="82"/>
  <c r="Q11" i="82"/>
  <c r="R11" i="82"/>
  <c r="S11" i="82"/>
  <c r="T11" i="82"/>
  <c r="U11" i="82"/>
  <c r="V11" i="82"/>
  <c r="W11" i="82"/>
  <c r="X11" i="82"/>
  <c r="Y11" i="82"/>
  <c r="Z11" i="82"/>
  <c r="AA11" i="82"/>
  <c r="AB11" i="82"/>
  <c r="AC11" i="82"/>
  <c r="AD11" i="82"/>
  <c r="AE11" i="82"/>
  <c r="AF11" i="82"/>
  <c r="AG11" i="82"/>
  <c r="AH11" i="82"/>
  <c r="AI11" i="82"/>
  <c r="AJ11" i="82"/>
  <c r="AK11" i="82"/>
  <c r="AL11" i="82"/>
  <c r="AM11" i="82"/>
  <c r="AN11" i="82"/>
  <c r="AO11" i="82"/>
  <c r="AP11" i="82"/>
  <c r="AQ11" i="82"/>
  <c r="AR11" i="82"/>
  <c r="AS11" i="82"/>
  <c r="AT11" i="82"/>
  <c r="AU11" i="82"/>
  <c r="AV11" i="82"/>
  <c r="AW11" i="82"/>
  <c r="AX11" i="82"/>
  <c r="AY11" i="82"/>
  <c r="AZ11" i="82"/>
  <c r="BA11" i="82"/>
  <c r="BB11" i="82"/>
  <c r="BC11" i="82"/>
  <c r="C12" i="82"/>
  <c r="D12" i="82"/>
  <c r="E12" i="82"/>
  <c r="F12" i="82"/>
  <c r="G12" i="82"/>
  <c r="H12" i="82"/>
  <c r="I12" i="82"/>
  <c r="J12" i="82"/>
  <c r="K12" i="82"/>
  <c r="L12" i="82"/>
  <c r="M12" i="82"/>
  <c r="N12" i="82"/>
  <c r="O12" i="82"/>
  <c r="P12" i="82"/>
  <c r="Q12" i="82"/>
  <c r="R12" i="82"/>
  <c r="S12" i="82"/>
  <c r="T12" i="82"/>
  <c r="U12" i="82"/>
  <c r="V12" i="82"/>
  <c r="W12" i="82"/>
  <c r="X12" i="82"/>
  <c r="Y12" i="82"/>
  <c r="Z12" i="82"/>
  <c r="AA12" i="82"/>
  <c r="AB12" i="82"/>
  <c r="AC12" i="82"/>
  <c r="AD12" i="82"/>
  <c r="AE12" i="82"/>
  <c r="AF12" i="82"/>
  <c r="AG12" i="82"/>
  <c r="AH12" i="82"/>
  <c r="AI12" i="82"/>
  <c r="AJ12" i="82"/>
  <c r="AK12" i="82"/>
  <c r="AL12" i="82"/>
  <c r="AM12" i="82"/>
  <c r="AN12" i="82"/>
  <c r="AO12" i="82"/>
  <c r="AP12" i="82"/>
  <c r="AQ12" i="82"/>
  <c r="AR12" i="82"/>
  <c r="AS12" i="82"/>
  <c r="AT12" i="82"/>
  <c r="AU12" i="82"/>
  <c r="AV12" i="82"/>
  <c r="AW12" i="82"/>
  <c r="AX12" i="82"/>
  <c r="AY12" i="82"/>
  <c r="AZ12" i="82"/>
  <c r="BA12" i="82"/>
  <c r="BB12" i="82"/>
  <c r="BC12" i="82"/>
  <c r="C13" i="82"/>
  <c r="D13" i="82"/>
  <c r="E13" i="82"/>
  <c r="F13" i="82"/>
  <c r="G13" i="82"/>
  <c r="H13" i="82"/>
  <c r="I13" i="82"/>
  <c r="J13" i="82"/>
  <c r="K13" i="82"/>
  <c r="L13" i="82"/>
  <c r="M13" i="82"/>
  <c r="N13" i="82"/>
  <c r="O13" i="82"/>
  <c r="P13" i="82"/>
  <c r="Q13" i="82"/>
  <c r="R13" i="82"/>
  <c r="S13" i="82"/>
  <c r="T13" i="82"/>
  <c r="U13" i="82"/>
  <c r="V13" i="82"/>
  <c r="W13" i="82"/>
  <c r="X13" i="82"/>
  <c r="Y13" i="82"/>
  <c r="Z13" i="82"/>
  <c r="AA13" i="82"/>
  <c r="AB13" i="82"/>
  <c r="AC13" i="82"/>
  <c r="AD13" i="82"/>
  <c r="AE13" i="82"/>
  <c r="AF13" i="82"/>
  <c r="AG13" i="82"/>
  <c r="AH13" i="82"/>
  <c r="AI13" i="82"/>
  <c r="AJ13" i="82"/>
  <c r="AK13" i="82"/>
  <c r="AL13" i="82"/>
  <c r="AM13" i="82"/>
  <c r="AN13" i="82"/>
  <c r="AO13" i="82"/>
  <c r="AP13" i="82"/>
  <c r="AQ13" i="82"/>
  <c r="AR13" i="82"/>
  <c r="AS13" i="82"/>
  <c r="AT13" i="82"/>
  <c r="AU13" i="82"/>
  <c r="AV13" i="82"/>
  <c r="AW13" i="82"/>
  <c r="AX13" i="82"/>
  <c r="AY13" i="82"/>
  <c r="AZ13" i="82"/>
  <c r="BA13" i="82"/>
  <c r="BB13" i="82"/>
  <c r="BC13" i="82"/>
  <c r="C14" i="82"/>
  <c r="D14" i="82"/>
  <c r="E14" i="82"/>
  <c r="F14" i="82"/>
  <c r="G14" i="82"/>
  <c r="H14" i="82"/>
  <c r="I14" i="82"/>
  <c r="J14" i="82"/>
  <c r="K14" i="82"/>
  <c r="L14" i="82"/>
  <c r="M14" i="82"/>
  <c r="N14" i="82"/>
  <c r="O14" i="82"/>
  <c r="P14" i="82"/>
  <c r="Q14" i="82"/>
  <c r="R14" i="82"/>
  <c r="S14" i="82"/>
  <c r="T14" i="82"/>
  <c r="U14" i="82"/>
  <c r="V14" i="82"/>
  <c r="W14" i="82"/>
  <c r="X14" i="82"/>
  <c r="Y14" i="82"/>
  <c r="Z14" i="82"/>
  <c r="AA14" i="82"/>
  <c r="AB14" i="82"/>
  <c r="AC14" i="82"/>
  <c r="AD14" i="82"/>
  <c r="AE14" i="82"/>
  <c r="AF14" i="82"/>
  <c r="AG14" i="82"/>
  <c r="AH14" i="82"/>
  <c r="AI14" i="82"/>
  <c r="AJ14" i="82"/>
  <c r="AK14" i="82"/>
  <c r="AL14" i="82"/>
  <c r="AM14" i="82"/>
  <c r="AN14" i="82"/>
  <c r="AO14" i="82"/>
  <c r="AP14" i="82"/>
  <c r="AQ14" i="82"/>
  <c r="AR14" i="82"/>
  <c r="AS14" i="82"/>
  <c r="AT14" i="82"/>
  <c r="AU14" i="82"/>
  <c r="AV14" i="82"/>
  <c r="AW14" i="82"/>
  <c r="AX14" i="82"/>
  <c r="AY14" i="82"/>
  <c r="AZ14" i="82"/>
  <c r="BA14" i="82"/>
  <c r="BB14" i="82"/>
  <c r="BC14" i="82"/>
  <c r="C15" i="82"/>
  <c r="D15" i="82"/>
  <c r="E15" i="82"/>
  <c r="F15" i="82"/>
  <c r="G15" i="82"/>
  <c r="H15" i="82"/>
  <c r="I15" i="82"/>
  <c r="J15" i="82"/>
  <c r="K15" i="82"/>
  <c r="L15" i="82"/>
  <c r="M15" i="82"/>
  <c r="N15" i="82"/>
  <c r="O15" i="82"/>
  <c r="P15" i="82"/>
  <c r="Q15" i="82"/>
  <c r="R15" i="82"/>
  <c r="S15" i="82"/>
  <c r="T15" i="82"/>
  <c r="U15" i="82"/>
  <c r="V15" i="82"/>
  <c r="W15" i="82"/>
  <c r="X15" i="82"/>
  <c r="Y15" i="82"/>
  <c r="Z15" i="82"/>
  <c r="AA15" i="82"/>
  <c r="AB15" i="82"/>
  <c r="AC15" i="82"/>
  <c r="AD15" i="82"/>
  <c r="AE15" i="82"/>
  <c r="AF15" i="82"/>
  <c r="AG15" i="82"/>
  <c r="AH15" i="82"/>
  <c r="AI15" i="82"/>
  <c r="AJ15" i="82"/>
  <c r="AK15" i="82"/>
  <c r="AL15" i="82"/>
  <c r="AM15" i="82"/>
  <c r="AN15" i="82"/>
  <c r="AO15" i="82"/>
  <c r="AP15" i="82"/>
  <c r="AQ15" i="82"/>
  <c r="AR15" i="82"/>
  <c r="AS15" i="82"/>
  <c r="AT15" i="82"/>
  <c r="AU15" i="82"/>
  <c r="AV15" i="82"/>
  <c r="AW15" i="82"/>
  <c r="AX15" i="82"/>
  <c r="AY15" i="82"/>
  <c r="AZ15" i="82"/>
  <c r="BA15" i="82"/>
  <c r="BB15" i="82"/>
  <c r="BC15" i="82"/>
  <c r="C16" i="82"/>
  <c r="D16" i="82"/>
  <c r="E16" i="82"/>
  <c r="F16" i="82"/>
  <c r="G16" i="82"/>
  <c r="H16" i="82"/>
  <c r="I16" i="82"/>
  <c r="J16" i="82"/>
  <c r="K16" i="82"/>
  <c r="L16" i="82"/>
  <c r="M16" i="82"/>
  <c r="N16" i="82"/>
  <c r="O16" i="82"/>
  <c r="P16" i="82"/>
  <c r="Q16" i="82"/>
  <c r="R16" i="82"/>
  <c r="S16" i="82"/>
  <c r="T16" i="82"/>
  <c r="U16" i="82"/>
  <c r="V16" i="82"/>
  <c r="W16" i="82"/>
  <c r="X16" i="82"/>
  <c r="Y16" i="82"/>
  <c r="Z16" i="82"/>
  <c r="AA16" i="82"/>
  <c r="AB16" i="82"/>
  <c r="AC16" i="82"/>
  <c r="AD16" i="82"/>
  <c r="AE16" i="82"/>
  <c r="AF16" i="82"/>
  <c r="AG16" i="82"/>
  <c r="AH16" i="82"/>
  <c r="AI16" i="82"/>
  <c r="AJ16" i="82"/>
  <c r="AK16" i="82"/>
  <c r="AL16" i="82"/>
  <c r="AM16" i="82"/>
  <c r="AN16" i="82"/>
  <c r="AO16" i="82"/>
  <c r="AP16" i="82"/>
  <c r="AQ16" i="82"/>
  <c r="AR16" i="82"/>
  <c r="AS16" i="82"/>
  <c r="AT16" i="82"/>
  <c r="AU16" i="82"/>
  <c r="AV16" i="82"/>
  <c r="AW16" i="82"/>
  <c r="AX16" i="82"/>
  <c r="AY16" i="82"/>
  <c r="AZ16" i="82"/>
  <c r="BA16" i="82"/>
  <c r="BB16" i="82"/>
  <c r="BC16" i="82"/>
  <c r="C17" i="82"/>
  <c r="D17" i="82"/>
  <c r="E17" i="82"/>
  <c r="F17" i="82"/>
  <c r="G17" i="82"/>
  <c r="H17" i="82"/>
  <c r="I17" i="82"/>
  <c r="J17" i="82"/>
  <c r="K17" i="82"/>
  <c r="L17" i="82"/>
  <c r="M17" i="82"/>
  <c r="N17" i="82"/>
  <c r="O17" i="82"/>
  <c r="P17" i="82"/>
  <c r="Q17" i="82"/>
  <c r="R17" i="82"/>
  <c r="S17" i="82"/>
  <c r="T17" i="82"/>
  <c r="U17" i="82"/>
  <c r="V17" i="82"/>
  <c r="W17" i="82"/>
  <c r="X17" i="82"/>
  <c r="Y17" i="82"/>
  <c r="Z17" i="82"/>
  <c r="AA17" i="82"/>
  <c r="AB17" i="82"/>
  <c r="AC17" i="82"/>
  <c r="AD17" i="82"/>
  <c r="AE17" i="82"/>
  <c r="AF17" i="82"/>
  <c r="AG17" i="82"/>
  <c r="AH17" i="82"/>
  <c r="AI17" i="82"/>
  <c r="AJ17" i="82"/>
  <c r="AK17" i="82"/>
  <c r="AL17" i="82"/>
  <c r="AM17" i="82"/>
  <c r="AN17" i="82"/>
  <c r="AO17" i="82"/>
  <c r="AP17" i="82"/>
  <c r="AQ17" i="82"/>
  <c r="AR17" i="82"/>
  <c r="AS17" i="82"/>
  <c r="AT17" i="82"/>
  <c r="AU17" i="82"/>
  <c r="AV17" i="82"/>
  <c r="AW17" i="82"/>
  <c r="AX17" i="82"/>
  <c r="AY17" i="82"/>
  <c r="AZ17" i="82"/>
  <c r="BA17" i="82"/>
  <c r="BB17" i="82"/>
  <c r="BC17" i="82"/>
  <c r="C18" i="82"/>
  <c r="D18" i="82"/>
  <c r="E18" i="82"/>
  <c r="F18" i="82"/>
  <c r="G18" i="82"/>
  <c r="H18" i="82"/>
  <c r="I18" i="82"/>
  <c r="J18" i="82"/>
  <c r="K18" i="82"/>
  <c r="L18" i="82"/>
  <c r="M18" i="82"/>
  <c r="N18" i="82"/>
  <c r="O18" i="82"/>
  <c r="P18" i="82"/>
  <c r="Q18" i="82"/>
  <c r="R18" i="82"/>
  <c r="S18" i="82"/>
  <c r="T18" i="82"/>
  <c r="U18" i="82"/>
  <c r="V18" i="82"/>
  <c r="W18" i="82"/>
  <c r="X18" i="82"/>
  <c r="Y18" i="82"/>
  <c r="Z18" i="82"/>
  <c r="AA18" i="82"/>
  <c r="AB18" i="82"/>
  <c r="AC18" i="82"/>
  <c r="AD18" i="82"/>
  <c r="AE18" i="82"/>
  <c r="AF18" i="82"/>
  <c r="AG18" i="82"/>
  <c r="AH18" i="82"/>
  <c r="AI18" i="82"/>
  <c r="AJ18" i="82"/>
  <c r="AK18" i="82"/>
  <c r="AL18" i="82"/>
  <c r="AM18" i="82"/>
  <c r="AN18" i="82"/>
  <c r="AO18" i="82"/>
  <c r="AP18" i="82"/>
  <c r="AQ18" i="82"/>
  <c r="AR18" i="82"/>
  <c r="AS18" i="82"/>
  <c r="AT18" i="82"/>
  <c r="AU18" i="82"/>
  <c r="AV18" i="82"/>
  <c r="AW18" i="82"/>
  <c r="AX18" i="82"/>
  <c r="AY18" i="82"/>
  <c r="AZ18" i="82"/>
  <c r="BA18" i="82"/>
  <c r="BB18" i="82"/>
  <c r="BC18" i="82"/>
  <c r="C19" i="82"/>
  <c r="D19" i="82"/>
  <c r="E19" i="82"/>
  <c r="F19" i="82"/>
  <c r="G19" i="82"/>
  <c r="H19" i="82"/>
  <c r="I19" i="82"/>
  <c r="J19" i="82"/>
  <c r="K19" i="82"/>
  <c r="L19" i="82"/>
  <c r="M19" i="82"/>
  <c r="N19" i="82"/>
  <c r="O19" i="82"/>
  <c r="P19" i="82"/>
  <c r="Q19" i="82"/>
  <c r="R19" i="82"/>
  <c r="S19" i="82"/>
  <c r="T19" i="82"/>
  <c r="U19" i="82"/>
  <c r="V19" i="82"/>
  <c r="W19" i="82"/>
  <c r="X19" i="82"/>
  <c r="Y19" i="82"/>
  <c r="Z19" i="82"/>
  <c r="AA19" i="82"/>
  <c r="AB19" i="82"/>
  <c r="AC19" i="82"/>
  <c r="AD19" i="82"/>
  <c r="AE19" i="82"/>
  <c r="AF19" i="82"/>
  <c r="AG19" i="82"/>
  <c r="AH19" i="82"/>
  <c r="AI19" i="82"/>
  <c r="AJ19" i="82"/>
  <c r="AK19" i="82"/>
  <c r="AL19" i="82"/>
  <c r="AM19" i="82"/>
  <c r="AN19" i="82"/>
  <c r="AO19" i="82"/>
  <c r="AP19" i="82"/>
  <c r="AQ19" i="82"/>
  <c r="AR19" i="82"/>
  <c r="AS19" i="82"/>
  <c r="AT19" i="82"/>
  <c r="AU19" i="82"/>
  <c r="AV19" i="82"/>
  <c r="AW19" i="82"/>
  <c r="AX19" i="82"/>
  <c r="AY19" i="82"/>
  <c r="AZ19" i="82"/>
  <c r="BA19" i="82"/>
  <c r="BB19" i="82"/>
  <c r="BC19" i="82"/>
  <c r="C20" i="82"/>
  <c r="D20" i="82"/>
  <c r="E20" i="82"/>
  <c r="F20" i="82"/>
  <c r="G20" i="82"/>
  <c r="H20" i="82"/>
  <c r="I20" i="82"/>
  <c r="J20" i="82"/>
  <c r="K20" i="82"/>
  <c r="L20" i="82"/>
  <c r="M20" i="82"/>
  <c r="N20" i="82"/>
  <c r="O20" i="82"/>
  <c r="P20" i="82"/>
  <c r="Q20" i="82"/>
  <c r="R20" i="82"/>
  <c r="S20" i="82"/>
  <c r="T20" i="82"/>
  <c r="U20" i="82"/>
  <c r="V20" i="82"/>
  <c r="W20" i="82"/>
  <c r="X20" i="82"/>
  <c r="Y20" i="82"/>
  <c r="Z20" i="82"/>
  <c r="AA20" i="82"/>
  <c r="AB20" i="82"/>
  <c r="AC20" i="82"/>
  <c r="AD20" i="82"/>
  <c r="AE20" i="82"/>
  <c r="AF20" i="82"/>
  <c r="AG20" i="82"/>
  <c r="AH20" i="82"/>
  <c r="AI20" i="82"/>
  <c r="AJ20" i="82"/>
  <c r="AK20" i="82"/>
  <c r="AL20" i="82"/>
  <c r="AM20" i="82"/>
  <c r="AN20" i="82"/>
  <c r="AO20" i="82"/>
  <c r="AP20" i="82"/>
  <c r="AQ20" i="82"/>
  <c r="AR20" i="82"/>
  <c r="AS20" i="82"/>
  <c r="AT20" i="82"/>
  <c r="AU20" i="82"/>
  <c r="AV20" i="82"/>
  <c r="AW20" i="82"/>
  <c r="AX20" i="82"/>
  <c r="AY20" i="82"/>
  <c r="AZ20" i="82"/>
  <c r="BA20" i="82"/>
  <c r="BB20" i="82"/>
  <c r="BC20" i="82"/>
  <c r="C21" i="82"/>
  <c r="D21" i="82"/>
  <c r="E21" i="82"/>
  <c r="F21" i="82"/>
  <c r="G21" i="82"/>
  <c r="H21" i="82"/>
  <c r="I21" i="82"/>
  <c r="J21" i="82"/>
  <c r="K21" i="82"/>
  <c r="L21" i="82"/>
  <c r="M21" i="82"/>
  <c r="N21" i="82"/>
  <c r="O21" i="82"/>
  <c r="P21" i="82"/>
  <c r="Q21" i="82"/>
  <c r="R21" i="82"/>
  <c r="S21" i="82"/>
  <c r="T21" i="82"/>
  <c r="U21" i="82"/>
  <c r="V21" i="82"/>
  <c r="W21" i="82"/>
  <c r="X21" i="82"/>
  <c r="Y21" i="82"/>
  <c r="Z21" i="82"/>
  <c r="AA21" i="82"/>
  <c r="AB21" i="82"/>
  <c r="AC21" i="82"/>
  <c r="AD21" i="82"/>
  <c r="AE21" i="82"/>
  <c r="AF21" i="82"/>
  <c r="AG21" i="82"/>
  <c r="AH21" i="82"/>
  <c r="AI21" i="82"/>
  <c r="AJ21" i="82"/>
  <c r="AK21" i="82"/>
  <c r="AL21" i="82"/>
  <c r="AM21" i="82"/>
  <c r="AN21" i="82"/>
  <c r="AO21" i="82"/>
  <c r="AP21" i="82"/>
  <c r="AQ21" i="82"/>
  <c r="AR21" i="82"/>
  <c r="AS21" i="82"/>
  <c r="AT21" i="82"/>
  <c r="AU21" i="82"/>
  <c r="AV21" i="82"/>
  <c r="AW21" i="82"/>
  <c r="AX21" i="82"/>
  <c r="AY21" i="82"/>
  <c r="AZ21" i="82"/>
  <c r="BA21" i="82"/>
  <c r="BB21" i="82"/>
  <c r="BC21" i="82"/>
  <c r="C22" i="82"/>
  <c r="D22" i="82"/>
  <c r="E22" i="82"/>
  <c r="F22" i="82"/>
  <c r="G22" i="82"/>
  <c r="H22" i="82"/>
  <c r="I22" i="82"/>
  <c r="J22" i="82"/>
  <c r="K22" i="82"/>
  <c r="L22" i="82"/>
  <c r="M22" i="82"/>
  <c r="N22" i="82"/>
  <c r="O22" i="82"/>
  <c r="P22" i="82"/>
  <c r="Q22" i="82"/>
  <c r="R22" i="82"/>
  <c r="S22" i="82"/>
  <c r="T22" i="82"/>
  <c r="U22" i="82"/>
  <c r="V22" i="82"/>
  <c r="W22" i="82"/>
  <c r="X22" i="82"/>
  <c r="Y22" i="82"/>
  <c r="Z22" i="82"/>
  <c r="AA22" i="82"/>
  <c r="AB22" i="82"/>
  <c r="AC22" i="82"/>
  <c r="AD22" i="82"/>
  <c r="AE22" i="82"/>
  <c r="AF22" i="82"/>
  <c r="AG22" i="82"/>
  <c r="AH22" i="82"/>
  <c r="AI22" i="82"/>
  <c r="AJ22" i="82"/>
  <c r="AK22" i="82"/>
  <c r="AL22" i="82"/>
  <c r="AM22" i="82"/>
  <c r="AN22" i="82"/>
  <c r="AO22" i="82"/>
  <c r="AP22" i="82"/>
  <c r="AQ22" i="82"/>
  <c r="AR22" i="82"/>
  <c r="AS22" i="82"/>
  <c r="AT22" i="82"/>
  <c r="AU22" i="82"/>
  <c r="AV22" i="82"/>
  <c r="AW22" i="82"/>
  <c r="AX22" i="82"/>
  <c r="AY22" i="82"/>
  <c r="AZ22" i="82"/>
  <c r="BA22" i="82"/>
  <c r="BB22" i="82"/>
  <c r="BC22" i="82"/>
  <c r="C23" i="82"/>
  <c r="D23" i="82"/>
  <c r="E23" i="82"/>
  <c r="F23" i="82"/>
  <c r="G23" i="82"/>
  <c r="H23" i="82"/>
  <c r="I23" i="82"/>
  <c r="J23" i="82"/>
  <c r="K23" i="82"/>
  <c r="L23" i="82"/>
  <c r="M23" i="82"/>
  <c r="N23" i="82"/>
  <c r="O23" i="82"/>
  <c r="P23" i="82"/>
  <c r="Q23" i="82"/>
  <c r="R23" i="82"/>
  <c r="S23" i="82"/>
  <c r="T23" i="82"/>
  <c r="U23" i="82"/>
  <c r="V23" i="82"/>
  <c r="W23" i="82"/>
  <c r="X23" i="82"/>
  <c r="Y23" i="82"/>
  <c r="Z23" i="82"/>
  <c r="AA23" i="82"/>
  <c r="AB23" i="82"/>
  <c r="AC23" i="82"/>
  <c r="AD23" i="82"/>
  <c r="AE23" i="82"/>
  <c r="AF23" i="82"/>
  <c r="AG23" i="82"/>
  <c r="AH23" i="82"/>
  <c r="AI23" i="82"/>
  <c r="AJ23" i="82"/>
  <c r="AK23" i="82"/>
  <c r="AL23" i="82"/>
  <c r="AM23" i="82"/>
  <c r="AN23" i="82"/>
  <c r="AO23" i="82"/>
  <c r="AP23" i="82"/>
  <c r="AQ23" i="82"/>
  <c r="AR23" i="82"/>
  <c r="AS23" i="82"/>
  <c r="AT23" i="82"/>
  <c r="AU23" i="82"/>
  <c r="AV23" i="82"/>
  <c r="AW23" i="82"/>
  <c r="AX23" i="82"/>
  <c r="AY23" i="82"/>
  <c r="AZ23" i="82"/>
  <c r="BA23" i="82"/>
  <c r="BB23" i="82"/>
  <c r="BC23" i="82"/>
  <c r="C24" i="82"/>
  <c r="D24" i="82"/>
  <c r="E24" i="82"/>
  <c r="F24" i="82"/>
  <c r="G24" i="82"/>
  <c r="H24" i="82"/>
  <c r="I24" i="82"/>
  <c r="J24" i="82"/>
  <c r="K24" i="82"/>
  <c r="L24" i="82"/>
  <c r="M24" i="82"/>
  <c r="N24" i="82"/>
  <c r="O24" i="82"/>
  <c r="P24" i="82"/>
  <c r="Q24" i="82"/>
  <c r="R24" i="82"/>
  <c r="S24" i="82"/>
  <c r="T24" i="82"/>
  <c r="U24" i="82"/>
  <c r="V24" i="82"/>
  <c r="W24" i="82"/>
  <c r="X24" i="82"/>
  <c r="Y24" i="82"/>
  <c r="Z24" i="82"/>
  <c r="AA24" i="82"/>
  <c r="AB24" i="82"/>
  <c r="AC24" i="82"/>
  <c r="AD24" i="82"/>
  <c r="AE24" i="82"/>
  <c r="AF24" i="82"/>
  <c r="AG24" i="82"/>
  <c r="AH24" i="82"/>
  <c r="AI24" i="82"/>
  <c r="AJ24" i="82"/>
  <c r="AK24" i="82"/>
  <c r="AL24" i="82"/>
  <c r="AM24" i="82"/>
  <c r="AN24" i="82"/>
  <c r="AO24" i="82"/>
  <c r="AP24" i="82"/>
  <c r="AQ24" i="82"/>
  <c r="AR24" i="82"/>
  <c r="AS24" i="82"/>
  <c r="AT24" i="82"/>
  <c r="AU24" i="82"/>
  <c r="AV24" i="82"/>
  <c r="AW24" i="82"/>
  <c r="AX24" i="82"/>
  <c r="AY24" i="82"/>
  <c r="AZ24" i="82"/>
  <c r="BA24" i="82"/>
  <c r="BB24" i="82"/>
  <c r="BC24" i="82"/>
  <c r="C25" i="82"/>
  <c r="D25" i="82"/>
  <c r="E25" i="82"/>
  <c r="F25" i="82"/>
  <c r="G25" i="82"/>
  <c r="H25" i="82"/>
  <c r="I25" i="82"/>
  <c r="J25" i="82"/>
  <c r="K25" i="82"/>
  <c r="L25" i="82"/>
  <c r="M25" i="82"/>
  <c r="N25" i="82"/>
  <c r="O25" i="82"/>
  <c r="P25" i="82"/>
  <c r="Q25" i="82"/>
  <c r="R25" i="82"/>
  <c r="S25" i="82"/>
  <c r="T25" i="82"/>
  <c r="U25" i="82"/>
  <c r="V25" i="82"/>
  <c r="W25" i="82"/>
  <c r="X25" i="82"/>
  <c r="Y25" i="82"/>
  <c r="Z25" i="82"/>
  <c r="AA25" i="82"/>
  <c r="AB25" i="82"/>
  <c r="AC25" i="82"/>
  <c r="AD25" i="82"/>
  <c r="AE25" i="82"/>
  <c r="AF25" i="82"/>
  <c r="AG25" i="82"/>
  <c r="AH25" i="82"/>
  <c r="AI25" i="82"/>
  <c r="AJ25" i="82"/>
  <c r="AK25" i="82"/>
  <c r="AL25" i="82"/>
  <c r="AM25" i="82"/>
  <c r="AN25" i="82"/>
  <c r="AO25" i="82"/>
  <c r="AP25" i="82"/>
  <c r="AQ25" i="82"/>
  <c r="AR25" i="82"/>
  <c r="AS25" i="82"/>
  <c r="AT25" i="82"/>
  <c r="AU25" i="82"/>
  <c r="AV25" i="82"/>
  <c r="AW25" i="82"/>
  <c r="AX25" i="82"/>
  <c r="AY25" i="82"/>
  <c r="AZ25" i="82"/>
  <c r="BA25" i="82"/>
  <c r="BB25" i="82"/>
  <c r="BC25" i="82"/>
  <c r="C26" i="82"/>
  <c r="D26" i="82"/>
  <c r="E26" i="82"/>
  <c r="F26" i="82"/>
  <c r="G26" i="82"/>
  <c r="H26" i="82"/>
  <c r="I26" i="82"/>
  <c r="J26" i="82"/>
  <c r="K26" i="82"/>
  <c r="L26" i="82"/>
  <c r="M26" i="82"/>
  <c r="N26" i="82"/>
  <c r="O26" i="82"/>
  <c r="P26" i="82"/>
  <c r="Q26" i="82"/>
  <c r="R26" i="82"/>
  <c r="S26" i="82"/>
  <c r="T26" i="82"/>
  <c r="U26" i="82"/>
  <c r="V26" i="82"/>
  <c r="W26" i="82"/>
  <c r="X26" i="82"/>
  <c r="Y26" i="82"/>
  <c r="Z26" i="82"/>
  <c r="AA26" i="82"/>
  <c r="AB26" i="82"/>
  <c r="AC26" i="82"/>
  <c r="AD26" i="82"/>
  <c r="AE26" i="82"/>
  <c r="AF26" i="82"/>
  <c r="AG26" i="82"/>
  <c r="AH26" i="82"/>
  <c r="AI26" i="82"/>
  <c r="AJ26" i="82"/>
  <c r="AK26" i="82"/>
  <c r="AL26" i="82"/>
  <c r="AM26" i="82"/>
  <c r="AN26" i="82"/>
  <c r="AO26" i="82"/>
  <c r="AP26" i="82"/>
  <c r="AQ26" i="82"/>
  <c r="AR26" i="82"/>
  <c r="AS26" i="82"/>
  <c r="AT26" i="82"/>
  <c r="AU26" i="82"/>
  <c r="AV26" i="82"/>
  <c r="AW26" i="82"/>
  <c r="AX26" i="82"/>
  <c r="AY26" i="82"/>
  <c r="AZ26" i="82"/>
  <c r="BA26" i="82"/>
  <c r="BB26" i="82"/>
  <c r="BC26" i="82"/>
  <c r="C27" i="82"/>
  <c r="D27" i="82"/>
  <c r="E27" i="82"/>
  <c r="F27" i="82"/>
  <c r="G27" i="82"/>
  <c r="H27" i="82"/>
  <c r="I27" i="82"/>
  <c r="J27" i="82"/>
  <c r="K27" i="82"/>
  <c r="L27" i="82"/>
  <c r="M27" i="82"/>
  <c r="N27" i="82"/>
  <c r="O27" i="82"/>
  <c r="P27" i="82"/>
  <c r="Q27" i="82"/>
  <c r="R27" i="82"/>
  <c r="S27" i="82"/>
  <c r="T27" i="82"/>
  <c r="U27" i="82"/>
  <c r="V27" i="82"/>
  <c r="W27" i="82"/>
  <c r="X27" i="82"/>
  <c r="Y27" i="82"/>
  <c r="Z27" i="82"/>
  <c r="AA27" i="82"/>
  <c r="AB27" i="82"/>
  <c r="AC27" i="82"/>
  <c r="AD27" i="82"/>
  <c r="AE27" i="82"/>
  <c r="AF27" i="82"/>
  <c r="AG27" i="82"/>
  <c r="AH27" i="82"/>
  <c r="AI27" i="82"/>
  <c r="AJ27" i="82"/>
  <c r="AK27" i="82"/>
  <c r="AL27" i="82"/>
  <c r="AM27" i="82"/>
  <c r="AN27" i="82"/>
  <c r="AO27" i="82"/>
  <c r="AP27" i="82"/>
  <c r="AQ27" i="82"/>
  <c r="AR27" i="82"/>
  <c r="AS27" i="82"/>
  <c r="AT27" i="82"/>
  <c r="AU27" i="82"/>
  <c r="AV27" i="82"/>
  <c r="AW27" i="82"/>
  <c r="AX27" i="82"/>
  <c r="AY27" i="82"/>
  <c r="AZ27" i="82"/>
  <c r="BA27" i="82"/>
  <c r="BB27" i="82"/>
  <c r="BC27" i="82"/>
  <c r="C28" i="82"/>
  <c r="D28" i="82"/>
  <c r="E28" i="82"/>
  <c r="F28" i="82"/>
  <c r="G28" i="82"/>
  <c r="H28" i="82"/>
  <c r="I28" i="82"/>
  <c r="J28" i="82"/>
  <c r="K28" i="82"/>
  <c r="L28" i="82"/>
  <c r="M28" i="82"/>
  <c r="N28" i="82"/>
  <c r="O28" i="82"/>
  <c r="P28" i="82"/>
  <c r="Q28" i="82"/>
  <c r="R28" i="82"/>
  <c r="S28" i="82"/>
  <c r="T28" i="82"/>
  <c r="U28" i="82"/>
  <c r="V28" i="82"/>
  <c r="W28" i="82"/>
  <c r="X28" i="82"/>
  <c r="Y28" i="82"/>
  <c r="Z28" i="82"/>
  <c r="AA28" i="82"/>
  <c r="AB28" i="82"/>
  <c r="AC28" i="82"/>
  <c r="AD28" i="82"/>
  <c r="AE28" i="82"/>
  <c r="AF28" i="82"/>
  <c r="AG28" i="82"/>
  <c r="AH28" i="82"/>
  <c r="AI28" i="82"/>
  <c r="AJ28" i="82"/>
  <c r="AK28" i="82"/>
  <c r="AL28" i="82"/>
  <c r="AM28" i="82"/>
  <c r="AN28" i="82"/>
  <c r="AO28" i="82"/>
  <c r="AP28" i="82"/>
  <c r="AQ28" i="82"/>
  <c r="AR28" i="82"/>
  <c r="AS28" i="82"/>
  <c r="AT28" i="82"/>
  <c r="AU28" i="82"/>
  <c r="AV28" i="82"/>
  <c r="AW28" i="82"/>
  <c r="AX28" i="82"/>
  <c r="AY28" i="82"/>
  <c r="AZ28" i="82"/>
  <c r="BA28" i="82"/>
  <c r="BB28" i="82"/>
  <c r="BC28" i="82"/>
  <c r="C29" i="82"/>
  <c r="D29" i="82"/>
  <c r="E29" i="82"/>
  <c r="F29" i="82"/>
  <c r="G29" i="82"/>
  <c r="H29" i="82"/>
  <c r="I29" i="82"/>
  <c r="J29" i="82"/>
  <c r="K29" i="82"/>
  <c r="L29" i="82"/>
  <c r="M29" i="82"/>
  <c r="N29" i="82"/>
  <c r="O29" i="82"/>
  <c r="P29" i="82"/>
  <c r="Q29" i="82"/>
  <c r="R29" i="82"/>
  <c r="S29" i="82"/>
  <c r="T29" i="82"/>
  <c r="U29" i="82"/>
  <c r="V29" i="82"/>
  <c r="W29" i="82"/>
  <c r="X29" i="82"/>
  <c r="Y29" i="82"/>
  <c r="Z29" i="82"/>
  <c r="AA29" i="82"/>
  <c r="AB29" i="82"/>
  <c r="AC29" i="82"/>
  <c r="AD29" i="82"/>
  <c r="AE29" i="82"/>
  <c r="AF29" i="82"/>
  <c r="AG29" i="82"/>
  <c r="AH29" i="82"/>
  <c r="AI29" i="82"/>
  <c r="AJ29" i="82"/>
  <c r="AK29" i="82"/>
  <c r="AL29" i="82"/>
  <c r="AM29" i="82"/>
  <c r="AN29" i="82"/>
  <c r="AO29" i="82"/>
  <c r="AP29" i="82"/>
  <c r="AQ29" i="82"/>
  <c r="AR29" i="82"/>
  <c r="AS29" i="82"/>
  <c r="AT29" i="82"/>
  <c r="AU29" i="82"/>
  <c r="AV29" i="82"/>
  <c r="AW29" i="82"/>
  <c r="AX29" i="82"/>
  <c r="AY29" i="82"/>
  <c r="AZ29" i="82"/>
  <c r="BA29" i="82"/>
  <c r="BB29" i="82"/>
  <c r="BC29" i="82"/>
  <c r="C30" i="82"/>
  <c r="D30" i="82"/>
  <c r="E30" i="82"/>
  <c r="F30" i="82"/>
  <c r="G30" i="82"/>
  <c r="H30" i="82"/>
  <c r="I30" i="82"/>
  <c r="J30" i="82"/>
  <c r="K30" i="82"/>
  <c r="L30" i="82"/>
  <c r="M30" i="82"/>
  <c r="N30" i="82"/>
  <c r="O30" i="82"/>
  <c r="P30" i="82"/>
  <c r="Q30" i="82"/>
  <c r="R30" i="82"/>
  <c r="S30" i="82"/>
  <c r="T30" i="82"/>
  <c r="U30" i="82"/>
  <c r="V30" i="82"/>
  <c r="W30" i="82"/>
  <c r="X30" i="82"/>
  <c r="Y30" i="82"/>
  <c r="Z30" i="82"/>
  <c r="AA30" i="82"/>
  <c r="AB30" i="82"/>
  <c r="AC30" i="82"/>
  <c r="AD30" i="82"/>
  <c r="AE30" i="82"/>
  <c r="AF30" i="82"/>
  <c r="AG30" i="82"/>
  <c r="AH30" i="82"/>
  <c r="AI30" i="82"/>
  <c r="AJ30" i="82"/>
  <c r="AK30" i="82"/>
  <c r="AL30" i="82"/>
  <c r="AM30" i="82"/>
  <c r="AN30" i="82"/>
  <c r="AO30" i="82"/>
  <c r="AP30" i="82"/>
  <c r="AQ30" i="82"/>
  <c r="AR30" i="82"/>
  <c r="AS30" i="82"/>
  <c r="AT30" i="82"/>
  <c r="AU30" i="82"/>
  <c r="AV30" i="82"/>
  <c r="AW30" i="82"/>
  <c r="AX30" i="82"/>
  <c r="AY30" i="82"/>
  <c r="AZ30" i="82"/>
  <c r="BA30" i="82"/>
  <c r="BB30" i="82"/>
  <c r="BC30" i="82"/>
  <c r="C31" i="82"/>
  <c r="D31" i="82"/>
  <c r="E31" i="82"/>
  <c r="F31" i="82"/>
  <c r="G31" i="82"/>
  <c r="H31" i="82"/>
  <c r="I31" i="82"/>
  <c r="J31" i="82"/>
  <c r="K31" i="82"/>
  <c r="L31" i="82"/>
  <c r="M31" i="82"/>
  <c r="N31" i="82"/>
  <c r="O31" i="82"/>
  <c r="P31" i="82"/>
  <c r="Q31" i="82"/>
  <c r="R31" i="82"/>
  <c r="S31" i="82"/>
  <c r="T31" i="82"/>
  <c r="U31" i="82"/>
  <c r="V31" i="82"/>
  <c r="W31" i="82"/>
  <c r="X31" i="82"/>
  <c r="Y31" i="82"/>
  <c r="Z31" i="82"/>
  <c r="AA31" i="82"/>
  <c r="AB31" i="82"/>
  <c r="AC31" i="82"/>
  <c r="AD31" i="82"/>
  <c r="AE31" i="82"/>
  <c r="AF31" i="82"/>
  <c r="AG31" i="82"/>
  <c r="AH31" i="82"/>
  <c r="AI31" i="82"/>
  <c r="AJ31" i="82"/>
  <c r="AK31" i="82"/>
  <c r="AL31" i="82"/>
  <c r="AM31" i="82"/>
  <c r="AN31" i="82"/>
  <c r="AO31" i="82"/>
  <c r="AP31" i="82"/>
  <c r="AQ31" i="82"/>
  <c r="AR31" i="82"/>
  <c r="AS31" i="82"/>
  <c r="AT31" i="82"/>
  <c r="AU31" i="82"/>
  <c r="AV31" i="82"/>
  <c r="AW31" i="82"/>
  <c r="AX31" i="82"/>
  <c r="AY31" i="82"/>
  <c r="AZ31" i="82"/>
  <c r="BA31" i="82"/>
  <c r="BB31" i="82"/>
  <c r="BC31" i="82"/>
  <c r="C32" i="82"/>
  <c r="D32" i="82"/>
  <c r="E32" i="82"/>
  <c r="F32" i="82"/>
  <c r="G32" i="82"/>
  <c r="H32" i="82"/>
  <c r="I32" i="82"/>
  <c r="J32" i="82"/>
  <c r="K32" i="82"/>
  <c r="L32" i="82"/>
  <c r="M32" i="82"/>
  <c r="N32" i="82"/>
  <c r="O32" i="82"/>
  <c r="P32" i="82"/>
  <c r="Q32" i="82"/>
  <c r="R32" i="82"/>
  <c r="S32" i="82"/>
  <c r="T32" i="82"/>
  <c r="U32" i="82"/>
  <c r="V32" i="82"/>
  <c r="W32" i="82"/>
  <c r="X32" i="82"/>
  <c r="Y32" i="82"/>
  <c r="Z32" i="82"/>
  <c r="AA32" i="82"/>
  <c r="AB32" i="82"/>
  <c r="AC32" i="82"/>
  <c r="AD32" i="82"/>
  <c r="AE32" i="82"/>
  <c r="AF32" i="82"/>
  <c r="AG32" i="82"/>
  <c r="AH32" i="82"/>
  <c r="AI32" i="82"/>
  <c r="AJ32" i="82"/>
  <c r="AK32" i="82"/>
  <c r="AL32" i="82"/>
  <c r="AM32" i="82"/>
  <c r="AN32" i="82"/>
  <c r="AO32" i="82"/>
  <c r="AP32" i="82"/>
  <c r="AQ32" i="82"/>
  <c r="AR32" i="82"/>
  <c r="AS32" i="82"/>
  <c r="AT32" i="82"/>
  <c r="AU32" i="82"/>
  <c r="AV32" i="82"/>
  <c r="AW32" i="82"/>
  <c r="AX32" i="82"/>
  <c r="AY32" i="82"/>
  <c r="AZ32" i="82"/>
  <c r="BA32" i="82"/>
  <c r="BB32" i="82"/>
  <c r="BC32" i="82"/>
  <c r="C33" i="82"/>
  <c r="D33" i="82"/>
  <c r="E33" i="82"/>
  <c r="F33" i="82"/>
  <c r="G33" i="82"/>
  <c r="H33" i="82"/>
  <c r="I33" i="82"/>
  <c r="J33" i="82"/>
  <c r="K33" i="82"/>
  <c r="L33" i="82"/>
  <c r="M33" i="82"/>
  <c r="N33" i="82"/>
  <c r="O33" i="82"/>
  <c r="P33" i="82"/>
  <c r="Q33" i="82"/>
  <c r="R33" i="82"/>
  <c r="S33" i="82"/>
  <c r="T33" i="82"/>
  <c r="U33" i="82"/>
  <c r="V33" i="82"/>
  <c r="W33" i="82"/>
  <c r="X33" i="82"/>
  <c r="Y33" i="82"/>
  <c r="Z33" i="82"/>
  <c r="AA33" i="82"/>
  <c r="AB33" i="82"/>
  <c r="AC33" i="82"/>
  <c r="AD33" i="82"/>
  <c r="AE33" i="82"/>
  <c r="AF33" i="82"/>
  <c r="AG33" i="82"/>
  <c r="AH33" i="82"/>
  <c r="AI33" i="82"/>
  <c r="AJ33" i="82"/>
  <c r="AK33" i="82"/>
  <c r="AL33" i="82"/>
  <c r="AM33" i="82"/>
  <c r="AN33" i="82"/>
  <c r="AO33" i="82"/>
  <c r="AP33" i="82"/>
  <c r="AQ33" i="82"/>
  <c r="AR33" i="82"/>
  <c r="AS33" i="82"/>
  <c r="AT33" i="82"/>
  <c r="AU33" i="82"/>
  <c r="AV33" i="82"/>
  <c r="AW33" i="82"/>
  <c r="AX33" i="82"/>
  <c r="AY33" i="82"/>
  <c r="AZ33" i="82"/>
  <c r="BA33" i="82"/>
  <c r="BB33" i="82"/>
  <c r="BC33" i="82"/>
  <c r="C34" i="82"/>
  <c r="D34" i="82"/>
  <c r="E34" i="82"/>
  <c r="F34" i="82"/>
  <c r="G34" i="82"/>
  <c r="H34" i="82"/>
  <c r="I34" i="82"/>
  <c r="J34" i="82"/>
  <c r="K34" i="82"/>
  <c r="L34" i="82"/>
  <c r="M34" i="82"/>
  <c r="N34" i="82"/>
  <c r="O34" i="82"/>
  <c r="P34" i="82"/>
  <c r="Q34" i="82"/>
  <c r="R34" i="82"/>
  <c r="S34" i="82"/>
  <c r="T34" i="82"/>
  <c r="U34" i="82"/>
  <c r="V34" i="82"/>
  <c r="W34" i="82"/>
  <c r="X34" i="82"/>
  <c r="Y34" i="82"/>
  <c r="Z34" i="82"/>
  <c r="AA34" i="82"/>
  <c r="AB34" i="82"/>
  <c r="AC34" i="82"/>
  <c r="AD34" i="82"/>
  <c r="AE34" i="82"/>
  <c r="AF34" i="82"/>
  <c r="AG34" i="82"/>
  <c r="AH34" i="82"/>
  <c r="AI34" i="82"/>
  <c r="AJ34" i="82"/>
  <c r="AK34" i="82"/>
  <c r="AL34" i="82"/>
  <c r="AM34" i="82"/>
  <c r="AN34" i="82"/>
  <c r="AO34" i="82"/>
  <c r="AP34" i="82"/>
  <c r="AQ34" i="82"/>
  <c r="AR34" i="82"/>
  <c r="AS34" i="82"/>
  <c r="AT34" i="82"/>
  <c r="AU34" i="82"/>
  <c r="AV34" i="82"/>
  <c r="AW34" i="82"/>
  <c r="AX34" i="82"/>
  <c r="AY34" i="82"/>
  <c r="AZ34" i="82"/>
  <c r="BA34" i="82"/>
  <c r="BB34" i="82"/>
  <c r="BC34" i="82"/>
  <c r="C35" i="82"/>
  <c r="D35" i="82"/>
  <c r="E35" i="82"/>
  <c r="F35" i="82"/>
  <c r="G35" i="82"/>
  <c r="H35" i="82"/>
  <c r="I35" i="82"/>
  <c r="J35" i="82"/>
  <c r="K35" i="82"/>
  <c r="L35" i="82"/>
  <c r="M35" i="82"/>
  <c r="N35" i="82"/>
  <c r="O35" i="82"/>
  <c r="P35" i="82"/>
  <c r="Q35" i="82"/>
  <c r="R35" i="82"/>
  <c r="S35" i="82"/>
  <c r="T35" i="82"/>
  <c r="U35" i="82"/>
  <c r="V35" i="82"/>
  <c r="W35" i="82"/>
  <c r="X35" i="82"/>
  <c r="Y35" i="82"/>
  <c r="Z35" i="82"/>
  <c r="AA35" i="82"/>
  <c r="AB35" i="82"/>
  <c r="AC35" i="82"/>
  <c r="AD35" i="82"/>
  <c r="AE35" i="82"/>
  <c r="AF35" i="82"/>
  <c r="AG35" i="82"/>
  <c r="AH35" i="82"/>
  <c r="AI35" i="82"/>
  <c r="AJ35" i="82"/>
  <c r="AK35" i="82"/>
  <c r="AL35" i="82"/>
  <c r="AM35" i="82"/>
  <c r="AN35" i="82"/>
  <c r="AO35" i="82"/>
  <c r="AP35" i="82"/>
  <c r="AQ35" i="82"/>
  <c r="AR35" i="82"/>
  <c r="AS35" i="82"/>
  <c r="AT35" i="82"/>
  <c r="AU35" i="82"/>
  <c r="AV35" i="82"/>
  <c r="AW35" i="82"/>
  <c r="AX35" i="82"/>
  <c r="AY35" i="82"/>
  <c r="AZ35" i="82"/>
  <c r="BA35" i="82"/>
  <c r="BB35" i="82"/>
  <c r="BC35" i="82"/>
  <c r="C36" i="82"/>
  <c r="D36" i="82"/>
  <c r="E36" i="82"/>
  <c r="F36" i="82"/>
  <c r="G36" i="82"/>
  <c r="H36" i="82"/>
  <c r="I36" i="82"/>
  <c r="J36" i="82"/>
  <c r="K36" i="82"/>
  <c r="L36" i="82"/>
  <c r="M36" i="82"/>
  <c r="N36" i="82"/>
  <c r="O36" i="82"/>
  <c r="P36" i="82"/>
  <c r="Q36" i="82"/>
  <c r="R36" i="82"/>
  <c r="S36" i="82"/>
  <c r="T36" i="82"/>
  <c r="U36" i="82"/>
  <c r="V36" i="82"/>
  <c r="W36" i="82"/>
  <c r="X36" i="82"/>
  <c r="Y36" i="82"/>
  <c r="Z36" i="82"/>
  <c r="AA36" i="82"/>
  <c r="AB36" i="82"/>
  <c r="AC36" i="82"/>
  <c r="AD36" i="82"/>
  <c r="AE36" i="82"/>
  <c r="AF36" i="82"/>
  <c r="AG36" i="82"/>
  <c r="AH36" i="82"/>
  <c r="AI36" i="82"/>
  <c r="AJ36" i="82"/>
  <c r="AK36" i="82"/>
  <c r="AL36" i="82"/>
  <c r="AM36" i="82"/>
  <c r="AN36" i="82"/>
  <c r="AO36" i="82"/>
  <c r="AP36" i="82"/>
  <c r="AQ36" i="82"/>
  <c r="AR36" i="82"/>
  <c r="AS36" i="82"/>
  <c r="AT36" i="82"/>
  <c r="AU36" i="82"/>
  <c r="AV36" i="82"/>
  <c r="AW36" i="82"/>
  <c r="AX36" i="82"/>
  <c r="AY36" i="82"/>
  <c r="AZ36" i="82"/>
  <c r="BA36" i="82"/>
  <c r="BB36" i="82"/>
  <c r="BC36" i="82"/>
  <c r="C37" i="82"/>
  <c r="D37" i="82"/>
  <c r="E37" i="82"/>
  <c r="F37" i="82"/>
  <c r="G37" i="82"/>
  <c r="H37" i="82"/>
  <c r="I37" i="82"/>
  <c r="J37" i="82"/>
  <c r="K37" i="82"/>
  <c r="L37" i="82"/>
  <c r="M37" i="82"/>
  <c r="N37" i="82"/>
  <c r="O37" i="82"/>
  <c r="P37" i="82"/>
  <c r="Q37" i="82"/>
  <c r="R37" i="82"/>
  <c r="S37" i="82"/>
  <c r="T37" i="82"/>
  <c r="U37" i="82"/>
  <c r="V37" i="82"/>
  <c r="W37" i="82"/>
  <c r="X37" i="82"/>
  <c r="Y37" i="82"/>
  <c r="Z37" i="82"/>
  <c r="AA37" i="82"/>
  <c r="AB37" i="82"/>
  <c r="AC37" i="82"/>
  <c r="AD37" i="82"/>
  <c r="AE37" i="82"/>
  <c r="AF37" i="82"/>
  <c r="AG37" i="82"/>
  <c r="AH37" i="82"/>
  <c r="AI37" i="82"/>
  <c r="AJ37" i="82"/>
  <c r="AK37" i="82"/>
  <c r="AL37" i="82"/>
  <c r="AM37" i="82"/>
  <c r="AN37" i="82"/>
  <c r="AO37" i="82"/>
  <c r="AP37" i="82"/>
  <c r="AQ37" i="82"/>
  <c r="AR37" i="82"/>
  <c r="AS37" i="82"/>
  <c r="AT37" i="82"/>
  <c r="AU37" i="82"/>
  <c r="AV37" i="82"/>
  <c r="AW37" i="82"/>
  <c r="AX37" i="82"/>
  <c r="AY37" i="82"/>
  <c r="AZ37" i="82"/>
  <c r="BA37" i="82"/>
  <c r="BB37" i="82"/>
  <c r="BC37" i="82"/>
  <c r="C38" i="82"/>
  <c r="D38" i="82"/>
  <c r="E38" i="82"/>
  <c r="F38" i="82"/>
  <c r="G38" i="82"/>
  <c r="H38" i="82"/>
  <c r="I38" i="82"/>
  <c r="J38" i="82"/>
  <c r="K38" i="82"/>
  <c r="L38" i="82"/>
  <c r="M38" i="82"/>
  <c r="N38" i="82"/>
  <c r="O38" i="82"/>
  <c r="P38" i="82"/>
  <c r="Q38" i="82"/>
  <c r="R38" i="82"/>
  <c r="S38" i="82"/>
  <c r="T38" i="82"/>
  <c r="U38" i="82"/>
  <c r="V38" i="82"/>
  <c r="W38" i="82"/>
  <c r="X38" i="82"/>
  <c r="Y38" i="82"/>
  <c r="Z38" i="82"/>
  <c r="AA38" i="82"/>
  <c r="AB38" i="82"/>
  <c r="AC38" i="82"/>
  <c r="AD38" i="82"/>
  <c r="AE38" i="82"/>
  <c r="AF38" i="82"/>
  <c r="AG38" i="82"/>
  <c r="AH38" i="82"/>
  <c r="AI38" i="82"/>
  <c r="AJ38" i="82"/>
  <c r="AK38" i="82"/>
  <c r="AL38" i="82"/>
  <c r="AM38" i="82"/>
  <c r="AN38" i="82"/>
  <c r="AO38" i="82"/>
  <c r="AP38" i="82"/>
  <c r="AQ38" i="82"/>
  <c r="AR38" i="82"/>
  <c r="AS38" i="82"/>
  <c r="AT38" i="82"/>
  <c r="AU38" i="82"/>
  <c r="AV38" i="82"/>
  <c r="AW38" i="82"/>
  <c r="AX38" i="82"/>
  <c r="AY38" i="82"/>
  <c r="AZ38" i="82"/>
  <c r="BA38" i="82"/>
  <c r="BB38" i="82"/>
  <c r="BC38" i="82"/>
  <c r="C39" i="82"/>
  <c r="D39" i="82"/>
  <c r="E39" i="82"/>
  <c r="F39" i="82"/>
  <c r="G39" i="82"/>
  <c r="H39" i="82"/>
  <c r="I39" i="82"/>
  <c r="J39" i="82"/>
  <c r="K39" i="82"/>
  <c r="L39" i="82"/>
  <c r="M39" i="82"/>
  <c r="N39" i="82"/>
  <c r="O39" i="82"/>
  <c r="P39" i="82"/>
  <c r="Q39" i="82"/>
  <c r="R39" i="82"/>
  <c r="S39" i="82"/>
  <c r="T39" i="82"/>
  <c r="U39" i="82"/>
  <c r="V39" i="82"/>
  <c r="W39" i="82"/>
  <c r="X39" i="82"/>
  <c r="Y39" i="82"/>
  <c r="Z39" i="82"/>
  <c r="AA39" i="82"/>
  <c r="AB39" i="82"/>
  <c r="AC39" i="82"/>
  <c r="AD39" i="82"/>
  <c r="AE39" i="82"/>
  <c r="AF39" i="82"/>
  <c r="AG39" i="82"/>
  <c r="AH39" i="82"/>
  <c r="AI39" i="82"/>
  <c r="AJ39" i="82"/>
  <c r="AK39" i="82"/>
  <c r="AL39" i="82"/>
  <c r="AM39" i="82"/>
  <c r="AN39" i="82"/>
  <c r="AO39" i="82"/>
  <c r="AP39" i="82"/>
  <c r="AQ39" i="82"/>
  <c r="AR39" i="82"/>
  <c r="AS39" i="82"/>
  <c r="AT39" i="82"/>
  <c r="AU39" i="82"/>
  <c r="AV39" i="82"/>
  <c r="AW39" i="82"/>
  <c r="AX39" i="82"/>
  <c r="AY39" i="82"/>
  <c r="AZ39" i="82"/>
  <c r="BA39" i="82"/>
  <c r="BB39" i="82"/>
  <c r="BC39" i="82"/>
  <c r="C40" i="82"/>
  <c r="D40" i="82"/>
  <c r="E40" i="82"/>
  <c r="F40" i="82"/>
  <c r="G40" i="82"/>
  <c r="H40" i="82"/>
  <c r="I40" i="82"/>
  <c r="J40" i="82"/>
  <c r="K40" i="82"/>
  <c r="L40" i="82"/>
  <c r="M40" i="82"/>
  <c r="N40" i="82"/>
  <c r="O40" i="82"/>
  <c r="P40" i="82"/>
  <c r="Q40" i="82"/>
  <c r="R40" i="82"/>
  <c r="S40" i="82"/>
  <c r="T40" i="82"/>
  <c r="U40" i="82"/>
  <c r="V40" i="82"/>
  <c r="W40" i="82"/>
  <c r="X40" i="82"/>
  <c r="Y40" i="82"/>
  <c r="Z40" i="82"/>
  <c r="AA40" i="82"/>
  <c r="AB40" i="82"/>
  <c r="AC40" i="82"/>
  <c r="AD40" i="82"/>
  <c r="AE40" i="82"/>
  <c r="AF40" i="82"/>
  <c r="AG40" i="82"/>
  <c r="AH40" i="82"/>
  <c r="AI40" i="82"/>
  <c r="AJ40" i="82"/>
  <c r="AK40" i="82"/>
  <c r="AL40" i="82"/>
  <c r="AM40" i="82"/>
  <c r="AN40" i="82"/>
  <c r="AO40" i="82"/>
  <c r="AP40" i="82"/>
  <c r="AQ40" i="82"/>
  <c r="AR40" i="82"/>
  <c r="AS40" i="82"/>
  <c r="AT40" i="82"/>
  <c r="AU40" i="82"/>
  <c r="AV40" i="82"/>
  <c r="AW40" i="82"/>
  <c r="AX40" i="82"/>
  <c r="AY40" i="82"/>
  <c r="AZ40" i="82"/>
  <c r="BA40" i="82"/>
  <c r="BB40" i="82"/>
  <c r="BC40" i="82"/>
  <c r="C41" i="82"/>
  <c r="D41" i="82"/>
  <c r="E41" i="82"/>
  <c r="F41" i="82"/>
  <c r="G41" i="82"/>
  <c r="H41" i="82"/>
  <c r="I41" i="82"/>
  <c r="J41" i="82"/>
  <c r="K41" i="82"/>
  <c r="L41" i="82"/>
  <c r="M41" i="82"/>
  <c r="N41" i="82"/>
  <c r="O41" i="82"/>
  <c r="P41" i="82"/>
  <c r="Q41" i="82"/>
  <c r="R41" i="82"/>
  <c r="S41" i="82"/>
  <c r="T41" i="82"/>
  <c r="U41" i="82"/>
  <c r="V41" i="82"/>
  <c r="W41" i="82"/>
  <c r="X41" i="82"/>
  <c r="Y41" i="82"/>
  <c r="Z41" i="82"/>
  <c r="AA41" i="82"/>
  <c r="AB41" i="82"/>
  <c r="AC41" i="82"/>
  <c r="AD41" i="82"/>
  <c r="AE41" i="82"/>
  <c r="AF41" i="82"/>
  <c r="AG41" i="82"/>
  <c r="AH41" i="82"/>
  <c r="AI41" i="82"/>
  <c r="AJ41" i="82"/>
  <c r="AK41" i="82"/>
  <c r="AL41" i="82"/>
  <c r="AM41" i="82"/>
  <c r="AN41" i="82"/>
  <c r="AO41" i="82"/>
  <c r="AP41" i="82"/>
  <c r="AQ41" i="82"/>
  <c r="AR41" i="82"/>
  <c r="AS41" i="82"/>
  <c r="AT41" i="82"/>
  <c r="AU41" i="82"/>
  <c r="AV41" i="82"/>
  <c r="AW41" i="82"/>
  <c r="AX41" i="82"/>
  <c r="AY41" i="82"/>
  <c r="AZ41" i="82"/>
  <c r="BA41" i="82"/>
  <c r="BB41" i="82"/>
  <c r="BC41" i="82"/>
  <c r="C42" i="82"/>
  <c r="D42" i="82"/>
  <c r="E42" i="82"/>
  <c r="F42" i="82"/>
  <c r="G42" i="82"/>
  <c r="H42" i="82"/>
  <c r="I42" i="82"/>
  <c r="J42" i="82"/>
  <c r="K42" i="82"/>
  <c r="L42" i="82"/>
  <c r="M42" i="82"/>
  <c r="N42" i="82"/>
  <c r="O42" i="82"/>
  <c r="P42" i="82"/>
  <c r="Q42" i="82"/>
  <c r="R42" i="82"/>
  <c r="S42" i="82"/>
  <c r="T42" i="82"/>
  <c r="U42" i="82"/>
  <c r="V42" i="82"/>
  <c r="W42" i="82"/>
  <c r="X42" i="82"/>
  <c r="Y42" i="82"/>
  <c r="Z42" i="82"/>
  <c r="AA42" i="82"/>
  <c r="AB42" i="82"/>
  <c r="AC42" i="82"/>
  <c r="AD42" i="82"/>
  <c r="AE42" i="82"/>
  <c r="AF42" i="82"/>
  <c r="AG42" i="82"/>
  <c r="AH42" i="82"/>
  <c r="AI42" i="82"/>
  <c r="AJ42" i="82"/>
  <c r="AK42" i="82"/>
  <c r="AL42" i="82"/>
  <c r="AM42" i="82"/>
  <c r="AN42" i="82"/>
  <c r="AO42" i="82"/>
  <c r="AP42" i="82"/>
  <c r="AQ42" i="82"/>
  <c r="AR42" i="82"/>
  <c r="AS42" i="82"/>
  <c r="AT42" i="82"/>
  <c r="AU42" i="82"/>
  <c r="AV42" i="82"/>
  <c r="AW42" i="82"/>
  <c r="AX42" i="82"/>
  <c r="AY42" i="82"/>
  <c r="AZ42" i="82"/>
  <c r="BA42" i="82"/>
  <c r="BB42" i="82"/>
  <c r="BC42" i="82"/>
  <c r="C43" i="82"/>
  <c r="D43" i="82"/>
  <c r="E43" i="82"/>
  <c r="F43" i="82"/>
  <c r="G43" i="82"/>
  <c r="H43" i="82"/>
  <c r="I43" i="82"/>
  <c r="J43" i="82"/>
  <c r="K43" i="82"/>
  <c r="L43" i="82"/>
  <c r="M43" i="82"/>
  <c r="N43" i="82"/>
  <c r="O43" i="82"/>
  <c r="P43" i="82"/>
  <c r="Q43" i="82"/>
  <c r="R43" i="82"/>
  <c r="S43" i="82"/>
  <c r="T43" i="82"/>
  <c r="U43" i="82"/>
  <c r="V43" i="82"/>
  <c r="W43" i="82"/>
  <c r="X43" i="82"/>
  <c r="Y43" i="82"/>
  <c r="Z43" i="82"/>
  <c r="AA43" i="82"/>
  <c r="AB43" i="82"/>
  <c r="AC43" i="82"/>
  <c r="AD43" i="82"/>
  <c r="AE43" i="82"/>
  <c r="AF43" i="82"/>
  <c r="AG43" i="82"/>
  <c r="AH43" i="82"/>
  <c r="AI43" i="82"/>
  <c r="AJ43" i="82"/>
  <c r="AK43" i="82"/>
  <c r="AL43" i="82"/>
  <c r="AM43" i="82"/>
  <c r="AN43" i="82"/>
  <c r="AO43" i="82"/>
  <c r="AP43" i="82"/>
  <c r="AQ43" i="82"/>
  <c r="AR43" i="82"/>
  <c r="AS43" i="82"/>
  <c r="AT43" i="82"/>
  <c r="AU43" i="82"/>
  <c r="AV43" i="82"/>
  <c r="AW43" i="82"/>
  <c r="AX43" i="82"/>
  <c r="AY43" i="82"/>
  <c r="AZ43" i="82"/>
  <c r="BA43" i="82"/>
  <c r="BB43" i="82"/>
  <c r="BC43" i="82"/>
  <c r="C44" i="82"/>
  <c r="D44" i="82"/>
  <c r="E44" i="82"/>
  <c r="F44" i="82"/>
  <c r="G44" i="82"/>
  <c r="H44" i="82"/>
  <c r="I44" i="82"/>
  <c r="J44" i="82"/>
  <c r="K44" i="82"/>
  <c r="L44" i="82"/>
  <c r="M44" i="82"/>
  <c r="N44" i="82"/>
  <c r="O44" i="82"/>
  <c r="P44" i="82"/>
  <c r="Q44" i="82"/>
  <c r="R44" i="82"/>
  <c r="S44" i="82"/>
  <c r="T44" i="82"/>
  <c r="U44" i="82"/>
  <c r="V44" i="82"/>
  <c r="W44" i="82"/>
  <c r="X44" i="82"/>
  <c r="Y44" i="82"/>
  <c r="Z44" i="82"/>
  <c r="AA44" i="82"/>
  <c r="AB44" i="82"/>
  <c r="AC44" i="82"/>
  <c r="AD44" i="82"/>
  <c r="AE44" i="82"/>
  <c r="AF44" i="82"/>
  <c r="AG44" i="82"/>
  <c r="AH44" i="82"/>
  <c r="AI44" i="82"/>
  <c r="AJ44" i="82"/>
  <c r="AK44" i="82"/>
  <c r="AL44" i="82"/>
  <c r="AM44" i="82"/>
  <c r="AN44" i="82"/>
  <c r="AO44" i="82"/>
  <c r="AP44" i="82"/>
  <c r="AQ44" i="82"/>
  <c r="AR44" i="82"/>
  <c r="AS44" i="82"/>
  <c r="AT44" i="82"/>
  <c r="AU44" i="82"/>
  <c r="AV44" i="82"/>
  <c r="AW44" i="82"/>
  <c r="AX44" i="82"/>
  <c r="AY44" i="82"/>
  <c r="AZ44" i="82"/>
  <c r="BA44" i="82"/>
  <c r="BB44" i="82"/>
  <c r="BC44" i="82"/>
  <c r="C45" i="82"/>
  <c r="D45" i="82"/>
  <c r="E45" i="82"/>
  <c r="F45" i="82"/>
  <c r="G45" i="82"/>
  <c r="H45" i="82"/>
  <c r="I45" i="82"/>
  <c r="J45" i="82"/>
  <c r="K45" i="82"/>
  <c r="L45" i="82"/>
  <c r="M45" i="82"/>
  <c r="N45" i="82"/>
  <c r="O45" i="82"/>
  <c r="P45" i="82"/>
  <c r="Q45" i="82"/>
  <c r="R45" i="82"/>
  <c r="S45" i="82"/>
  <c r="T45" i="82"/>
  <c r="U45" i="82"/>
  <c r="V45" i="82"/>
  <c r="W45" i="82"/>
  <c r="X45" i="82"/>
  <c r="Y45" i="82"/>
  <c r="Z45" i="82"/>
  <c r="AA45" i="82"/>
  <c r="AB45" i="82"/>
  <c r="AC45" i="82"/>
  <c r="AD45" i="82"/>
  <c r="AE45" i="82"/>
  <c r="AF45" i="82"/>
  <c r="AG45" i="82"/>
  <c r="AH45" i="82"/>
  <c r="AI45" i="82"/>
  <c r="AJ45" i="82"/>
  <c r="AK45" i="82"/>
  <c r="AL45" i="82"/>
  <c r="AM45" i="82"/>
  <c r="AN45" i="82"/>
  <c r="AO45" i="82"/>
  <c r="AP45" i="82"/>
  <c r="AQ45" i="82"/>
  <c r="AR45" i="82"/>
  <c r="AS45" i="82"/>
  <c r="AT45" i="82"/>
  <c r="AU45" i="82"/>
  <c r="AV45" i="82"/>
  <c r="AW45" i="82"/>
  <c r="AX45" i="82"/>
  <c r="AY45" i="82"/>
  <c r="AZ45" i="82"/>
  <c r="BA45" i="82"/>
  <c r="BB45" i="82"/>
  <c r="BC45" i="82"/>
  <c r="C46" i="82"/>
  <c r="D46" i="82"/>
  <c r="E46" i="82"/>
  <c r="F46" i="82"/>
  <c r="G46" i="82"/>
  <c r="H46" i="82"/>
  <c r="I46" i="82"/>
  <c r="J46" i="82"/>
  <c r="K46" i="82"/>
  <c r="L46" i="82"/>
  <c r="M46" i="82"/>
  <c r="N46" i="82"/>
  <c r="O46" i="82"/>
  <c r="P46" i="82"/>
  <c r="Q46" i="82"/>
  <c r="R46" i="82"/>
  <c r="S46" i="82"/>
  <c r="T46" i="82"/>
  <c r="U46" i="82"/>
  <c r="V46" i="82"/>
  <c r="W46" i="82"/>
  <c r="X46" i="82"/>
  <c r="Y46" i="82"/>
  <c r="Z46" i="82"/>
  <c r="AA46" i="82"/>
  <c r="AB46" i="82"/>
  <c r="AC46" i="82"/>
  <c r="AD46" i="82"/>
  <c r="AE46" i="82"/>
  <c r="AF46" i="82"/>
  <c r="AG46" i="82"/>
  <c r="AH46" i="82"/>
  <c r="AI46" i="82"/>
  <c r="AJ46" i="82"/>
  <c r="AK46" i="82"/>
  <c r="AL46" i="82"/>
  <c r="AM46" i="82"/>
  <c r="AN46" i="82"/>
  <c r="AO46" i="82"/>
  <c r="AP46" i="82"/>
  <c r="AQ46" i="82"/>
  <c r="AR46" i="82"/>
  <c r="AS46" i="82"/>
  <c r="AT46" i="82"/>
  <c r="AU46" i="82"/>
  <c r="AV46" i="82"/>
  <c r="AW46" i="82"/>
  <c r="AX46" i="82"/>
  <c r="AY46" i="82"/>
  <c r="AZ46" i="82"/>
  <c r="BA46" i="82"/>
  <c r="BB46" i="82"/>
  <c r="BC46" i="82"/>
  <c r="C47" i="82"/>
  <c r="D47" i="82"/>
  <c r="E47" i="82"/>
  <c r="F47" i="82"/>
  <c r="G47" i="82"/>
  <c r="H47" i="82"/>
  <c r="I47" i="82"/>
  <c r="J47" i="82"/>
  <c r="K47" i="82"/>
  <c r="L47" i="82"/>
  <c r="M47" i="82"/>
  <c r="N47" i="82"/>
  <c r="O47" i="82"/>
  <c r="P47" i="82"/>
  <c r="Q47" i="82"/>
  <c r="R47" i="82"/>
  <c r="S47" i="82"/>
  <c r="T47" i="82"/>
  <c r="U47" i="82"/>
  <c r="V47" i="82"/>
  <c r="W47" i="82"/>
  <c r="X47" i="82"/>
  <c r="Y47" i="82"/>
  <c r="Z47" i="82"/>
  <c r="AA47" i="82"/>
  <c r="AB47" i="82"/>
  <c r="AC47" i="82"/>
  <c r="AD47" i="82"/>
  <c r="AE47" i="82"/>
  <c r="AF47" i="82"/>
  <c r="AG47" i="82"/>
  <c r="AH47" i="82"/>
  <c r="AI47" i="82"/>
  <c r="AJ47" i="82"/>
  <c r="AK47" i="82"/>
  <c r="AL47" i="82"/>
  <c r="AM47" i="82"/>
  <c r="AN47" i="82"/>
  <c r="AO47" i="82"/>
  <c r="AP47" i="82"/>
  <c r="AQ47" i="82"/>
  <c r="AR47" i="82"/>
  <c r="AS47" i="82"/>
  <c r="AT47" i="82"/>
  <c r="AU47" i="82"/>
  <c r="AV47" i="82"/>
  <c r="AW47" i="82"/>
  <c r="AX47" i="82"/>
  <c r="AY47" i="82"/>
  <c r="AZ47" i="82"/>
  <c r="BA47" i="82"/>
  <c r="BB47" i="82"/>
  <c r="BC47" i="82"/>
  <c r="C48" i="82"/>
  <c r="D48" i="82"/>
  <c r="E48" i="82"/>
  <c r="F48" i="82"/>
  <c r="G48" i="82"/>
  <c r="H48" i="82"/>
  <c r="I48" i="82"/>
  <c r="J48" i="82"/>
  <c r="K48" i="82"/>
  <c r="L48" i="82"/>
  <c r="M48" i="82"/>
  <c r="N48" i="82"/>
  <c r="O48" i="82"/>
  <c r="P48" i="82"/>
  <c r="Q48" i="82"/>
  <c r="R48" i="82"/>
  <c r="S48" i="82"/>
  <c r="T48" i="82"/>
  <c r="U48" i="82"/>
  <c r="V48" i="82"/>
  <c r="W48" i="82"/>
  <c r="X48" i="82"/>
  <c r="Y48" i="82"/>
  <c r="Z48" i="82"/>
  <c r="AA48" i="82"/>
  <c r="AB48" i="82"/>
  <c r="AC48" i="82"/>
  <c r="AD48" i="82"/>
  <c r="AE48" i="82"/>
  <c r="AF48" i="82"/>
  <c r="AG48" i="82"/>
  <c r="AH48" i="82"/>
  <c r="AI48" i="82"/>
  <c r="AJ48" i="82"/>
  <c r="AK48" i="82"/>
  <c r="AL48" i="82"/>
  <c r="AM48" i="82"/>
  <c r="AN48" i="82"/>
  <c r="AO48" i="82"/>
  <c r="AP48" i="82"/>
  <c r="AQ48" i="82"/>
  <c r="AR48" i="82"/>
  <c r="AS48" i="82"/>
  <c r="AT48" i="82"/>
  <c r="AU48" i="82"/>
  <c r="AV48" i="82"/>
  <c r="AW48" i="82"/>
  <c r="AX48" i="82"/>
  <c r="AY48" i="82"/>
  <c r="AZ48" i="82"/>
  <c r="BA48" i="82"/>
  <c r="BB48" i="82"/>
  <c r="BC48" i="82"/>
  <c r="C49" i="82"/>
  <c r="D49" i="82"/>
  <c r="E49" i="82"/>
  <c r="F49" i="82"/>
  <c r="G49" i="82"/>
  <c r="H49" i="82"/>
  <c r="I49" i="82"/>
  <c r="J49" i="82"/>
  <c r="K49" i="82"/>
  <c r="L49" i="82"/>
  <c r="M49" i="82"/>
  <c r="N49" i="82"/>
  <c r="O49" i="82"/>
  <c r="P49" i="82"/>
  <c r="Q49" i="82"/>
  <c r="R49" i="82"/>
  <c r="S49" i="82"/>
  <c r="T49" i="82"/>
  <c r="U49" i="82"/>
  <c r="V49" i="82"/>
  <c r="W49" i="82"/>
  <c r="X49" i="82"/>
  <c r="Y49" i="82"/>
  <c r="Z49" i="82"/>
  <c r="AA49" i="82"/>
  <c r="AB49" i="82"/>
  <c r="AC49" i="82"/>
  <c r="AD49" i="82"/>
  <c r="AE49" i="82"/>
  <c r="AF49" i="82"/>
  <c r="AG49" i="82"/>
  <c r="AH49" i="82"/>
  <c r="AI49" i="82"/>
  <c r="AJ49" i="82"/>
  <c r="AK49" i="82"/>
  <c r="AL49" i="82"/>
  <c r="AM49" i="82"/>
  <c r="AN49" i="82"/>
  <c r="AO49" i="82"/>
  <c r="AP49" i="82"/>
  <c r="AQ49" i="82"/>
  <c r="AR49" i="82"/>
  <c r="AS49" i="82"/>
  <c r="AT49" i="82"/>
  <c r="AU49" i="82"/>
  <c r="AV49" i="82"/>
  <c r="AW49" i="82"/>
  <c r="AX49" i="82"/>
  <c r="AY49" i="82"/>
  <c r="AZ49" i="82"/>
  <c r="BA49" i="82"/>
  <c r="BB49" i="82"/>
  <c r="BC49" i="82"/>
  <c r="C50" i="82"/>
  <c r="D50" i="82"/>
  <c r="E50" i="82"/>
  <c r="F50" i="82"/>
  <c r="G50" i="82"/>
  <c r="H50" i="82"/>
  <c r="I50" i="82"/>
  <c r="J50" i="82"/>
  <c r="K50" i="82"/>
  <c r="L50" i="82"/>
  <c r="M50" i="82"/>
  <c r="N50" i="82"/>
  <c r="O50" i="82"/>
  <c r="P50" i="82"/>
  <c r="Q50" i="82"/>
  <c r="R50" i="82"/>
  <c r="S50" i="82"/>
  <c r="T50" i="82"/>
  <c r="U50" i="82"/>
  <c r="V50" i="82"/>
  <c r="W50" i="82"/>
  <c r="X50" i="82"/>
  <c r="Y50" i="82"/>
  <c r="Z50" i="82"/>
  <c r="AA50" i="82"/>
  <c r="AB50" i="82"/>
  <c r="AC50" i="82"/>
  <c r="AD50" i="82"/>
  <c r="AE50" i="82"/>
  <c r="AF50" i="82"/>
  <c r="AG50" i="82"/>
  <c r="AH50" i="82"/>
  <c r="AI50" i="82"/>
  <c r="AJ50" i="82"/>
  <c r="AK50" i="82"/>
  <c r="AL50" i="82"/>
  <c r="AM50" i="82"/>
  <c r="AN50" i="82"/>
  <c r="AO50" i="82"/>
  <c r="AP50" i="82"/>
  <c r="AQ50" i="82"/>
  <c r="AR50" i="82"/>
  <c r="AS50" i="82"/>
  <c r="AT50" i="82"/>
  <c r="AU50" i="82"/>
  <c r="AV50" i="82"/>
  <c r="AW50" i="82"/>
  <c r="AX50" i="82"/>
  <c r="AY50" i="82"/>
  <c r="AZ50" i="82"/>
  <c r="BA50" i="82"/>
  <c r="BB50" i="82"/>
  <c r="BC50" i="82"/>
  <c r="C51" i="82"/>
  <c r="D51" i="82"/>
  <c r="E51" i="82"/>
  <c r="F51" i="82"/>
  <c r="G51" i="82"/>
  <c r="H51" i="82"/>
  <c r="I51" i="82"/>
  <c r="J51" i="82"/>
  <c r="K51" i="82"/>
  <c r="L51" i="82"/>
  <c r="M51" i="82"/>
  <c r="N51" i="82"/>
  <c r="O51" i="82"/>
  <c r="P51" i="82"/>
  <c r="Q51" i="82"/>
  <c r="R51" i="82"/>
  <c r="S51" i="82"/>
  <c r="T51" i="82"/>
  <c r="U51" i="82"/>
  <c r="V51" i="82"/>
  <c r="W51" i="82"/>
  <c r="X51" i="82"/>
  <c r="Y51" i="82"/>
  <c r="Z51" i="82"/>
  <c r="AA51" i="82"/>
  <c r="AB51" i="82"/>
  <c r="AC51" i="82"/>
  <c r="AD51" i="82"/>
  <c r="AE51" i="82"/>
  <c r="AF51" i="82"/>
  <c r="AG51" i="82"/>
  <c r="AH51" i="82"/>
  <c r="AI51" i="82"/>
  <c r="AJ51" i="82"/>
  <c r="AK51" i="82"/>
  <c r="AL51" i="82"/>
  <c r="AM51" i="82"/>
  <c r="AN51" i="82"/>
  <c r="AO51" i="82"/>
  <c r="AP51" i="82"/>
  <c r="AQ51" i="82"/>
  <c r="AR51" i="82"/>
  <c r="AS51" i="82"/>
  <c r="AT51" i="82"/>
  <c r="AU51" i="82"/>
  <c r="AV51" i="82"/>
  <c r="AW51" i="82"/>
  <c r="AX51" i="82"/>
  <c r="AY51" i="82"/>
  <c r="AZ51" i="82"/>
  <c r="BA51" i="82"/>
  <c r="BB51" i="82"/>
  <c r="BC51" i="82"/>
  <c r="C52" i="82"/>
  <c r="D52" i="82"/>
  <c r="E52" i="82"/>
  <c r="F52" i="82"/>
  <c r="G52" i="82"/>
  <c r="H52" i="82"/>
  <c r="I52" i="82"/>
  <c r="J52" i="82"/>
  <c r="K52" i="82"/>
  <c r="L52" i="82"/>
  <c r="M52" i="82"/>
  <c r="N52" i="82"/>
  <c r="O52" i="82"/>
  <c r="P52" i="82"/>
  <c r="Q52" i="82"/>
  <c r="R52" i="82"/>
  <c r="S52" i="82"/>
  <c r="T52" i="82"/>
  <c r="U52" i="82"/>
  <c r="V52" i="82"/>
  <c r="W52" i="82"/>
  <c r="X52" i="82"/>
  <c r="Y52" i="82"/>
  <c r="Z52" i="82"/>
  <c r="AA52" i="82"/>
  <c r="AB52" i="82"/>
  <c r="AC52" i="82"/>
  <c r="AD52" i="82"/>
  <c r="AE52" i="82"/>
  <c r="AF52" i="82"/>
  <c r="AG52" i="82"/>
  <c r="AH52" i="82"/>
  <c r="AI52" i="82"/>
  <c r="AJ52" i="82"/>
  <c r="AK52" i="82"/>
  <c r="AL52" i="82"/>
  <c r="AM52" i="82"/>
  <c r="AN52" i="82"/>
  <c r="AO52" i="82"/>
  <c r="AP52" i="82"/>
  <c r="AQ52" i="82"/>
  <c r="AR52" i="82"/>
  <c r="AS52" i="82"/>
  <c r="AT52" i="82"/>
  <c r="AU52" i="82"/>
  <c r="AV52" i="82"/>
  <c r="AW52" i="82"/>
  <c r="AX52" i="82"/>
  <c r="AY52" i="82"/>
  <c r="AZ52" i="82"/>
  <c r="BA52" i="82"/>
  <c r="BB52" i="82"/>
  <c r="BC52" i="82"/>
  <c r="C53" i="82"/>
  <c r="D53" i="82"/>
  <c r="E53" i="82"/>
  <c r="F53" i="82"/>
  <c r="G53" i="82"/>
  <c r="H53" i="82"/>
  <c r="I53" i="82"/>
  <c r="J53" i="82"/>
  <c r="K53" i="82"/>
  <c r="L53" i="82"/>
  <c r="M53" i="82"/>
  <c r="N53" i="82"/>
  <c r="O53" i="82"/>
  <c r="P53" i="82"/>
  <c r="Q53" i="82"/>
  <c r="R53" i="82"/>
  <c r="S53" i="82"/>
  <c r="T53" i="82"/>
  <c r="U53" i="82"/>
  <c r="V53" i="82"/>
  <c r="W53" i="82"/>
  <c r="X53" i="82"/>
  <c r="Y53" i="82"/>
  <c r="Z53" i="82"/>
  <c r="AA53" i="82"/>
  <c r="AB53" i="82"/>
  <c r="AC53" i="82"/>
  <c r="AD53" i="82"/>
  <c r="AE53" i="82"/>
  <c r="AF53" i="82"/>
  <c r="AG53" i="82"/>
  <c r="AH53" i="82"/>
  <c r="AI53" i="82"/>
  <c r="AJ53" i="82"/>
  <c r="AK53" i="82"/>
  <c r="AL53" i="82"/>
  <c r="AM53" i="82"/>
  <c r="AN53" i="82"/>
  <c r="AO53" i="82"/>
  <c r="AP53" i="82"/>
  <c r="AQ53" i="82"/>
  <c r="AR53" i="82"/>
  <c r="AS53" i="82"/>
  <c r="AT53" i="82"/>
  <c r="AU53" i="82"/>
  <c r="AV53" i="82"/>
  <c r="AW53" i="82"/>
  <c r="AX53" i="82"/>
  <c r="AY53" i="82"/>
  <c r="AZ53" i="82"/>
  <c r="BA53" i="82"/>
  <c r="BB53" i="82"/>
  <c r="BC53" i="82"/>
  <c r="C54" i="82"/>
  <c r="D54" i="82"/>
  <c r="E54" i="82"/>
  <c r="F54" i="82"/>
  <c r="G54" i="82"/>
  <c r="H54" i="82"/>
  <c r="I54" i="82"/>
  <c r="J54" i="82"/>
  <c r="K54" i="82"/>
  <c r="L54" i="82"/>
  <c r="M54" i="82"/>
  <c r="N54" i="82"/>
  <c r="O54" i="82"/>
  <c r="P54" i="82"/>
  <c r="Q54" i="82"/>
  <c r="R54" i="82"/>
  <c r="S54" i="82"/>
  <c r="T54" i="82"/>
  <c r="U54" i="82"/>
  <c r="V54" i="82"/>
  <c r="W54" i="82"/>
  <c r="X54" i="82"/>
  <c r="Y54" i="82"/>
  <c r="Z54" i="82"/>
  <c r="AA54" i="82"/>
  <c r="AB54" i="82"/>
  <c r="AC54" i="82"/>
  <c r="AD54" i="82"/>
  <c r="AE54" i="82"/>
  <c r="AF54" i="82"/>
  <c r="AG54" i="82"/>
  <c r="AH54" i="82"/>
  <c r="AI54" i="82"/>
  <c r="AJ54" i="82"/>
  <c r="AK54" i="82"/>
  <c r="AL54" i="82"/>
  <c r="AM54" i="82"/>
  <c r="AN54" i="82"/>
  <c r="AO54" i="82"/>
  <c r="AP54" i="82"/>
  <c r="AQ54" i="82"/>
  <c r="AR54" i="82"/>
  <c r="AS54" i="82"/>
  <c r="AT54" i="82"/>
  <c r="AU54" i="82"/>
  <c r="AV54" i="82"/>
  <c r="AW54" i="82"/>
  <c r="AX54" i="82"/>
  <c r="AY54" i="82"/>
  <c r="AZ54" i="82"/>
  <c r="BA54" i="82"/>
  <c r="BB54" i="82"/>
  <c r="BC54" i="82"/>
  <c r="C55" i="82"/>
  <c r="D55" i="82"/>
  <c r="E55" i="82"/>
  <c r="F55" i="82"/>
  <c r="G55" i="82"/>
  <c r="H55" i="82"/>
  <c r="I55" i="82"/>
  <c r="J55" i="82"/>
  <c r="K55" i="82"/>
  <c r="L55" i="82"/>
  <c r="M55" i="82"/>
  <c r="N55" i="82"/>
  <c r="O55" i="82"/>
  <c r="P55" i="82"/>
  <c r="Q55" i="82"/>
  <c r="R55" i="82"/>
  <c r="S55" i="82"/>
  <c r="T55" i="82"/>
  <c r="U55" i="82"/>
  <c r="V55" i="82"/>
  <c r="W55" i="82"/>
  <c r="X55" i="82"/>
  <c r="Y55" i="82"/>
  <c r="Z55" i="82"/>
  <c r="AA55" i="82"/>
  <c r="AB55" i="82"/>
  <c r="AC55" i="82"/>
  <c r="AD55" i="82"/>
  <c r="AE55" i="82"/>
  <c r="AF55" i="82"/>
  <c r="AG55" i="82"/>
  <c r="AH55" i="82"/>
  <c r="AI55" i="82"/>
  <c r="AJ55" i="82"/>
  <c r="AK55" i="82"/>
  <c r="AL55" i="82"/>
  <c r="AM55" i="82"/>
  <c r="AN55" i="82"/>
  <c r="AO55" i="82"/>
  <c r="AP55" i="82"/>
  <c r="AQ55" i="82"/>
  <c r="AR55" i="82"/>
  <c r="AS55" i="82"/>
  <c r="AT55" i="82"/>
  <c r="AU55" i="82"/>
  <c r="AV55" i="82"/>
  <c r="AW55" i="82"/>
  <c r="AX55" i="82"/>
  <c r="AY55" i="82"/>
  <c r="AZ55" i="82"/>
  <c r="BA55" i="82"/>
  <c r="BB55" i="82"/>
  <c r="BC55" i="82"/>
  <c r="C56" i="82"/>
  <c r="D56" i="82"/>
  <c r="E56" i="82"/>
  <c r="F56" i="82"/>
  <c r="G56" i="82"/>
  <c r="H56" i="82"/>
  <c r="I56" i="82"/>
  <c r="J56" i="82"/>
  <c r="K56" i="82"/>
  <c r="L56" i="82"/>
  <c r="M56" i="82"/>
  <c r="N56" i="82"/>
  <c r="O56" i="82"/>
  <c r="P56" i="82"/>
  <c r="Q56" i="82"/>
  <c r="R56" i="82"/>
  <c r="S56" i="82"/>
  <c r="T56" i="82"/>
  <c r="U56" i="82"/>
  <c r="V56" i="82"/>
  <c r="W56" i="82"/>
  <c r="X56" i="82"/>
  <c r="Y56" i="82"/>
  <c r="Z56" i="82"/>
  <c r="AA56" i="82"/>
  <c r="AB56" i="82"/>
  <c r="AC56" i="82"/>
  <c r="AD56" i="82"/>
  <c r="AE56" i="82"/>
  <c r="AF56" i="82"/>
  <c r="AG56" i="82"/>
  <c r="AH56" i="82"/>
  <c r="AI56" i="82"/>
  <c r="AJ56" i="82"/>
  <c r="AK56" i="82"/>
  <c r="AL56" i="82"/>
  <c r="AM56" i="82"/>
  <c r="AN56" i="82"/>
  <c r="AO56" i="82"/>
  <c r="AP56" i="82"/>
  <c r="AQ56" i="82"/>
  <c r="AR56" i="82"/>
  <c r="AS56" i="82"/>
  <c r="AT56" i="82"/>
  <c r="AU56" i="82"/>
  <c r="AV56" i="82"/>
  <c r="AW56" i="82"/>
  <c r="AX56" i="82"/>
  <c r="AY56" i="82"/>
  <c r="AZ56" i="82"/>
  <c r="BA56" i="82"/>
  <c r="BB56" i="82"/>
  <c r="BC56" i="82"/>
  <c r="C57" i="82"/>
  <c r="D57" i="82"/>
  <c r="E57" i="82"/>
  <c r="F57" i="82"/>
  <c r="G57" i="82"/>
  <c r="H57" i="82"/>
  <c r="I57" i="82"/>
  <c r="J57" i="82"/>
  <c r="K57" i="82"/>
  <c r="L57" i="82"/>
  <c r="M57" i="82"/>
  <c r="N57" i="82"/>
  <c r="O57" i="82"/>
  <c r="P57" i="82"/>
  <c r="Q57" i="82"/>
  <c r="R57" i="82"/>
  <c r="S57" i="82"/>
  <c r="T57" i="82"/>
  <c r="U57" i="82"/>
  <c r="V57" i="82"/>
  <c r="W57" i="82"/>
  <c r="X57" i="82"/>
  <c r="Y57" i="82"/>
  <c r="Z57" i="82"/>
  <c r="AA57" i="82"/>
  <c r="AB57" i="82"/>
  <c r="AC57" i="82"/>
  <c r="AD57" i="82"/>
  <c r="AE57" i="82"/>
  <c r="AF57" i="82"/>
  <c r="AG57" i="82"/>
  <c r="AH57" i="82"/>
  <c r="AI57" i="82"/>
  <c r="AJ57" i="82"/>
  <c r="AK57" i="82"/>
  <c r="AL57" i="82"/>
  <c r="AM57" i="82"/>
  <c r="AN57" i="82"/>
  <c r="AO57" i="82"/>
  <c r="AP57" i="82"/>
  <c r="AQ57" i="82"/>
  <c r="AR57" i="82"/>
  <c r="AS57" i="82"/>
  <c r="AT57" i="82"/>
  <c r="AU57" i="82"/>
  <c r="AV57" i="82"/>
  <c r="AW57" i="82"/>
  <c r="AX57" i="82"/>
  <c r="AY57" i="82"/>
  <c r="AZ57" i="82"/>
  <c r="BA57" i="82"/>
  <c r="BB57" i="82"/>
  <c r="BC57" i="82"/>
  <c r="C58" i="82"/>
  <c r="D58" i="82"/>
  <c r="E58" i="82"/>
  <c r="F58" i="82"/>
  <c r="G58" i="82"/>
  <c r="H58" i="82"/>
  <c r="I58" i="82"/>
  <c r="J58" i="82"/>
  <c r="K58" i="82"/>
  <c r="L58" i="82"/>
  <c r="M58" i="82"/>
  <c r="N58" i="82"/>
  <c r="O58" i="82"/>
  <c r="P58" i="82"/>
  <c r="Q58" i="82"/>
  <c r="R58" i="82"/>
  <c r="S58" i="82"/>
  <c r="T58" i="82"/>
  <c r="U58" i="82"/>
  <c r="V58" i="82"/>
  <c r="W58" i="82"/>
  <c r="X58" i="82"/>
  <c r="Y58" i="82"/>
  <c r="Z58" i="82"/>
  <c r="AA58" i="82"/>
  <c r="AB58" i="82"/>
  <c r="AC58" i="82"/>
  <c r="AD58" i="82"/>
  <c r="AE58" i="82"/>
  <c r="AF58" i="82"/>
  <c r="AG58" i="82"/>
  <c r="AH58" i="82"/>
  <c r="AI58" i="82"/>
  <c r="AJ58" i="82"/>
  <c r="AK58" i="82"/>
  <c r="AL58" i="82"/>
  <c r="AM58" i="82"/>
  <c r="AN58" i="82"/>
  <c r="AO58" i="82"/>
  <c r="AP58" i="82"/>
  <c r="AQ58" i="82"/>
  <c r="AR58" i="82"/>
  <c r="AS58" i="82"/>
  <c r="AT58" i="82"/>
  <c r="AU58" i="82"/>
  <c r="AV58" i="82"/>
  <c r="AW58" i="82"/>
  <c r="AX58" i="82"/>
  <c r="AY58" i="82"/>
  <c r="AZ58" i="82"/>
  <c r="BA58" i="82"/>
  <c r="BB58" i="82"/>
  <c r="BC58" i="82"/>
  <c r="C59" i="82"/>
  <c r="D59" i="82"/>
  <c r="E59" i="82"/>
  <c r="F59" i="82"/>
  <c r="G59" i="82"/>
  <c r="H59" i="82"/>
  <c r="I59" i="82"/>
  <c r="J59" i="82"/>
  <c r="K59" i="82"/>
  <c r="L59" i="82"/>
  <c r="M59" i="82"/>
  <c r="N59" i="82"/>
  <c r="O59" i="82"/>
  <c r="P59" i="82"/>
  <c r="Q59" i="82"/>
  <c r="R59" i="82"/>
  <c r="S59" i="82"/>
  <c r="T59" i="82"/>
  <c r="U59" i="82"/>
  <c r="V59" i="82"/>
  <c r="W59" i="82"/>
  <c r="X59" i="82"/>
  <c r="Y59" i="82"/>
  <c r="Z59" i="82"/>
  <c r="AA59" i="82"/>
  <c r="AB59" i="82"/>
  <c r="AC59" i="82"/>
  <c r="AD59" i="82"/>
  <c r="AE59" i="82"/>
  <c r="AF59" i="82"/>
  <c r="AG59" i="82"/>
  <c r="AH59" i="82"/>
  <c r="AI59" i="82"/>
  <c r="AJ59" i="82"/>
  <c r="AK59" i="82"/>
  <c r="AL59" i="82"/>
  <c r="AM59" i="82"/>
  <c r="AN59" i="82"/>
  <c r="AO59" i="82"/>
  <c r="AP59" i="82"/>
  <c r="AQ59" i="82"/>
  <c r="AR59" i="82"/>
  <c r="AS59" i="82"/>
  <c r="AT59" i="82"/>
  <c r="AU59" i="82"/>
  <c r="AV59" i="82"/>
  <c r="AW59" i="82"/>
  <c r="AX59" i="82"/>
  <c r="AY59" i="82"/>
  <c r="AZ59" i="82"/>
  <c r="BA59" i="82"/>
  <c r="BB59" i="82"/>
  <c r="BC59" i="82"/>
  <c r="C60" i="82"/>
  <c r="D60" i="82"/>
  <c r="E60" i="82"/>
  <c r="F60" i="82"/>
  <c r="G60" i="82"/>
  <c r="H60" i="82"/>
  <c r="I60" i="82"/>
  <c r="J60" i="82"/>
  <c r="K60" i="82"/>
  <c r="L60" i="82"/>
  <c r="M60" i="82"/>
  <c r="N60" i="82"/>
  <c r="O60" i="82"/>
  <c r="P60" i="82"/>
  <c r="Q60" i="82"/>
  <c r="R60" i="82"/>
  <c r="S60" i="82"/>
  <c r="T60" i="82"/>
  <c r="U60" i="82"/>
  <c r="V60" i="82"/>
  <c r="W60" i="82"/>
  <c r="X60" i="82"/>
  <c r="Y60" i="82"/>
  <c r="Z60" i="82"/>
  <c r="AA60" i="82"/>
  <c r="AB60" i="82"/>
  <c r="AC60" i="82"/>
  <c r="AD60" i="82"/>
  <c r="AE60" i="82"/>
  <c r="AF60" i="82"/>
  <c r="AG60" i="82"/>
  <c r="AH60" i="82"/>
  <c r="AI60" i="82"/>
  <c r="AJ60" i="82"/>
  <c r="AK60" i="82"/>
  <c r="AL60" i="82"/>
  <c r="AM60" i="82"/>
  <c r="AN60" i="82"/>
  <c r="AO60" i="82"/>
  <c r="AP60" i="82"/>
  <c r="AQ60" i="82"/>
  <c r="AR60" i="82"/>
  <c r="AS60" i="82"/>
  <c r="AT60" i="82"/>
  <c r="AU60" i="82"/>
  <c r="AV60" i="82"/>
  <c r="AW60" i="82"/>
  <c r="AX60" i="82"/>
  <c r="AY60" i="82"/>
  <c r="AZ60" i="82"/>
  <c r="BA60" i="82"/>
  <c r="BB60" i="82"/>
  <c r="BC60" i="82"/>
  <c r="C61" i="82"/>
  <c r="D61" i="82"/>
  <c r="E61" i="82"/>
  <c r="F61" i="82"/>
  <c r="G61" i="82"/>
  <c r="H61" i="82"/>
  <c r="I61" i="82"/>
  <c r="J61" i="82"/>
  <c r="K61" i="82"/>
  <c r="L61" i="82"/>
  <c r="M61" i="82"/>
  <c r="N61" i="82"/>
  <c r="O61" i="82"/>
  <c r="P61" i="82"/>
  <c r="Q61" i="82"/>
  <c r="R61" i="82"/>
  <c r="S61" i="82"/>
  <c r="T61" i="82"/>
  <c r="U61" i="82"/>
  <c r="V61" i="82"/>
  <c r="W61" i="82"/>
  <c r="X61" i="82"/>
  <c r="Y61" i="82"/>
  <c r="Z61" i="82"/>
  <c r="AA61" i="82"/>
  <c r="AB61" i="82"/>
  <c r="AC61" i="82"/>
  <c r="AD61" i="82"/>
  <c r="AE61" i="82"/>
  <c r="AF61" i="82"/>
  <c r="AG61" i="82"/>
  <c r="AH61" i="82"/>
  <c r="AI61" i="82"/>
  <c r="AJ61" i="82"/>
  <c r="AK61" i="82"/>
  <c r="AL61" i="82"/>
  <c r="AM61" i="82"/>
  <c r="AN61" i="82"/>
  <c r="AO61" i="82"/>
  <c r="AP61" i="82"/>
  <c r="AQ61" i="82"/>
  <c r="AR61" i="82"/>
  <c r="AS61" i="82"/>
  <c r="AT61" i="82"/>
  <c r="AU61" i="82"/>
  <c r="AV61" i="82"/>
  <c r="AW61" i="82"/>
  <c r="AX61" i="82"/>
  <c r="AY61" i="82"/>
  <c r="AZ61" i="82"/>
  <c r="BA61" i="82"/>
  <c r="BB61" i="82"/>
  <c r="BC61" i="82"/>
  <c r="C62" i="82"/>
  <c r="D62" i="82"/>
  <c r="E62" i="82"/>
  <c r="F62" i="82"/>
  <c r="G62" i="82"/>
  <c r="H62" i="82"/>
  <c r="I62" i="82"/>
  <c r="J62" i="82"/>
  <c r="K62" i="82"/>
  <c r="L62" i="82"/>
  <c r="M62" i="82"/>
  <c r="N62" i="82"/>
  <c r="O62" i="82"/>
  <c r="P62" i="82"/>
  <c r="Q62" i="82"/>
  <c r="R62" i="82"/>
  <c r="S62" i="82"/>
  <c r="T62" i="82"/>
  <c r="U62" i="82"/>
  <c r="V62" i="82"/>
  <c r="W62" i="82"/>
  <c r="X62" i="82"/>
  <c r="Y62" i="82"/>
  <c r="Z62" i="82"/>
  <c r="AA62" i="82"/>
  <c r="AB62" i="82"/>
  <c r="AC62" i="82"/>
  <c r="AD62" i="82"/>
  <c r="AE62" i="82"/>
  <c r="AF62" i="82"/>
  <c r="AG62" i="82"/>
  <c r="AH62" i="82"/>
  <c r="AI62" i="82"/>
  <c r="AJ62" i="82"/>
  <c r="AK62" i="82"/>
  <c r="AL62" i="82"/>
  <c r="AM62" i="82"/>
  <c r="AN62" i="82"/>
  <c r="AO62" i="82"/>
  <c r="AP62" i="82"/>
  <c r="AQ62" i="82"/>
  <c r="AR62" i="82"/>
  <c r="AS62" i="82"/>
  <c r="AT62" i="82"/>
  <c r="AU62" i="82"/>
  <c r="AV62" i="82"/>
  <c r="AW62" i="82"/>
  <c r="AX62" i="82"/>
  <c r="AY62" i="82"/>
  <c r="AZ62" i="82"/>
  <c r="BA62" i="82"/>
  <c r="BB62" i="82"/>
  <c r="BC62" i="82"/>
  <c r="C63" i="82"/>
  <c r="D63" i="82"/>
  <c r="E63" i="82"/>
  <c r="F63" i="82"/>
  <c r="G63" i="82"/>
  <c r="H63" i="82"/>
  <c r="I63" i="82"/>
  <c r="J63" i="82"/>
  <c r="K63" i="82"/>
  <c r="L63" i="82"/>
  <c r="M63" i="82"/>
  <c r="N63" i="82"/>
  <c r="O63" i="82"/>
  <c r="P63" i="82"/>
  <c r="Q63" i="82"/>
  <c r="R63" i="82"/>
  <c r="S63" i="82"/>
  <c r="T63" i="82"/>
  <c r="U63" i="82"/>
  <c r="V63" i="82"/>
  <c r="W63" i="82"/>
  <c r="X63" i="82"/>
  <c r="Y63" i="82"/>
  <c r="Z63" i="82"/>
  <c r="AA63" i="82"/>
  <c r="AB63" i="82"/>
  <c r="AC63" i="82"/>
  <c r="AD63" i="82"/>
  <c r="AE63" i="82"/>
  <c r="AF63" i="82"/>
  <c r="AG63" i="82"/>
  <c r="AH63" i="82"/>
  <c r="AI63" i="82"/>
  <c r="AJ63" i="82"/>
  <c r="AK63" i="82"/>
  <c r="AL63" i="82"/>
  <c r="AM63" i="82"/>
  <c r="AN63" i="82"/>
  <c r="AO63" i="82"/>
  <c r="AP63" i="82"/>
  <c r="AQ63" i="82"/>
  <c r="AR63" i="82"/>
  <c r="AS63" i="82"/>
  <c r="AT63" i="82"/>
  <c r="AU63" i="82"/>
  <c r="AV63" i="82"/>
  <c r="AW63" i="82"/>
  <c r="AX63" i="82"/>
  <c r="AY63" i="82"/>
  <c r="AZ63" i="82"/>
  <c r="BA63" i="82"/>
  <c r="BB63" i="82"/>
  <c r="BC63" i="82"/>
  <c r="C64" i="82"/>
  <c r="D64" i="82"/>
  <c r="E64" i="82"/>
  <c r="F64" i="82"/>
  <c r="G64" i="82"/>
  <c r="H64" i="82"/>
  <c r="I64" i="82"/>
  <c r="J64" i="82"/>
  <c r="K64" i="82"/>
  <c r="L64" i="82"/>
  <c r="M64" i="82"/>
  <c r="N64" i="82"/>
  <c r="O64" i="82"/>
  <c r="P64" i="82"/>
  <c r="Q64" i="82"/>
  <c r="R64" i="82"/>
  <c r="S64" i="82"/>
  <c r="T64" i="82"/>
  <c r="U64" i="82"/>
  <c r="V64" i="82"/>
  <c r="W64" i="82"/>
  <c r="X64" i="82"/>
  <c r="Y64" i="82"/>
  <c r="Z64" i="82"/>
  <c r="AA64" i="82"/>
  <c r="AB64" i="82"/>
  <c r="AC64" i="82"/>
  <c r="AD64" i="82"/>
  <c r="AE64" i="82"/>
  <c r="AF64" i="82"/>
  <c r="AG64" i="82"/>
  <c r="AH64" i="82"/>
  <c r="AI64" i="82"/>
  <c r="AJ64" i="82"/>
  <c r="AK64" i="82"/>
  <c r="AL64" i="82"/>
  <c r="AM64" i="82"/>
  <c r="AN64" i="82"/>
  <c r="AO64" i="82"/>
  <c r="AP64" i="82"/>
  <c r="AQ64" i="82"/>
  <c r="AR64" i="82"/>
  <c r="AS64" i="82"/>
  <c r="AT64" i="82"/>
  <c r="AU64" i="82"/>
  <c r="AV64" i="82"/>
  <c r="AW64" i="82"/>
  <c r="AX64" i="82"/>
  <c r="AY64" i="82"/>
  <c r="AZ64" i="82"/>
  <c r="BA64" i="82"/>
  <c r="BB64" i="82"/>
  <c r="BC64" i="82"/>
  <c r="C65" i="82"/>
  <c r="D65" i="82"/>
  <c r="E65" i="82"/>
  <c r="F65" i="82"/>
  <c r="G65" i="82"/>
  <c r="H65" i="82"/>
  <c r="I65" i="82"/>
  <c r="J65" i="82"/>
  <c r="K65" i="82"/>
  <c r="L65" i="82"/>
  <c r="M65" i="82"/>
  <c r="N65" i="82"/>
  <c r="O65" i="82"/>
  <c r="P65" i="82"/>
  <c r="Q65" i="82"/>
  <c r="S65" i="82"/>
  <c r="T65" i="82"/>
  <c r="U65" i="82"/>
  <c r="V65" i="82"/>
  <c r="Y65" i="82"/>
  <c r="Z65" i="82"/>
  <c r="AA65" i="82"/>
  <c r="AB65" i="82"/>
  <c r="AC65" i="82"/>
  <c r="AD65" i="82"/>
  <c r="AE65" i="82"/>
  <c r="AF65" i="82"/>
  <c r="AG65" i="82"/>
  <c r="AH65" i="82"/>
  <c r="AI65" i="82"/>
  <c r="AJ65" i="82"/>
  <c r="AK65" i="82"/>
  <c r="AL65" i="82"/>
  <c r="AM65" i="82"/>
  <c r="AN65" i="82"/>
  <c r="AO65" i="82"/>
  <c r="AP65" i="82"/>
  <c r="AQ65" i="82"/>
  <c r="AR65" i="82"/>
  <c r="AS65" i="82"/>
  <c r="AT65" i="82"/>
  <c r="AU65" i="82"/>
  <c r="AV65" i="82"/>
  <c r="AW65" i="82"/>
  <c r="AX65" i="82"/>
  <c r="AY65" i="82"/>
  <c r="AZ65" i="82"/>
  <c r="BA65" i="82"/>
  <c r="BB65" i="82"/>
  <c r="BC65" i="82"/>
  <c r="C66" i="82"/>
  <c r="D66" i="82"/>
  <c r="E66" i="82"/>
  <c r="F66" i="82"/>
  <c r="G66" i="82"/>
  <c r="H66" i="82"/>
  <c r="I66" i="82"/>
  <c r="J66" i="82"/>
  <c r="K66" i="82"/>
  <c r="L66" i="82"/>
  <c r="M66" i="82"/>
  <c r="N66" i="82"/>
  <c r="O66" i="82"/>
  <c r="P66" i="82"/>
  <c r="Q66" i="82"/>
  <c r="S66" i="82"/>
  <c r="T66" i="82"/>
  <c r="U66" i="82"/>
  <c r="V66" i="82"/>
  <c r="Y66" i="82"/>
  <c r="Z66" i="82"/>
  <c r="AA66" i="82"/>
  <c r="AB66" i="82"/>
  <c r="AC66" i="82"/>
  <c r="AD66" i="82"/>
  <c r="AE66" i="82"/>
  <c r="AF66" i="82"/>
  <c r="AG66" i="82"/>
  <c r="AH66" i="82"/>
  <c r="AI66" i="82"/>
  <c r="AJ66" i="82"/>
  <c r="AK66" i="82"/>
  <c r="AL66" i="82"/>
  <c r="AM66" i="82"/>
  <c r="AN66" i="82"/>
  <c r="AO66" i="82"/>
  <c r="AP66" i="82"/>
  <c r="AQ66" i="82"/>
  <c r="AR66" i="82"/>
  <c r="AS66" i="82"/>
  <c r="AT66" i="82"/>
  <c r="AU66" i="82"/>
  <c r="AV66" i="82"/>
  <c r="AW66" i="82"/>
  <c r="AX66" i="82"/>
  <c r="AY66" i="82"/>
  <c r="AZ66" i="82"/>
  <c r="BA66" i="82"/>
  <c r="BB66" i="82"/>
  <c r="BC66" i="82"/>
  <c r="C67" i="82"/>
  <c r="D67" i="82"/>
  <c r="E67" i="82"/>
  <c r="F67" i="82"/>
  <c r="G67" i="82"/>
  <c r="H67" i="82"/>
  <c r="I67" i="82"/>
  <c r="J67" i="82"/>
  <c r="K67" i="82"/>
  <c r="L67" i="82"/>
  <c r="M67" i="82"/>
  <c r="N67" i="82"/>
  <c r="O67" i="82"/>
  <c r="P67" i="82"/>
  <c r="Q67" i="82"/>
  <c r="S67" i="82"/>
  <c r="T67" i="82"/>
  <c r="U67" i="82"/>
  <c r="V67" i="82"/>
  <c r="Y67" i="82"/>
  <c r="Z67" i="82"/>
  <c r="AA67" i="82"/>
  <c r="AB67" i="82"/>
  <c r="AC67" i="82"/>
  <c r="AD67" i="82"/>
  <c r="AE67" i="82"/>
  <c r="AF67" i="82"/>
  <c r="AG67" i="82"/>
  <c r="AH67" i="82"/>
  <c r="AI67" i="82"/>
  <c r="AJ67" i="82"/>
  <c r="AK67" i="82"/>
  <c r="AL67" i="82"/>
  <c r="AM67" i="82"/>
  <c r="AN67" i="82"/>
  <c r="AO67" i="82"/>
  <c r="AP67" i="82"/>
  <c r="AQ67" i="82"/>
  <c r="AR67" i="82"/>
  <c r="AS67" i="82"/>
  <c r="AT67" i="82"/>
  <c r="AU67" i="82"/>
  <c r="AV67" i="82"/>
  <c r="AW67" i="82"/>
  <c r="AX67" i="82"/>
  <c r="AY67" i="82"/>
  <c r="AZ67" i="82"/>
  <c r="BA67" i="82"/>
  <c r="BB67" i="82"/>
  <c r="BC67" i="82"/>
  <c r="C68" i="82"/>
  <c r="D68" i="82"/>
  <c r="E68" i="82"/>
  <c r="F68" i="82"/>
  <c r="G68" i="82"/>
  <c r="H68" i="82"/>
  <c r="I68" i="82"/>
  <c r="J68" i="82"/>
  <c r="K68" i="82"/>
  <c r="L68" i="82"/>
  <c r="M68" i="82"/>
  <c r="N68" i="82"/>
  <c r="O68" i="82"/>
  <c r="P68" i="82"/>
  <c r="Q68" i="82"/>
  <c r="S68" i="82"/>
  <c r="T68" i="82"/>
  <c r="U68" i="82"/>
  <c r="V68" i="82"/>
  <c r="Y68" i="82"/>
  <c r="Z68" i="82"/>
  <c r="AA68" i="82"/>
  <c r="AB68" i="82"/>
  <c r="AC68" i="82"/>
  <c r="AD68" i="82"/>
  <c r="AE68" i="82"/>
  <c r="AF68" i="82"/>
  <c r="AG68" i="82"/>
  <c r="AH68" i="82"/>
  <c r="AI68" i="82"/>
  <c r="AJ68" i="82"/>
  <c r="AK68" i="82"/>
  <c r="AL68" i="82"/>
  <c r="AM68" i="82"/>
  <c r="AN68" i="82"/>
  <c r="AO68" i="82"/>
  <c r="AP68" i="82"/>
  <c r="AQ68" i="82"/>
  <c r="AR68" i="82"/>
  <c r="AS68" i="82"/>
  <c r="AT68" i="82"/>
  <c r="AU68" i="82"/>
  <c r="AV68" i="82"/>
  <c r="AW68" i="82"/>
  <c r="AX68" i="82"/>
  <c r="AY68" i="82"/>
  <c r="AZ68" i="82"/>
  <c r="BA68" i="82"/>
  <c r="BB68" i="82"/>
  <c r="BC68" i="82"/>
  <c r="C69" i="82"/>
  <c r="D69" i="82"/>
  <c r="E69" i="82"/>
  <c r="F69" i="82"/>
  <c r="G69" i="82"/>
  <c r="H69" i="82"/>
  <c r="I69" i="82"/>
  <c r="J69" i="82"/>
  <c r="K69" i="82"/>
  <c r="L69" i="82"/>
  <c r="M69" i="82"/>
  <c r="N69" i="82"/>
  <c r="O69" i="82"/>
  <c r="P69" i="82"/>
  <c r="Q69" i="82"/>
  <c r="S69" i="82"/>
  <c r="T69" i="82"/>
  <c r="U69" i="82"/>
  <c r="V69" i="82"/>
  <c r="Y69" i="82"/>
  <c r="Z69" i="82"/>
  <c r="AA69" i="82"/>
  <c r="AB69" i="82"/>
  <c r="AC69" i="82"/>
  <c r="AD69" i="82"/>
  <c r="AE69" i="82"/>
  <c r="AF69" i="82"/>
  <c r="AG69" i="82"/>
  <c r="AH69" i="82"/>
  <c r="AI69" i="82"/>
  <c r="AJ69" i="82"/>
  <c r="AK69" i="82"/>
  <c r="AL69" i="82"/>
  <c r="AM69" i="82"/>
  <c r="AN69" i="82"/>
  <c r="AO69" i="82"/>
  <c r="AP69" i="82"/>
  <c r="AQ69" i="82"/>
  <c r="AR69" i="82"/>
  <c r="AS69" i="82"/>
  <c r="AT69" i="82"/>
  <c r="AU69" i="82"/>
  <c r="AV69" i="82"/>
  <c r="AW69" i="82"/>
  <c r="AX69" i="82"/>
  <c r="AY69" i="82"/>
  <c r="AZ69" i="82"/>
  <c r="BA69" i="82"/>
  <c r="BB69" i="82"/>
  <c r="BC69" i="82"/>
  <c r="C70" i="82"/>
  <c r="D70" i="82"/>
  <c r="E70" i="82"/>
  <c r="F70" i="82"/>
  <c r="G70" i="82"/>
  <c r="H70" i="82"/>
  <c r="I70" i="82"/>
  <c r="J70" i="82"/>
  <c r="K70" i="82"/>
  <c r="L70" i="82"/>
  <c r="M70" i="82"/>
  <c r="N70" i="82"/>
  <c r="O70" i="82"/>
  <c r="P70" i="82"/>
  <c r="Q70" i="82"/>
  <c r="S70" i="82"/>
  <c r="T70" i="82"/>
  <c r="U70" i="82"/>
  <c r="V70" i="82"/>
  <c r="Y70" i="82"/>
  <c r="Z70" i="82"/>
  <c r="AA70" i="82"/>
  <c r="AB70" i="82"/>
  <c r="AC70" i="82"/>
  <c r="AD70" i="82"/>
  <c r="AE70" i="82"/>
  <c r="AF70" i="82"/>
  <c r="AG70" i="82"/>
  <c r="AH70" i="82"/>
  <c r="AI70" i="82"/>
  <c r="AJ70" i="82"/>
  <c r="AK70" i="82"/>
  <c r="AL70" i="82"/>
  <c r="AM70" i="82"/>
  <c r="AN70" i="82"/>
  <c r="AO70" i="82"/>
  <c r="AP70" i="82"/>
  <c r="AQ70" i="82"/>
  <c r="AR70" i="82"/>
  <c r="AS70" i="82"/>
  <c r="AT70" i="82"/>
  <c r="AU70" i="82"/>
  <c r="AV70" i="82"/>
  <c r="AW70" i="82"/>
  <c r="AX70" i="82"/>
  <c r="AY70" i="82"/>
  <c r="AZ70" i="82"/>
  <c r="BA70" i="82"/>
  <c r="BB70" i="82"/>
  <c r="BC70" i="82"/>
  <c r="C71" i="82"/>
  <c r="D71" i="82"/>
  <c r="E71" i="82"/>
  <c r="F71" i="82"/>
  <c r="G71" i="82"/>
  <c r="H71" i="82"/>
  <c r="I71" i="82"/>
  <c r="J71" i="82"/>
  <c r="K71" i="82"/>
  <c r="L71" i="82"/>
  <c r="M71" i="82"/>
  <c r="N71" i="82"/>
  <c r="O71" i="82"/>
  <c r="P71" i="82"/>
  <c r="Q71" i="82"/>
  <c r="R71" i="82"/>
  <c r="S71" i="82"/>
  <c r="T71" i="82"/>
  <c r="U71" i="82"/>
  <c r="V71" i="82"/>
  <c r="W71" i="82"/>
  <c r="X71" i="82"/>
  <c r="Y71" i="82"/>
  <c r="Z71" i="82"/>
  <c r="AA71" i="82"/>
  <c r="AB71" i="82"/>
  <c r="AC71" i="82"/>
  <c r="AD71" i="82"/>
  <c r="AE71" i="82"/>
  <c r="AF71" i="82"/>
  <c r="AG71" i="82"/>
  <c r="AH71" i="82"/>
  <c r="AI71" i="82"/>
  <c r="AJ71" i="82"/>
  <c r="AK71" i="82"/>
  <c r="AL71" i="82"/>
  <c r="AM71" i="82"/>
  <c r="AN71" i="82"/>
  <c r="AO71" i="82"/>
  <c r="AP71" i="82"/>
  <c r="AQ71" i="82"/>
  <c r="AR71" i="82"/>
  <c r="AS71" i="82"/>
  <c r="AT71" i="82"/>
  <c r="AU71" i="82"/>
  <c r="AV71" i="82"/>
  <c r="AW71" i="82"/>
  <c r="AX71" i="82"/>
  <c r="AY71" i="82"/>
  <c r="AZ71" i="82"/>
  <c r="BA71" i="82"/>
  <c r="BB71" i="82"/>
  <c r="BC71" i="82"/>
  <c r="C72" i="82"/>
  <c r="D72" i="82"/>
  <c r="E72" i="82"/>
  <c r="F72" i="82"/>
  <c r="G72" i="82"/>
  <c r="H72" i="82"/>
  <c r="I72" i="82"/>
  <c r="J72" i="82"/>
  <c r="K72" i="82"/>
  <c r="L72" i="82"/>
  <c r="M72" i="82"/>
  <c r="N72" i="82"/>
  <c r="O72" i="82"/>
  <c r="P72" i="82"/>
  <c r="Q72" i="82"/>
  <c r="R72" i="82"/>
  <c r="S72" i="82"/>
  <c r="T72" i="82"/>
  <c r="U72" i="82"/>
  <c r="V72" i="82"/>
  <c r="W72" i="82"/>
  <c r="X72" i="82"/>
  <c r="Y72" i="82"/>
  <c r="Z72" i="82"/>
  <c r="AA72" i="82"/>
  <c r="AB72" i="82"/>
  <c r="AC72" i="82"/>
  <c r="AD72" i="82"/>
  <c r="AE72" i="82"/>
  <c r="AF72" i="82"/>
  <c r="AG72" i="82"/>
  <c r="AH72" i="82"/>
  <c r="AI72" i="82"/>
  <c r="AJ72" i="82"/>
  <c r="AK72" i="82"/>
  <c r="AL72" i="82"/>
  <c r="AM72" i="82"/>
  <c r="AN72" i="82"/>
  <c r="AO72" i="82"/>
  <c r="AP72" i="82"/>
  <c r="AQ72" i="82"/>
  <c r="AR72" i="82"/>
  <c r="AS72" i="82"/>
  <c r="AT72" i="82"/>
  <c r="AU72" i="82"/>
  <c r="AV72" i="82"/>
  <c r="AW72" i="82"/>
  <c r="AX72" i="82"/>
  <c r="AY72" i="82"/>
  <c r="AZ72" i="82"/>
  <c r="BA72" i="82"/>
  <c r="BB72" i="82"/>
  <c r="BC72" i="82"/>
  <c r="C73" i="82"/>
  <c r="D73" i="82"/>
  <c r="E73" i="82"/>
  <c r="F73" i="82"/>
  <c r="G73" i="82"/>
  <c r="H73" i="82"/>
  <c r="I73" i="82"/>
  <c r="J73" i="82"/>
  <c r="K73" i="82"/>
  <c r="L73" i="82"/>
  <c r="M73" i="82"/>
  <c r="N73" i="82"/>
  <c r="O73" i="82"/>
  <c r="P73" i="82"/>
  <c r="Q73" i="82"/>
  <c r="R73" i="82"/>
  <c r="S73" i="82"/>
  <c r="T73" i="82"/>
  <c r="U73" i="82"/>
  <c r="V73" i="82"/>
  <c r="W73" i="82"/>
  <c r="X73" i="82"/>
  <c r="Y73" i="82"/>
  <c r="Z73" i="82"/>
  <c r="AA73" i="82"/>
  <c r="AB73" i="82"/>
  <c r="AC73" i="82"/>
  <c r="AD73" i="82"/>
  <c r="AE73" i="82"/>
  <c r="AF73" i="82"/>
  <c r="AG73" i="82"/>
  <c r="AH73" i="82"/>
  <c r="AI73" i="82"/>
  <c r="AJ73" i="82"/>
  <c r="AK73" i="82"/>
  <c r="AL73" i="82"/>
  <c r="AM73" i="82"/>
  <c r="AN73" i="82"/>
  <c r="AO73" i="82"/>
  <c r="AP73" i="82"/>
  <c r="AQ73" i="82"/>
  <c r="AR73" i="82"/>
  <c r="AS73" i="82"/>
  <c r="AT73" i="82"/>
  <c r="AU73" i="82"/>
  <c r="AV73" i="82"/>
  <c r="AW73" i="82"/>
  <c r="AX73" i="82"/>
  <c r="AY73" i="82"/>
  <c r="AZ73" i="82"/>
  <c r="BA73" i="82"/>
  <c r="BB73" i="82"/>
  <c r="BC73" i="82"/>
  <c r="C74" i="82"/>
  <c r="D74" i="82"/>
  <c r="E74" i="82"/>
  <c r="F74" i="82"/>
  <c r="G74" i="82"/>
  <c r="H74" i="82"/>
  <c r="I74" i="82"/>
  <c r="J74" i="82"/>
  <c r="K74" i="82"/>
  <c r="L74" i="82"/>
  <c r="M74" i="82"/>
  <c r="N74" i="82"/>
  <c r="O74" i="82"/>
  <c r="P74" i="82"/>
  <c r="Q74" i="82"/>
  <c r="R74" i="82"/>
  <c r="S74" i="82"/>
  <c r="T74" i="82"/>
  <c r="U74" i="82"/>
  <c r="V74" i="82"/>
  <c r="W74" i="82"/>
  <c r="X74" i="82"/>
  <c r="Y74" i="82"/>
  <c r="Z74" i="82"/>
  <c r="AA74" i="82"/>
  <c r="AB74" i="82"/>
  <c r="AC74" i="82"/>
  <c r="AD74" i="82"/>
  <c r="AE74" i="82"/>
  <c r="AF74" i="82"/>
  <c r="AG74" i="82"/>
  <c r="AH74" i="82"/>
  <c r="AI74" i="82"/>
  <c r="AJ74" i="82"/>
  <c r="AK74" i="82"/>
  <c r="AL74" i="82"/>
  <c r="AM74" i="82"/>
  <c r="AN74" i="82"/>
  <c r="AO74" i="82"/>
  <c r="AP74" i="82"/>
  <c r="AQ74" i="82"/>
  <c r="AR74" i="82"/>
  <c r="AS74" i="82"/>
  <c r="AT74" i="82"/>
  <c r="AU74" i="82"/>
  <c r="AV74" i="82"/>
  <c r="AW74" i="82"/>
  <c r="AX74" i="82"/>
  <c r="AY74" i="82"/>
  <c r="AZ74" i="82"/>
  <c r="BA74" i="82"/>
  <c r="BB74" i="82"/>
  <c r="BC74" i="82"/>
  <c r="C75" i="82"/>
  <c r="D75" i="82"/>
  <c r="E75" i="82"/>
  <c r="F75" i="82"/>
  <c r="G75" i="82"/>
  <c r="H75" i="82"/>
  <c r="I75" i="82"/>
  <c r="J75" i="82"/>
  <c r="K75" i="82"/>
  <c r="L75" i="82"/>
  <c r="M75" i="82"/>
  <c r="N75" i="82"/>
  <c r="O75" i="82"/>
  <c r="P75" i="82"/>
  <c r="Q75" i="82"/>
  <c r="R75" i="82"/>
  <c r="S75" i="82"/>
  <c r="T75" i="82"/>
  <c r="U75" i="82"/>
  <c r="V75" i="82"/>
  <c r="W75" i="82"/>
  <c r="X75" i="82"/>
  <c r="Y75" i="82"/>
  <c r="Z75" i="82"/>
  <c r="AA75" i="82"/>
  <c r="AB75" i="82"/>
  <c r="AC75" i="82"/>
  <c r="AD75" i="82"/>
  <c r="AE75" i="82"/>
  <c r="AF75" i="82"/>
  <c r="AG75" i="82"/>
  <c r="AH75" i="82"/>
  <c r="AI75" i="82"/>
  <c r="AJ75" i="82"/>
  <c r="AK75" i="82"/>
  <c r="AL75" i="82"/>
  <c r="AM75" i="82"/>
  <c r="AN75" i="82"/>
  <c r="AO75" i="82"/>
  <c r="AP75" i="82"/>
  <c r="AQ75" i="82"/>
  <c r="AR75" i="82"/>
  <c r="AS75" i="82"/>
  <c r="AT75" i="82"/>
  <c r="AU75" i="82"/>
  <c r="AV75" i="82"/>
  <c r="AW75" i="82"/>
  <c r="AX75" i="82"/>
  <c r="AY75" i="82"/>
  <c r="AZ75" i="82"/>
  <c r="BA75" i="82"/>
  <c r="BB75" i="82"/>
  <c r="BC75" i="82"/>
  <c r="C76" i="82"/>
  <c r="D76" i="82"/>
  <c r="E76" i="82"/>
  <c r="F76" i="82"/>
  <c r="G76" i="82"/>
  <c r="H76" i="82"/>
  <c r="I76" i="82"/>
  <c r="J76" i="82"/>
  <c r="K76" i="82"/>
  <c r="L76" i="82"/>
  <c r="M76" i="82"/>
  <c r="N76" i="82"/>
  <c r="O76" i="82"/>
  <c r="P76" i="82"/>
  <c r="Q76" i="82"/>
  <c r="R76" i="82"/>
  <c r="S76" i="82"/>
  <c r="T76" i="82"/>
  <c r="U76" i="82"/>
  <c r="V76" i="82"/>
  <c r="W76" i="82"/>
  <c r="X76" i="82"/>
  <c r="Y76" i="82"/>
  <c r="Z76" i="82"/>
  <c r="AA76" i="82"/>
  <c r="AB76" i="82"/>
  <c r="AC76" i="82"/>
  <c r="AD76" i="82"/>
  <c r="AE76" i="82"/>
  <c r="AF76" i="82"/>
  <c r="AG76" i="82"/>
  <c r="AH76" i="82"/>
  <c r="AI76" i="82"/>
  <c r="AJ76" i="82"/>
  <c r="AK76" i="82"/>
  <c r="AL76" i="82"/>
  <c r="AM76" i="82"/>
  <c r="AN76" i="82"/>
  <c r="AO76" i="82"/>
  <c r="AP76" i="82"/>
  <c r="AQ76" i="82"/>
  <c r="AR76" i="82"/>
  <c r="AS76" i="82"/>
  <c r="AT76" i="82"/>
  <c r="AU76" i="82"/>
  <c r="AV76" i="82"/>
  <c r="AW76" i="82"/>
  <c r="AX76" i="82"/>
  <c r="AY76" i="82"/>
  <c r="AZ76" i="82"/>
  <c r="BA76" i="82"/>
  <c r="BB76" i="82"/>
  <c r="BC76" i="82"/>
  <c r="C77" i="82"/>
  <c r="D77" i="82"/>
  <c r="E77" i="82"/>
  <c r="F77" i="82"/>
  <c r="G77" i="82"/>
  <c r="H77" i="82"/>
  <c r="I77" i="82"/>
  <c r="J77" i="82"/>
  <c r="K77" i="82"/>
  <c r="L77" i="82"/>
  <c r="M77" i="82"/>
  <c r="N77" i="82"/>
  <c r="O77" i="82"/>
  <c r="P77" i="82"/>
  <c r="Q77" i="82"/>
  <c r="R77" i="82"/>
  <c r="S77" i="82"/>
  <c r="T77" i="82"/>
  <c r="U77" i="82"/>
  <c r="V77" i="82"/>
  <c r="W77" i="82"/>
  <c r="X77" i="82"/>
  <c r="Y77" i="82"/>
  <c r="Z77" i="82"/>
  <c r="AA77" i="82"/>
  <c r="AB77" i="82"/>
  <c r="AC77" i="82"/>
  <c r="AD77" i="82"/>
  <c r="AE77" i="82"/>
  <c r="AF77" i="82"/>
  <c r="AG77" i="82"/>
  <c r="AH77" i="82"/>
  <c r="AI77" i="82"/>
  <c r="AJ77" i="82"/>
  <c r="AK77" i="82"/>
  <c r="AL77" i="82"/>
  <c r="AM77" i="82"/>
  <c r="AN77" i="82"/>
  <c r="AO77" i="82"/>
  <c r="AP77" i="82"/>
  <c r="AQ77" i="82"/>
  <c r="AR77" i="82"/>
  <c r="AS77" i="82"/>
  <c r="AT77" i="82"/>
  <c r="AU77" i="82"/>
  <c r="AV77" i="82"/>
  <c r="AW77" i="82"/>
  <c r="AX77" i="82"/>
  <c r="AY77" i="82"/>
  <c r="AZ77" i="82"/>
  <c r="BA77" i="82"/>
  <c r="BB77" i="82"/>
  <c r="BC77" i="82"/>
  <c r="C78" i="82"/>
  <c r="D78" i="82"/>
  <c r="E78" i="82"/>
  <c r="F78" i="82"/>
  <c r="G78" i="82"/>
  <c r="H78" i="82"/>
  <c r="I78" i="82"/>
  <c r="J78" i="82"/>
  <c r="K78" i="82"/>
  <c r="L78" i="82"/>
  <c r="M78" i="82"/>
  <c r="N78" i="82"/>
  <c r="O78" i="82"/>
  <c r="P78" i="82"/>
  <c r="Q78" i="82"/>
  <c r="R78" i="82"/>
  <c r="S78" i="82"/>
  <c r="T78" i="82"/>
  <c r="U78" i="82"/>
  <c r="V78" i="82"/>
  <c r="W78" i="82"/>
  <c r="X78" i="82"/>
  <c r="Y78" i="82"/>
  <c r="Z78" i="82"/>
  <c r="AA78" i="82"/>
  <c r="AB78" i="82"/>
  <c r="AC78" i="82"/>
  <c r="AD78" i="82"/>
  <c r="AE78" i="82"/>
  <c r="AF78" i="82"/>
  <c r="AG78" i="82"/>
  <c r="AH78" i="82"/>
  <c r="AI78" i="82"/>
  <c r="AJ78" i="82"/>
  <c r="AK78" i="82"/>
  <c r="AL78" i="82"/>
  <c r="AM78" i="82"/>
  <c r="AN78" i="82"/>
  <c r="AO78" i="82"/>
  <c r="AP78" i="82"/>
  <c r="AQ78" i="82"/>
  <c r="AR78" i="82"/>
  <c r="AS78" i="82"/>
  <c r="AT78" i="82"/>
  <c r="AU78" i="82"/>
  <c r="AV78" i="82"/>
  <c r="AW78" i="82"/>
  <c r="AX78" i="82"/>
  <c r="AY78" i="82"/>
  <c r="AZ78" i="82"/>
  <c r="BA78" i="82"/>
  <c r="BB78" i="82"/>
  <c r="BC78" i="82"/>
  <c r="C79" i="82"/>
  <c r="D79" i="82"/>
  <c r="E79" i="82"/>
  <c r="F79" i="82"/>
  <c r="G79" i="82"/>
  <c r="H79" i="82"/>
  <c r="I79" i="82"/>
  <c r="J79" i="82"/>
  <c r="K79" i="82"/>
  <c r="L79" i="82"/>
  <c r="M79" i="82"/>
  <c r="N79" i="82"/>
  <c r="O79" i="82"/>
  <c r="P79" i="82"/>
  <c r="Q79" i="82"/>
  <c r="R79" i="82"/>
  <c r="S79" i="82"/>
  <c r="T79" i="82"/>
  <c r="U79" i="82"/>
  <c r="V79" i="82"/>
  <c r="W79" i="82"/>
  <c r="X79" i="82"/>
  <c r="Y79" i="82"/>
  <c r="Z79" i="82"/>
  <c r="AA79" i="82"/>
  <c r="AB79" i="82"/>
  <c r="AC79" i="82"/>
  <c r="AD79" i="82"/>
  <c r="AE79" i="82"/>
  <c r="AF79" i="82"/>
  <c r="AG79" i="82"/>
  <c r="AH79" i="82"/>
  <c r="AI79" i="82"/>
  <c r="AJ79" i="82"/>
  <c r="AK79" i="82"/>
  <c r="AL79" i="82"/>
  <c r="AM79" i="82"/>
  <c r="AN79" i="82"/>
  <c r="AO79" i="82"/>
  <c r="AP79" i="82"/>
  <c r="AQ79" i="82"/>
  <c r="AR79" i="82"/>
  <c r="AS79" i="82"/>
  <c r="AT79" i="82"/>
  <c r="AU79" i="82"/>
  <c r="AV79" i="82"/>
  <c r="AW79" i="82"/>
  <c r="AX79" i="82"/>
  <c r="AY79" i="82"/>
  <c r="AZ79" i="82"/>
  <c r="BA79" i="82"/>
  <c r="BB79" i="82"/>
  <c r="BC79" i="82"/>
  <c r="C80" i="82"/>
  <c r="D80" i="82"/>
  <c r="E80" i="82"/>
  <c r="F80" i="82"/>
  <c r="G80" i="82"/>
  <c r="H80" i="82"/>
  <c r="I80" i="82"/>
  <c r="J80" i="82"/>
  <c r="K80" i="82"/>
  <c r="L80" i="82"/>
  <c r="M80" i="82"/>
  <c r="N80" i="82"/>
  <c r="O80" i="82"/>
  <c r="P80" i="82"/>
  <c r="Q80" i="82"/>
  <c r="R80" i="82"/>
  <c r="S80" i="82"/>
  <c r="T80" i="82"/>
  <c r="U80" i="82"/>
  <c r="V80" i="82"/>
  <c r="W80" i="82"/>
  <c r="X80" i="82"/>
  <c r="Y80" i="82"/>
  <c r="Z80" i="82"/>
  <c r="AA80" i="82"/>
  <c r="AB80" i="82"/>
  <c r="AC80" i="82"/>
  <c r="AD80" i="82"/>
  <c r="AE80" i="82"/>
  <c r="AF80" i="82"/>
  <c r="AG80" i="82"/>
  <c r="AH80" i="82"/>
  <c r="AI80" i="82"/>
  <c r="AJ80" i="82"/>
  <c r="AK80" i="82"/>
  <c r="AL80" i="82"/>
  <c r="AM80" i="82"/>
  <c r="AN80" i="82"/>
  <c r="AO80" i="82"/>
  <c r="AP80" i="82"/>
  <c r="AQ80" i="82"/>
  <c r="AR80" i="82"/>
  <c r="AS80" i="82"/>
  <c r="AT80" i="82"/>
  <c r="AU80" i="82"/>
  <c r="AV80" i="82"/>
  <c r="AW80" i="82"/>
  <c r="AX80" i="82"/>
  <c r="AY80" i="82"/>
  <c r="AZ80" i="82"/>
  <c r="BA80" i="82"/>
  <c r="BB80" i="82"/>
  <c r="BC80" i="82"/>
  <c r="C81" i="82"/>
  <c r="D81" i="82"/>
  <c r="E81" i="82"/>
  <c r="F81" i="82"/>
  <c r="G81" i="82"/>
  <c r="H81" i="82"/>
  <c r="I81" i="82"/>
  <c r="J81" i="82"/>
  <c r="K81" i="82"/>
  <c r="L81" i="82"/>
  <c r="M81" i="82"/>
  <c r="N81" i="82"/>
  <c r="O81" i="82"/>
  <c r="P81" i="82"/>
  <c r="Q81" i="82"/>
  <c r="R81" i="82"/>
  <c r="S81" i="82"/>
  <c r="T81" i="82"/>
  <c r="U81" i="82"/>
  <c r="V81" i="82"/>
  <c r="W81" i="82"/>
  <c r="X81" i="82"/>
  <c r="Y81" i="82"/>
  <c r="Z81" i="82"/>
  <c r="AA81" i="82"/>
  <c r="AB81" i="82"/>
  <c r="AC81" i="82"/>
  <c r="AD81" i="82"/>
  <c r="AE81" i="82"/>
  <c r="AF81" i="82"/>
  <c r="AG81" i="82"/>
  <c r="AH81" i="82"/>
  <c r="AI81" i="82"/>
  <c r="AJ81" i="82"/>
  <c r="AK81" i="82"/>
  <c r="AL81" i="82"/>
  <c r="AM81" i="82"/>
  <c r="AN81" i="82"/>
  <c r="AO81" i="82"/>
  <c r="AP81" i="82"/>
  <c r="AQ81" i="82"/>
  <c r="AR81" i="82"/>
  <c r="AS81" i="82"/>
  <c r="AT81" i="82"/>
  <c r="AU81" i="82"/>
  <c r="AV81" i="82"/>
  <c r="AW81" i="82"/>
  <c r="AX81" i="82"/>
  <c r="AY81" i="82"/>
  <c r="AZ81" i="82"/>
  <c r="BA81" i="82"/>
  <c r="BB81" i="82"/>
  <c r="BC81" i="82"/>
  <c r="C82" i="82"/>
  <c r="D82" i="82"/>
  <c r="E82" i="82"/>
  <c r="F82" i="82"/>
  <c r="G82" i="82"/>
  <c r="H82" i="82"/>
  <c r="I82" i="82"/>
  <c r="J82" i="82"/>
  <c r="K82" i="82"/>
  <c r="L82" i="82"/>
  <c r="M82" i="82"/>
  <c r="N82" i="82"/>
  <c r="O82" i="82"/>
  <c r="P82" i="82"/>
  <c r="Q82" i="82"/>
  <c r="R82" i="82"/>
  <c r="S82" i="82"/>
  <c r="T82" i="82"/>
  <c r="U82" i="82"/>
  <c r="V82" i="82"/>
  <c r="W82" i="82"/>
  <c r="X82" i="82"/>
  <c r="Y82" i="82"/>
  <c r="Z82" i="82"/>
  <c r="AA82" i="82"/>
  <c r="AB82" i="82"/>
  <c r="AC82" i="82"/>
  <c r="AD82" i="82"/>
  <c r="AE82" i="82"/>
  <c r="AF82" i="82"/>
  <c r="AG82" i="82"/>
  <c r="AH82" i="82"/>
  <c r="AI82" i="82"/>
  <c r="AJ82" i="82"/>
  <c r="AK82" i="82"/>
  <c r="AL82" i="82"/>
  <c r="AM82" i="82"/>
  <c r="AN82" i="82"/>
  <c r="AO82" i="82"/>
  <c r="AP82" i="82"/>
  <c r="AQ82" i="82"/>
  <c r="AR82" i="82"/>
  <c r="AS82" i="82"/>
  <c r="AT82" i="82"/>
  <c r="AU82" i="82"/>
  <c r="AV82" i="82"/>
  <c r="AW82" i="82"/>
  <c r="AX82" i="82"/>
  <c r="AY82" i="82"/>
  <c r="AZ82" i="82"/>
  <c r="BA82" i="82"/>
  <c r="BB82" i="82"/>
  <c r="BC82" i="82"/>
  <c r="C83" i="82"/>
  <c r="D83" i="82"/>
  <c r="E83" i="82"/>
  <c r="F83" i="82"/>
  <c r="G83" i="82"/>
  <c r="H83" i="82"/>
  <c r="I83" i="82"/>
  <c r="J83" i="82"/>
  <c r="K83" i="82"/>
  <c r="L83" i="82"/>
  <c r="M83" i="82"/>
  <c r="N83" i="82"/>
  <c r="O83" i="82"/>
  <c r="P83" i="82"/>
  <c r="Q83" i="82"/>
  <c r="R83" i="82"/>
  <c r="S83" i="82"/>
  <c r="T83" i="82"/>
  <c r="U83" i="82"/>
  <c r="V83" i="82"/>
  <c r="W83" i="82"/>
  <c r="X83" i="82"/>
  <c r="Y83" i="82"/>
  <c r="Z83" i="82"/>
  <c r="AA83" i="82"/>
  <c r="AB83" i="82"/>
  <c r="AC83" i="82"/>
  <c r="AD83" i="82"/>
  <c r="AE83" i="82"/>
  <c r="AF83" i="82"/>
  <c r="AG83" i="82"/>
  <c r="AH83" i="82"/>
  <c r="AI83" i="82"/>
  <c r="AJ83" i="82"/>
  <c r="AK83" i="82"/>
  <c r="AL83" i="82"/>
  <c r="AM83" i="82"/>
  <c r="AN83" i="82"/>
  <c r="AO83" i="82"/>
  <c r="AP83" i="82"/>
  <c r="AQ83" i="82"/>
  <c r="AR83" i="82"/>
  <c r="AS83" i="82"/>
  <c r="AT83" i="82"/>
  <c r="AU83" i="82"/>
  <c r="AV83" i="82"/>
  <c r="AW83" i="82"/>
  <c r="AX83" i="82"/>
  <c r="AY83" i="82"/>
  <c r="AZ83" i="82"/>
  <c r="BA83" i="82"/>
  <c r="BB83" i="82"/>
  <c r="BC83" i="82"/>
  <c r="C84" i="82"/>
  <c r="D84" i="82"/>
  <c r="E84" i="82"/>
  <c r="F84" i="82"/>
  <c r="G84" i="82"/>
  <c r="H84" i="82"/>
  <c r="I84" i="82"/>
  <c r="J84" i="82"/>
  <c r="K84" i="82"/>
  <c r="L84" i="82"/>
  <c r="M84" i="82"/>
  <c r="N84" i="82"/>
  <c r="O84" i="82"/>
  <c r="P84" i="82"/>
  <c r="Q84" i="82"/>
  <c r="R84" i="82"/>
  <c r="S84" i="82"/>
  <c r="T84" i="82"/>
  <c r="U84" i="82"/>
  <c r="V84" i="82"/>
  <c r="W84" i="82"/>
  <c r="X84" i="82"/>
  <c r="Y84" i="82"/>
  <c r="Z84" i="82"/>
  <c r="AA84" i="82"/>
  <c r="AB84" i="82"/>
  <c r="AC84" i="82"/>
  <c r="AD84" i="82"/>
  <c r="AE84" i="82"/>
  <c r="AF84" i="82"/>
  <c r="AG84" i="82"/>
  <c r="AH84" i="82"/>
  <c r="AI84" i="82"/>
  <c r="AJ84" i="82"/>
  <c r="AK84" i="82"/>
  <c r="AL84" i="82"/>
  <c r="AM84" i="82"/>
  <c r="AN84" i="82"/>
  <c r="AO84" i="82"/>
  <c r="AP84" i="82"/>
  <c r="AQ84" i="82"/>
  <c r="AR84" i="82"/>
  <c r="AS84" i="82"/>
  <c r="AT84" i="82"/>
  <c r="AU84" i="82"/>
  <c r="AV84" i="82"/>
  <c r="AW84" i="82"/>
  <c r="AX84" i="82"/>
  <c r="AY84" i="82"/>
  <c r="AZ84" i="82"/>
  <c r="BA84" i="82"/>
  <c r="BB84" i="82"/>
  <c r="BC84" i="82"/>
  <c r="B4" i="82"/>
  <c r="B5" i="82"/>
  <c r="B6" i="82"/>
  <c r="B7" i="82"/>
  <c r="B8" i="82"/>
  <c r="B9" i="82"/>
  <c r="B10" i="82"/>
  <c r="B11" i="82"/>
  <c r="B12" i="82"/>
  <c r="B13" i="82"/>
  <c r="B14" i="82"/>
  <c r="B15" i="82"/>
  <c r="B16" i="82"/>
  <c r="B17" i="82"/>
  <c r="B18" i="82"/>
  <c r="B19" i="82"/>
  <c r="B20" i="82"/>
  <c r="B21" i="82"/>
  <c r="B22" i="82"/>
  <c r="B23" i="82"/>
  <c r="B24" i="82"/>
  <c r="B25" i="82"/>
  <c r="B26" i="82"/>
  <c r="B27" i="82"/>
  <c r="B28" i="82"/>
  <c r="B29" i="82"/>
  <c r="B30" i="82"/>
  <c r="B31" i="82"/>
  <c r="B32" i="82"/>
  <c r="B33" i="82"/>
  <c r="B34" i="82"/>
  <c r="B35" i="82"/>
  <c r="B36" i="82"/>
  <c r="B37" i="82"/>
  <c r="B38" i="82"/>
  <c r="B39" i="82"/>
  <c r="B40" i="82"/>
  <c r="B41" i="82"/>
  <c r="B42" i="82"/>
  <c r="B43" i="82"/>
  <c r="B44" i="82"/>
  <c r="B45" i="82"/>
  <c r="B46" i="82"/>
  <c r="B47" i="82"/>
  <c r="B48" i="82"/>
  <c r="B49" i="82"/>
  <c r="B50" i="82"/>
  <c r="B51" i="82"/>
  <c r="B52" i="82"/>
  <c r="B53" i="82"/>
  <c r="B54" i="82"/>
  <c r="B55" i="82"/>
  <c r="B56" i="82"/>
  <c r="B57" i="82"/>
  <c r="B58" i="82"/>
  <c r="B59" i="82"/>
  <c r="B60" i="82"/>
  <c r="B61" i="82"/>
  <c r="B62" i="82"/>
  <c r="B63" i="82"/>
  <c r="B64" i="82"/>
  <c r="B65" i="82"/>
  <c r="B66" i="82"/>
  <c r="B67" i="82"/>
  <c r="B68" i="82"/>
  <c r="B69" i="82"/>
  <c r="B70" i="82"/>
  <c r="B71" i="82"/>
  <c r="B72" i="82"/>
  <c r="B73" i="82"/>
  <c r="B74" i="82"/>
  <c r="B75" i="82"/>
  <c r="B76" i="82"/>
  <c r="B77" i="82"/>
  <c r="B78" i="82"/>
  <c r="B79" i="82"/>
  <c r="B80" i="82"/>
  <c r="B81" i="82"/>
  <c r="B82" i="82"/>
  <c r="B83" i="82"/>
  <c r="B84" i="82"/>
  <c r="B3" i="82"/>
  <c r="I16" i="4"/>
  <c r="J16" i="4" s="1"/>
  <c r="K16" i="4"/>
  <c r="L16" i="4"/>
  <c r="I17" i="4"/>
  <c r="J17" i="4" s="1"/>
  <c r="K17" i="4"/>
  <c r="L17" i="4"/>
  <c r="I18" i="4"/>
  <c r="J18" i="4" s="1"/>
  <c r="K18" i="4"/>
  <c r="L18" i="4"/>
  <c r="I19" i="4"/>
  <c r="J19" i="4" s="1"/>
  <c r="K19" i="4"/>
  <c r="L19" i="4"/>
  <c r="I20" i="4"/>
  <c r="J20" i="4" s="1"/>
  <c r="K20" i="4"/>
  <c r="L20" i="4"/>
  <c r="I21" i="4"/>
  <c r="J21" i="4" s="1"/>
  <c r="K21" i="4"/>
  <c r="L21" i="4"/>
  <c r="I22" i="4"/>
  <c r="J22" i="4" s="1"/>
  <c r="K22" i="4"/>
  <c r="L22" i="4"/>
  <c r="I23" i="4"/>
  <c r="J23" i="4" s="1"/>
  <c r="K23" i="4"/>
  <c r="L23" i="4"/>
  <c r="I24" i="4"/>
  <c r="J24" i="4" s="1"/>
  <c r="K24" i="4"/>
  <c r="L24" i="4"/>
  <c r="I25" i="4"/>
  <c r="J25" i="4" s="1"/>
  <c r="K25" i="4"/>
  <c r="L25" i="4"/>
  <c r="I26" i="4"/>
  <c r="J26" i="4" s="1"/>
  <c r="K26" i="4"/>
  <c r="L26" i="4"/>
  <c r="M26" i="4" s="1"/>
  <c r="I27" i="4"/>
  <c r="J27" i="4" s="1"/>
  <c r="K27" i="4"/>
  <c r="L27" i="4"/>
  <c r="I28" i="4"/>
  <c r="J28" i="4" s="1"/>
  <c r="K28" i="4"/>
  <c r="L28" i="4"/>
  <c r="I29" i="4"/>
  <c r="J29" i="4" s="1"/>
  <c r="K29" i="4"/>
  <c r="L29" i="4"/>
  <c r="I30" i="4"/>
  <c r="J30" i="4" s="1"/>
  <c r="K30" i="4"/>
  <c r="L30" i="4"/>
  <c r="I31" i="4"/>
  <c r="J31" i="4" s="1"/>
  <c r="K31" i="4"/>
  <c r="L31" i="4"/>
  <c r="I32" i="4"/>
  <c r="J32" i="4" s="1"/>
  <c r="K32" i="4"/>
  <c r="L32" i="4"/>
  <c r="I33" i="4"/>
  <c r="J33" i="4" s="1"/>
  <c r="K33" i="4"/>
  <c r="L33" i="4"/>
  <c r="I34" i="4"/>
  <c r="J34" i="4" s="1"/>
  <c r="K34" i="4"/>
  <c r="L34" i="4"/>
  <c r="I35" i="4"/>
  <c r="J35" i="4" s="1"/>
  <c r="K35" i="4"/>
  <c r="L35" i="4"/>
  <c r="I36" i="4"/>
  <c r="J36" i="4" s="1"/>
  <c r="K36" i="4"/>
  <c r="L36" i="4"/>
  <c r="I37" i="4"/>
  <c r="J37" i="4" s="1"/>
  <c r="K37" i="4"/>
  <c r="L37" i="4"/>
  <c r="I38" i="4"/>
  <c r="J38" i="4" s="1"/>
  <c r="K38" i="4"/>
  <c r="L38" i="4"/>
  <c r="I39" i="4"/>
  <c r="J39" i="4" s="1"/>
  <c r="K39" i="4"/>
  <c r="L39" i="4"/>
  <c r="I40" i="4"/>
  <c r="J40" i="4" s="1"/>
  <c r="K40" i="4"/>
  <c r="L40" i="4"/>
  <c r="I41" i="4"/>
  <c r="J41" i="4" s="1"/>
  <c r="K41" i="4"/>
  <c r="L41" i="4"/>
  <c r="I42" i="4"/>
  <c r="J42" i="4" s="1"/>
  <c r="K42" i="4"/>
  <c r="L42" i="4"/>
  <c r="I43" i="4"/>
  <c r="J43" i="4" s="1"/>
  <c r="K43" i="4"/>
  <c r="L43" i="4"/>
  <c r="I44" i="4"/>
  <c r="J44" i="4" s="1"/>
  <c r="K44" i="4"/>
  <c r="L44" i="4"/>
  <c r="I45" i="4"/>
  <c r="J45" i="4" s="1"/>
  <c r="K45" i="4"/>
  <c r="L45" i="4"/>
  <c r="I46" i="4"/>
  <c r="J46" i="4" s="1"/>
  <c r="K46" i="4"/>
  <c r="L46" i="4"/>
  <c r="I47" i="4"/>
  <c r="J47" i="4" s="1"/>
  <c r="K47" i="4"/>
  <c r="L47" i="4"/>
  <c r="I48" i="4"/>
  <c r="J48" i="4" s="1"/>
  <c r="K48" i="4"/>
  <c r="L48" i="4"/>
  <c r="I49" i="4"/>
  <c r="J49" i="4" s="1"/>
  <c r="K49" i="4"/>
  <c r="L49" i="4"/>
  <c r="I50" i="4"/>
  <c r="J50" i="4" s="1"/>
  <c r="K50" i="4"/>
  <c r="L50" i="4"/>
  <c r="I51" i="4"/>
  <c r="J51" i="4" s="1"/>
  <c r="K51" i="4"/>
  <c r="L51" i="4"/>
  <c r="I52" i="4"/>
  <c r="J52" i="4" s="1"/>
  <c r="K52" i="4"/>
  <c r="L52" i="4"/>
  <c r="I53" i="4"/>
  <c r="J53" i="4" s="1"/>
  <c r="K53" i="4"/>
  <c r="L53" i="4"/>
  <c r="I54" i="4"/>
  <c r="J54" i="4" s="1"/>
  <c r="K54" i="4"/>
  <c r="L54" i="4"/>
  <c r="I55" i="4"/>
  <c r="J55" i="4" s="1"/>
  <c r="K55" i="4"/>
  <c r="L55" i="4"/>
  <c r="I56" i="4"/>
  <c r="J56" i="4" s="1"/>
  <c r="K56" i="4"/>
  <c r="L56" i="4"/>
  <c r="M56" i="4" s="1"/>
  <c r="I57" i="4"/>
  <c r="J57" i="4" s="1"/>
  <c r="K57" i="4"/>
  <c r="L57" i="4"/>
  <c r="I58" i="4"/>
  <c r="J58" i="4" s="1"/>
  <c r="K58" i="4"/>
  <c r="L58" i="4"/>
  <c r="M58" i="4" s="1"/>
  <c r="I59" i="4"/>
  <c r="J59" i="4" s="1"/>
  <c r="K59" i="4"/>
  <c r="L59" i="4"/>
  <c r="I60" i="4"/>
  <c r="J60" i="4" s="1"/>
  <c r="K60" i="4"/>
  <c r="L60" i="4"/>
  <c r="M60" i="4" s="1"/>
  <c r="I61" i="4"/>
  <c r="J61" i="4" s="1"/>
  <c r="K61" i="4"/>
  <c r="L61" i="4"/>
  <c r="I62" i="4"/>
  <c r="J62" i="4" s="1"/>
  <c r="K62" i="4"/>
  <c r="L62" i="4"/>
  <c r="I63" i="4"/>
  <c r="J63" i="4" s="1"/>
  <c r="K63" i="4"/>
  <c r="L63" i="4"/>
  <c r="I64" i="4"/>
  <c r="J64" i="4" s="1"/>
  <c r="K64" i="4"/>
  <c r="L64" i="4"/>
  <c r="I65" i="4"/>
  <c r="J65" i="4" s="1"/>
  <c r="K65" i="4"/>
  <c r="L65" i="4"/>
  <c r="I66" i="4"/>
  <c r="J66" i="4" s="1"/>
  <c r="K66" i="4"/>
  <c r="L66" i="4"/>
  <c r="I67" i="4"/>
  <c r="J67" i="4" s="1"/>
  <c r="K67" i="4"/>
  <c r="L67" i="4"/>
  <c r="I68" i="4"/>
  <c r="J68" i="4" s="1"/>
  <c r="K68" i="4"/>
  <c r="L68" i="4"/>
  <c r="I69" i="4"/>
  <c r="J69" i="4" s="1"/>
  <c r="K69" i="4"/>
  <c r="L69" i="4"/>
  <c r="I70" i="4"/>
  <c r="J70" i="4" s="1"/>
  <c r="K70" i="4"/>
  <c r="L70" i="4"/>
  <c r="I71" i="4"/>
  <c r="J71" i="4" s="1"/>
  <c r="K71" i="4"/>
  <c r="L71" i="4"/>
  <c r="I72" i="4"/>
  <c r="J72" i="4" s="1"/>
  <c r="K72" i="4"/>
  <c r="L72" i="4"/>
  <c r="I73" i="4"/>
  <c r="J73" i="4" s="1"/>
  <c r="K73" i="4"/>
  <c r="L73" i="4"/>
  <c r="I74" i="4"/>
  <c r="J74" i="4" s="1"/>
  <c r="K74" i="4"/>
  <c r="L74" i="4"/>
  <c r="I75" i="4"/>
  <c r="J75" i="4" s="1"/>
  <c r="K75" i="4"/>
  <c r="L75" i="4"/>
  <c r="I76" i="4"/>
  <c r="J76" i="4" s="1"/>
  <c r="K76" i="4"/>
  <c r="L76" i="4"/>
  <c r="I77" i="4"/>
  <c r="J77" i="4" s="1"/>
  <c r="K77" i="4"/>
  <c r="L77" i="4"/>
  <c r="I78" i="4"/>
  <c r="J78" i="4" s="1"/>
  <c r="K78" i="4"/>
  <c r="L78" i="4"/>
  <c r="I79" i="4"/>
  <c r="J79" i="4" s="1"/>
  <c r="K79" i="4"/>
  <c r="L79" i="4"/>
  <c r="I80" i="4"/>
  <c r="J80" i="4" s="1"/>
  <c r="K80" i="4"/>
  <c r="L80" i="4"/>
  <c r="I81" i="4"/>
  <c r="J81" i="4" s="1"/>
  <c r="K81" i="4"/>
  <c r="L81" i="4"/>
  <c r="I82" i="4"/>
  <c r="J82" i="4" s="1"/>
  <c r="K82" i="4"/>
  <c r="L82" i="4"/>
  <c r="I83" i="4"/>
  <c r="J83" i="4" s="1"/>
  <c r="K83" i="4"/>
  <c r="L83" i="4"/>
  <c r="I84" i="4"/>
  <c r="J84" i="4" s="1"/>
  <c r="K84" i="4"/>
  <c r="L84" i="4"/>
  <c r="I11" i="4"/>
  <c r="J11" i="4" s="1"/>
  <c r="K11" i="4"/>
  <c r="L11" i="4"/>
  <c r="I12" i="4"/>
  <c r="J12" i="4" s="1"/>
  <c r="K12" i="4"/>
  <c r="L12" i="4"/>
  <c r="I13" i="4"/>
  <c r="J13" i="4" s="1"/>
  <c r="K13" i="4"/>
  <c r="L13" i="4"/>
  <c r="I14" i="4"/>
  <c r="J14" i="4" s="1"/>
  <c r="K14" i="4"/>
  <c r="L14" i="4"/>
  <c r="I15" i="4"/>
  <c r="J15" i="4" s="1"/>
  <c r="K15" i="4"/>
  <c r="L15" i="4"/>
  <c r="I4" i="4"/>
  <c r="J4" i="4" s="1"/>
  <c r="K4" i="4"/>
  <c r="L4" i="4"/>
  <c r="I5" i="4"/>
  <c r="J5" i="4" s="1"/>
  <c r="K5" i="4"/>
  <c r="L5" i="4"/>
  <c r="I6" i="4"/>
  <c r="J6" i="4" s="1"/>
  <c r="K6" i="4"/>
  <c r="L6" i="4"/>
  <c r="I7" i="4"/>
  <c r="J7" i="4" s="1"/>
  <c r="K7" i="4"/>
  <c r="L7" i="4"/>
  <c r="I8" i="4"/>
  <c r="J8" i="4" s="1"/>
  <c r="K8" i="4"/>
  <c r="L8" i="4"/>
  <c r="I9" i="4"/>
  <c r="J9" i="4" s="1"/>
  <c r="K9" i="4"/>
  <c r="L9" i="4"/>
  <c r="I10" i="4"/>
  <c r="J10" i="4" s="1"/>
  <c r="K10" i="4"/>
  <c r="L10" i="4"/>
  <c r="I3" i="4"/>
  <c r="J3" i="4" s="1"/>
  <c r="K3" i="4"/>
  <c r="L3" i="4"/>
  <c r="F21" i="4"/>
  <c r="G21" i="4"/>
  <c r="F22" i="4"/>
  <c r="G22" i="4"/>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 r="F44" i="4"/>
  <c r="G44" i="4"/>
  <c r="F45" i="4"/>
  <c r="G45" i="4"/>
  <c r="F46" i="4"/>
  <c r="G46" i="4"/>
  <c r="F47" i="4"/>
  <c r="G47" i="4"/>
  <c r="F48" i="4"/>
  <c r="G48" i="4"/>
  <c r="F49" i="4"/>
  <c r="G49" i="4"/>
  <c r="F50" i="4"/>
  <c r="G50" i="4"/>
  <c r="F51" i="4"/>
  <c r="G51" i="4"/>
  <c r="F52" i="4"/>
  <c r="G52" i="4"/>
  <c r="F53" i="4"/>
  <c r="G53" i="4"/>
  <c r="F54" i="4"/>
  <c r="G54" i="4"/>
  <c r="F55" i="4"/>
  <c r="G55" i="4"/>
  <c r="F56" i="4"/>
  <c r="G56" i="4"/>
  <c r="F57" i="4"/>
  <c r="G57" i="4"/>
  <c r="F58" i="4"/>
  <c r="G58" i="4"/>
  <c r="F59" i="4"/>
  <c r="G59" i="4"/>
  <c r="F60" i="4"/>
  <c r="G60" i="4"/>
  <c r="F61" i="4"/>
  <c r="G61" i="4"/>
  <c r="F62" i="4"/>
  <c r="G62" i="4"/>
  <c r="F63" i="4"/>
  <c r="G63" i="4"/>
  <c r="F64" i="4"/>
  <c r="G64" i="4"/>
  <c r="F65" i="4"/>
  <c r="G65" i="4"/>
  <c r="F66" i="4"/>
  <c r="G66" i="4"/>
  <c r="F67" i="4"/>
  <c r="G67" i="4"/>
  <c r="F68" i="4"/>
  <c r="G68" i="4"/>
  <c r="F69" i="4"/>
  <c r="G69" i="4"/>
  <c r="F70" i="4"/>
  <c r="G70" i="4"/>
  <c r="F71" i="4"/>
  <c r="G71" i="4"/>
  <c r="F72" i="4"/>
  <c r="G72" i="4"/>
  <c r="F73" i="4"/>
  <c r="G73" i="4"/>
  <c r="F74" i="4"/>
  <c r="G74" i="4"/>
  <c r="F75" i="4"/>
  <c r="G75" i="4"/>
  <c r="F76" i="4"/>
  <c r="G76" i="4"/>
  <c r="F77" i="4"/>
  <c r="G77" i="4"/>
  <c r="F78" i="4"/>
  <c r="G78" i="4"/>
  <c r="F79" i="4"/>
  <c r="G79" i="4"/>
  <c r="F80" i="4"/>
  <c r="G80" i="4"/>
  <c r="F81" i="4"/>
  <c r="G81" i="4"/>
  <c r="F82" i="4"/>
  <c r="G82" i="4"/>
  <c r="F83" i="4"/>
  <c r="G83" i="4"/>
  <c r="F84" i="4"/>
  <c r="G84" i="4"/>
  <c r="F15" i="4"/>
  <c r="G15" i="4"/>
  <c r="F16" i="4"/>
  <c r="G16" i="4"/>
  <c r="F17" i="4"/>
  <c r="G17" i="4"/>
  <c r="F18" i="4"/>
  <c r="G18" i="4"/>
  <c r="F19" i="4"/>
  <c r="G19" i="4"/>
  <c r="F20" i="4"/>
  <c r="G20" i="4"/>
  <c r="F4" i="4"/>
  <c r="G4" i="4"/>
  <c r="F5" i="4"/>
  <c r="G5" i="4"/>
  <c r="F6" i="4"/>
  <c r="G6" i="4"/>
  <c r="F7" i="4"/>
  <c r="G7" i="4"/>
  <c r="F8" i="4"/>
  <c r="G8" i="4"/>
  <c r="F9" i="4"/>
  <c r="G9" i="4"/>
  <c r="F10" i="4"/>
  <c r="G10" i="4"/>
  <c r="F11" i="4"/>
  <c r="G11" i="4"/>
  <c r="F12" i="4"/>
  <c r="G12" i="4"/>
  <c r="F13" i="4"/>
  <c r="G13" i="4"/>
  <c r="F14" i="4"/>
  <c r="G14" i="4"/>
  <c r="H14" i="4" s="1"/>
  <c r="F3" i="4"/>
  <c r="G3" i="4"/>
  <c r="D3" i="75"/>
  <c r="E3" i="75"/>
  <c r="L3" i="75"/>
  <c r="R3" i="75" s="1"/>
  <c r="Z3" i="75" s="1"/>
  <c r="M3" i="75"/>
  <c r="S3" i="75" s="1"/>
  <c r="H3" i="75"/>
  <c r="J3" i="75" s="1"/>
  <c r="I3" i="75"/>
  <c r="O3" i="75"/>
  <c r="V3" i="75" s="1"/>
  <c r="AB3" i="75" s="1"/>
  <c r="P3" i="75"/>
  <c r="W3" i="75" s="1"/>
  <c r="G3" i="75"/>
  <c r="N3" i="75" s="1"/>
  <c r="U3" i="75" s="1"/>
  <c r="AG3" i="75" s="1"/>
  <c r="D3" i="4"/>
  <c r="E3" i="4" s="1"/>
  <c r="S3" i="4"/>
  <c r="T3" i="4" s="1"/>
  <c r="U3" i="4"/>
  <c r="V3" i="4"/>
  <c r="P3" i="4"/>
  <c r="Q3" i="4"/>
  <c r="X3" i="4"/>
  <c r="Y3" i="4"/>
  <c r="D4" i="75"/>
  <c r="E4" i="75"/>
  <c r="F4" i="75" s="1"/>
  <c r="L4" i="75"/>
  <c r="R4" i="75" s="1"/>
  <c r="M4" i="75"/>
  <c r="S4" i="75" s="1"/>
  <c r="H4" i="75"/>
  <c r="I4" i="75"/>
  <c r="O4" i="75"/>
  <c r="V4" i="75" s="1"/>
  <c r="P4" i="75"/>
  <c r="W4" i="75" s="1"/>
  <c r="G4" i="75"/>
  <c r="N4" i="75" s="1"/>
  <c r="U4" i="75" s="1"/>
  <c r="AG4" i="75" s="1"/>
  <c r="D4" i="4"/>
  <c r="E4" i="4" s="1"/>
  <c r="S4" i="4"/>
  <c r="T4" i="4" s="1"/>
  <c r="U4" i="4"/>
  <c r="V4" i="4"/>
  <c r="P4" i="4"/>
  <c r="Q4" i="4"/>
  <c r="X4" i="4"/>
  <c r="Y4" i="4"/>
  <c r="D5" i="75"/>
  <c r="E5" i="75"/>
  <c r="L5" i="75"/>
  <c r="R5" i="75" s="1"/>
  <c r="M5" i="75"/>
  <c r="S5" i="75" s="1"/>
  <c r="H5" i="75"/>
  <c r="I5" i="75"/>
  <c r="AC5" i="75" s="1"/>
  <c r="O5" i="75"/>
  <c r="V5" i="75" s="1"/>
  <c r="P5" i="75"/>
  <c r="W5" i="75" s="1"/>
  <c r="G5" i="75"/>
  <c r="N5" i="75" s="1"/>
  <c r="U5" i="75" s="1"/>
  <c r="AG5" i="75" s="1"/>
  <c r="D5" i="4"/>
  <c r="E5" i="4" s="1"/>
  <c r="S5" i="4"/>
  <c r="T5" i="4" s="1"/>
  <c r="U5" i="4"/>
  <c r="V5" i="4"/>
  <c r="P5" i="4"/>
  <c r="Q5" i="4"/>
  <c r="X5" i="4"/>
  <c r="Y5" i="4"/>
  <c r="Z5" i="4" s="1"/>
  <c r="D6" i="75"/>
  <c r="E6" i="75"/>
  <c r="L6" i="75"/>
  <c r="R6" i="75" s="1"/>
  <c r="M6" i="75"/>
  <c r="S6" i="75" s="1"/>
  <c r="H6" i="75"/>
  <c r="I6" i="75"/>
  <c r="O6" i="75"/>
  <c r="V6" i="75" s="1"/>
  <c r="P6" i="75"/>
  <c r="W6" i="75" s="1"/>
  <c r="AC6" i="75" s="1"/>
  <c r="G6" i="75"/>
  <c r="N6" i="75" s="1"/>
  <c r="U6" i="75" s="1"/>
  <c r="AG6" i="75" s="1"/>
  <c r="D6" i="4"/>
  <c r="E6" i="4" s="1"/>
  <c r="S6" i="4"/>
  <c r="T6" i="4" s="1"/>
  <c r="U6" i="4"/>
  <c r="V6" i="4"/>
  <c r="P6" i="4"/>
  <c r="Q6" i="4"/>
  <c r="X6" i="4"/>
  <c r="Y6" i="4"/>
  <c r="D7" i="75"/>
  <c r="F7" i="75" s="1"/>
  <c r="E7" i="75"/>
  <c r="L7" i="75"/>
  <c r="R7" i="75" s="1"/>
  <c r="Z7" i="75" s="1"/>
  <c r="M7" i="75"/>
  <c r="S7" i="75" s="1"/>
  <c r="H7" i="75"/>
  <c r="I7" i="75"/>
  <c r="O7" i="75"/>
  <c r="V7" i="75" s="1"/>
  <c r="P7" i="75"/>
  <c r="W7" i="75" s="1"/>
  <c r="G7" i="75"/>
  <c r="N7" i="75" s="1"/>
  <c r="U7" i="75" s="1"/>
  <c r="AG7" i="75" s="1"/>
  <c r="D7" i="4"/>
  <c r="E7" i="4" s="1"/>
  <c r="S7" i="4"/>
  <c r="T7" i="4" s="1"/>
  <c r="U7" i="4"/>
  <c r="V7" i="4"/>
  <c r="P7" i="4"/>
  <c r="Q7" i="4"/>
  <c r="X7" i="4"/>
  <c r="Y7" i="4"/>
  <c r="D8" i="75"/>
  <c r="E8" i="75"/>
  <c r="L8" i="75"/>
  <c r="R8" i="75" s="1"/>
  <c r="M8" i="75"/>
  <c r="S8" i="75" s="1"/>
  <c r="H8" i="75"/>
  <c r="I8" i="75"/>
  <c r="O8" i="75"/>
  <c r="V8" i="75" s="1"/>
  <c r="P8" i="75"/>
  <c r="W8" i="75" s="1"/>
  <c r="G8" i="75"/>
  <c r="N8" i="75" s="1"/>
  <c r="U8" i="75" s="1"/>
  <c r="AG8" i="75" s="1"/>
  <c r="D8" i="4"/>
  <c r="E8" i="4" s="1"/>
  <c r="S8" i="4"/>
  <c r="T8" i="4" s="1"/>
  <c r="U8" i="4"/>
  <c r="V8" i="4"/>
  <c r="P8" i="4"/>
  <c r="Q8" i="4"/>
  <c r="X8" i="4"/>
  <c r="Y8" i="4"/>
  <c r="D9" i="75"/>
  <c r="F9" i="75" s="1"/>
  <c r="E9" i="75"/>
  <c r="L9" i="75"/>
  <c r="R9" i="75" s="1"/>
  <c r="T9" i="75" s="1"/>
  <c r="M9" i="75"/>
  <c r="S9" i="75" s="1"/>
  <c r="H9" i="75"/>
  <c r="I9" i="75"/>
  <c r="O9" i="75"/>
  <c r="V9" i="75" s="1"/>
  <c r="P9" i="75"/>
  <c r="W9" i="75" s="1"/>
  <c r="G9" i="75"/>
  <c r="N9" i="75" s="1"/>
  <c r="U9" i="75" s="1"/>
  <c r="AG9" i="75" s="1"/>
  <c r="E10" i="5" s="1"/>
  <c r="D9" i="4"/>
  <c r="E9" i="4" s="1"/>
  <c r="X10" i="5" s="1"/>
  <c r="S9" i="4"/>
  <c r="T9" i="4"/>
  <c r="U9" i="4"/>
  <c r="V9" i="4"/>
  <c r="P9" i="4"/>
  <c r="Q9" i="4"/>
  <c r="X9" i="4"/>
  <c r="Y9" i="4"/>
  <c r="D10" i="75"/>
  <c r="E10" i="75"/>
  <c r="L10" i="75"/>
  <c r="R10" i="75" s="1"/>
  <c r="Z10" i="75" s="1"/>
  <c r="M10" i="75"/>
  <c r="S10" i="75" s="1"/>
  <c r="H10" i="75"/>
  <c r="I10" i="75"/>
  <c r="O10" i="75"/>
  <c r="V10" i="75" s="1"/>
  <c r="AB10" i="75" s="1"/>
  <c r="P10" i="75"/>
  <c r="W10" i="75" s="1"/>
  <c r="G10" i="75"/>
  <c r="N10" i="75" s="1"/>
  <c r="U10" i="75" s="1"/>
  <c r="AG10" i="75" s="1"/>
  <c r="D10" i="4"/>
  <c r="E10" i="4" s="1"/>
  <c r="S10" i="4"/>
  <c r="T10" i="4" s="1"/>
  <c r="U10" i="4"/>
  <c r="V10" i="4"/>
  <c r="P10" i="4"/>
  <c r="Q10" i="4"/>
  <c r="X10" i="4"/>
  <c r="Y10" i="4"/>
  <c r="D11" i="75"/>
  <c r="E11" i="75"/>
  <c r="L11" i="75"/>
  <c r="R11" i="75" s="1"/>
  <c r="M11" i="75"/>
  <c r="S11" i="75" s="1"/>
  <c r="H11" i="75"/>
  <c r="I11" i="75"/>
  <c r="O11" i="75"/>
  <c r="V11" i="75" s="1"/>
  <c r="P11" i="75"/>
  <c r="W11" i="75" s="1"/>
  <c r="G11" i="75"/>
  <c r="N11" i="75" s="1"/>
  <c r="U11" i="75" s="1"/>
  <c r="AG11" i="75" s="1"/>
  <c r="D11" i="4"/>
  <c r="E11" i="4" s="1"/>
  <c r="X12" i="5" s="1"/>
  <c r="S11" i="4"/>
  <c r="T11" i="4" s="1"/>
  <c r="U11" i="4"/>
  <c r="V11" i="4"/>
  <c r="P11" i="4"/>
  <c r="Q11" i="4"/>
  <c r="X11" i="4"/>
  <c r="Y11" i="4"/>
  <c r="D12" i="75"/>
  <c r="E12" i="75"/>
  <c r="L12" i="75"/>
  <c r="R12" i="75" s="1"/>
  <c r="M12" i="75"/>
  <c r="S12" i="75" s="1"/>
  <c r="H12" i="75"/>
  <c r="I12" i="75"/>
  <c r="O12" i="75"/>
  <c r="V12" i="75" s="1"/>
  <c r="P12" i="75"/>
  <c r="W12" i="75" s="1"/>
  <c r="G12" i="75"/>
  <c r="N12" i="75" s="1"/>
  <c r="U12" i="75" s="1"/>
  <c r="AG12" i="75" s="1"/>
  <c r="E13" i="5" s="1"/>
  <c r="D12" i="4"/>
  <c r="E12" i="4" s="1"/>
  <c r="S12" i="4"/>
  <c r="T12" i="4" s="1"/>
  <c r="U12" i="4"/>
  <c r="V12" i="4"/>
  <c r="P12" i="4"/>
  <c r="Q12" i="4"/>
  <c r="X12" i="4"/>
  <c r="Y12" i="4"/>
  <c r="D13" i="75"/>
  <c r="E13" i="75"/>
  <c r="L13" i="75"/>
  <c r="R13" i="75" s="1"/>
  <c r="M13" i="75"/>
  <c r="S13" i="75" s="1"/>
  <c r="G13" i="75"/>
  <c r="N13" i="75" s="1"/>
  <c r="U13" i="75" s="1"/>
  <c r="AG13" i="75" s="1"/>
  <c r="H13" i="75"/>
  <c r="I13" i="75"/>
  <c r="O13" i="75"/>
  <c r="V13" i="75" s="1"/>
  <c r="X13" i="75" s="1"/>
  <c r="P13" i="75"/>
  <c r="W13" i="75" s="1"/>
  <c r="D13" i="4"/>
  <c r="E13" i="4" s="1"/>
  <c r="X14" i="5" s="1"/>
  <c r="S13" i="4"/>
  <c r="T13" i="4" s="1"/>
  <c r="U13" i="4"/>
  <c r="V13" i="4"/>
  <c r="P13" i="4"/>
  <c r="Q13" i="4"/>
  <c r="X13" i="4"/>
  <c r="Y13" i="4"/>
  <c r="Z13" i="4" s="1"/>
  <c r="D14" i="75"/>
  <c r="E14" i="75"/>
  <c r="L14" i="75"/>
  <c r="R14" i="75" s="1"/>
  <c r="Z14" i="75" s="1"/>
  <c r="M14" i="75"/>
  <c r="S14" i="75" s="1"/>
  <c r="H14" i="75"/>
  <c r="I14" i="75"/>
  <c r="O14" i="75"/>
  <c r="V14" i="75" s="1"/>
  <c r="P14" i="75"/>
  <c r="W14" i="75" s="1"/>
  <c r="G14" i="75"/>
  <c r="N14" i="75" s="1"/>
  <c r="U14" i="75" s="1"/>
  <c r="AG14" i="75" s="1"/>
  <c r="D14" i="4"/>
  <c r="E14" i="4" s="1"/>
  <c r="S14" i="4"/>
  <c r="T14" i="4" s="1"/>
  <c r="U14" i="4"/>
  <c r="V14" i="4"/>
  <c r="P14" i="4"/>
  <c r="Q14" i="4"/>
  <c r="X14" i="4"/>
  <c r="Y14" i="4"/>
  <c r="D15" i="75"/>
  <c r="E15" i="75"/>
  <c r="L15" i="75"/>
  <c r="R15" i="75" s="1"/>
  <c r="M15" i="75"/>
  <c r="S15" i="75" s="1"/>
  <c r="H15" i="75"/>
  <c r="I15" i="75"/>
  <c r="AC15" i="75" s="1"/>
  <c r="O15" i="75"/>
  <c r="V15" i="75" s="1"/>
  <c r="P15" i="75"/>
  <c r="W15" i="75" s="1"/>
  <c r="G15" i="75"/>
  <c r="N15" i="75" s="1"/>
  <c r="U15" i="75" s="1"/>
  <c r="AG15" i="75" s="1"/>
  <c r="D15" i="4"/>
  <c r="E15" i="4" s="1"/>
  <c r="S15" i="4"/>
  <c r="T15" i="4" s="1"/>
  <c r="U15" i="4"/>
  <c r="V15" i="4"/>
  <c r="P15" i="4"/>
  <c r="Q15" i="4"/>
  <c r="X15" i="4"/>
  <c r="Y15" i="4"/>
  <c r="D16" i="75"/>
  <c r="F16" i="75" s="1"/>
  <c r="E16" i="75"/>
  <c r="L16" i="75"/>
  <c r="R16" i="75" s="1"/>
  <c r="M16" i="75"/>
  <c r="S16" i="75" s="1"/>
  <c r="H16" i="75"/>
  <c r="I16" i="75"/>
  <c r="O16" i="75"/>
  <c r="V16" i="75" s="1"/>
  <c r="P16" i="75"/>
  <c r="W16" i="75" s="1"/>
  <c r="G16" i="75"/>
  <c r="N16" i="75" s="1"/>
  <c r="U16" i="75" s="1"/>
  <c r="AG16" i="75" s="1"/>
  <c r="D16" i="4"/>
  <c r="E16" i="4" s="1"/>
  <c r="S16" i="4"/>
  <c r="T16" i="4" s="1"/>
  <c r="W16" i="4" s="1"/>
  <c r="U16" i="4"/>
  <c r="V16" i="4"/>
  <c r="P16" i="4"/>
  <c r="Q16" i="4"/>
  <c r="X16" i="4"/>
  <c r="Y16" i="4"/>
  <c r="D17" i="75"/>
  <c r="E17" i="75"/>
  <c r="L17" i="75"/>
  <c r="R17" i="75" s="1"/>
  <c r="M17" i="75"/>
  <c r="S17" i="75" s="1"/>
  <c r="H17" i="75"/>
  <c r="I17" i="75"/>
  <c r="O17" i="75"/>
  <c r="V17" i="75" s="1"/>
  <c r="P17" i="75"/>
  <c r="W17" i="75" s="1"/>
  <c r="G17" i="75"/>
  <c r="N17" i="75" s="1"/>
  <c r="U17" i="75" s="1"/>
  <c r="AG17" i="75" s="1"/>
  <c r="D17" i="4"/>
  <c r="E17" i="4" s="1"/>
  <c r="X18" i="5" s="1"/>
  <c r="S17" i="4"/>
  <c r="T17" i="4" s="1"/>
  <c r="U17" i="4"/>
  <c r="V17" i="4"/>
  <c r="P17" i="4"/>
  <c r="Q17" i="4"/>
  <c r="X17" i="4"/>
  <c r="Y17" i="4"/>
  <c r="D18" i="75"/>
  <c r="E18" i="75"/>
  <c r="F18" i="75"/>
  <c r="L18" i="75"/>
  <c r="R18" i="75" s="1"/>
  <c r="M18" i="75"/>
  <c r="S18" i="75" s="1"/>
  <c r="T18" i="75" s="1"/>
  <c r="H18" i="75"/>
  <c r="I18" i="75"/>
  <c r="O18" i="75"/>
  <c r="V18" i="75" s="1"/>
  <c r="P18" i="75"/>
  <c r="W18" i="75" s="1"/>
  <c r="G18" i="75"/>
  <c r="N18" i="75" s="1"/>
  <c r="U18" i="75" s="1"/>
  <c r="AG18" i="75" s="1"/>
  <c r="D18" i="4"/>
  <c r="E18" i="4" s="1"/>
  <c r="X19" i="5" s="1"/>
  <c r="S18" i="4"/>
  <c r="T18" i="4" s="1"/>
  <c r="U18" i="4"/>
  <c r="V18" i="4"/>
  <c r="P18" i="4"/>
  <c r="R18" i="4" s="1"/>
  <c r="AB19" i="5" s="1"/>
  <c r="Q18" i="4"/>
  <c r="X18" i="4"/>
  <c r="Y18" i="4"/>
  <c r="D19" i="75"/>
  <c r="F19" i="75" s="1"/>
  <c r="E19" i="75"/>
  <c r="L19" i="75"/>
  <c r="R19" i="75" s="1"/>
  <c r="M19" i="75"/>
  <c r="S19" i="75"/>
  <c r="H19" i="75"/>
  <c r="I19" i="75"/>
  <c r="O19" i="75"/>
  <c r="V19" i="75"/>
  <c r="P19" i="75"/>
  <c r="W19" i="75" s="1"/>
  <c r="G19" i="75"/>
  <c r="N19" i="75" s="1"/>
  <c r="U19" i="75" s="1"/>
  <c r="AG19" i="75" s="1"/>
  <c r="D19" i="4"/>
  <c r="E19" i="4" s="1"/>
  <c r="S19" i="4"/>
  <c r="T19" i="4" s="1"/>
  <c r="U19" i="4"/>
  <c r="V19" i="4"/>
  <c r="P19" i="4"/>
  <c r="Q19" i="4"/>
  <c r="X19" i="4"/>
  <c r="Y19" i="4"/>
  <c r="D20" i="75"/>
  <c r="E20" i="75"/>
  <c r="L20" i="75"/>
  <c r="R20" i="75"/>
  <c r="M20" i="75"/>
  <c r="S20" i="75" s="1"/>
  <c r="H20" i="75"/>
  <c r="J20" i="75" s="1"/>
  <c r="I20" i="75"/>
  <c r="O20" i="75"/>
  <c r="V20" i="75" s="1"/>
  <c r="X20" i="75" s="1"/>
  <c r="P20" i="75"/>
  <c r="W20" i="75" s="1"/>
  <c r="G20" i="75"/>
  <c r="N20" i="75" s="1"/>
  <c r="U20" i="75" s="1"/>
  <c r="AG20" i="75" s="1"/>
  <c r="D20" i="4"/>
  <c r="E20" i="4" s="1"/>
  <c r="S20" i="4"/>
  <c r="T20" i="4" s="1"/>
  <c r="U20" i="4"/>
  <c r="V20" i="4"/>
  <c r="P20" i="4"/>
  <c r="Q20" i="4"/>
  <c r="X20" i="4"/>
  <c r="Y20" i="4"/>
  <c r="D21" i="75"/>
  <c r="E21" i="75"/>
  <c r="L21" i="75"/>
  <c r="R21" i="75" s="1"/>
  <c r="M21" i="75"/>
  <c r="S21" i="75" s="1"/>
  <c r="H21" i="75"/>
  <c r="I21" i="75"/>
  <c r="O21" i="75"/>
  <c r="V21" i="75" s="1"/>
  <c r="P21" i="75"/>
  <c r="W21" i="75" s="1"/>
  <c r="G21" i="75"/>
  <c r="N21" i="75" s="1"/>
  <c r="U21" i="75" s="1"/>
  <c r="AG21" i="75" s="1"/>
  <c r="D21" i="4"/>
  <c r="E21" i="4" s="1"/>
  <c r="S21" i="4"/>
  <c r="T21" i="4" s="1"/>
  <c r="W21" i="4" s="1"/>
  <c r="AC22" i="5" s="1"/>
  <c r="U21" i="4"/>
  <c r="V21" i="4"/>
  <c r="P21" i="4"/>
  <c r="Q21" i="4"/>
  <c r="X21" i="4"/>
  <c r="Y21" i="4"/>
  <c r="D22" i="75"/>
  <c r="E22" i="75"/>
  <c r="L22" i="75"/>
  <c r="R22" i="75" s="1"/>
  <c r="M22" i="75"/>
  <c r="S22" i="75" s="1"/>
  <c r="H22" i="75"/>
  <c r="J22" i="75" s="1"/>
  <c r="I22" i="75"/>
  <c r="O22" i="75"/>
  <c r="V22" i="75" s="1"/>
  <c r="P22" i="75"/>
  <c r="W22" i="75" s="1"/>
  <c r="G22" i="75"/>
  <c r="N22" i="75" s="1"/>
  <c r="U22" i="75" s="1"/>
  <c r="AG22" i="75" s="1"/>
  <c r="D22" i="4"/>
  <c r="E22" i="4" s="1"/>
  <c r="X23" i="5" s="1"/>
  <c r="S22" i="4"/>
  <c r="T22" i="4" s="1"/>
  <c r="U22" i="4"/>
  <c r="V22" i="4"/>
  <c r="P22" i="4"/>
  <c r="Q22" i="4"/>
  <c r="X22" i="4"/>
  <c r="Y22" i="4"/>
  <c r="D23" i="75"/>
  <c r="E23" i="75"/>
  <c r="L23" i="75"/>
  <c r="R23" i="75" s="1"/>
  <c r="M23" i="75"/>
  <c r="S23" i="75" s="1"/>
  <c r="H23" i="75"/>
  <c r="I23" i="75"/>
  <c r="O23" i="75"/>
  <c r="V23" i="75" s="1"/>
  <c r="P23" i="75"/>
  <c r="W23" i="75" s="1"/>
  <c r="G23" i="75"/>
  <c r="N23" i="75" s="1"/>
  <c r="U23" i="75" s="1"/>
  <c r="AG23" i="75" s="1"/>
  <c r="D23" i="4"/>
  <c r="E23" i="4" s="1"/>
  <c r="S23" i="4"/>
  <c r="T23" i="4" s="1"/>
  <c r="U23" i="4"/>
  <c r="V23" i="4"/>
  <c r="P23" i="4"/>
  <c r="Q23" i="4"/>
  <c r="X23" i="4"/>
  <c r="Y23" i="4"/>
  <c r="D24" i="75"/>
  <c r="E24" i="75"/>
  <c r="L24" i="75"/>
  <c r="R24" i="75" s="1"/>
  <c r="M24" i="75"/>
  <c r="S24" i="75" s="1"/>
  <c r="H24" i="75"/>
  <c r="I24" i="75"/>
  <c r="O24" i="75"/>
  <c r="V24" i="75" s="1"/>
  <c r="P24" i="75"/>
  <c r="W24" i="75" s="1"/>
  <c r="G24" i="75"/>
  <c r="N24" i="75" s="1"/>
  <c r="U24" i="75" s="1"/>
  <c r="AG24" i="75" s="1"/>
  <c r="D24" i="4"/>
  <c r="E24" i="4" s="1"/>
  <c r="S24" i="4"/>
  <c r="T24" i="4" s="1"/>
  <c r="U24" i="4"/>
  <c r="V24" i="4"/>
  <c r="P24" i="4"/>
  <c r="Q24" i="4"/>
  <c r="X24" i="4"/>
  <c r="Z24" i="4" s="1"/>
  <c r="AD25" i="5" s="1"/>
  <c r="Y24" i="4"/>
  <c r="D25" i="75"/>
  <c r="E25" i="75"/>
  <c r="L25" i="75"/>
  <c r="R25" i="75" s="1"/>
  <c r="T25" i="75" s="1"/>
  <c r="M25" i="75"/>
  <c r="S25" i="75" s="1"/>
  <c r="H25" i="75"/>
  <c r="I25" i="75"/>
  <c r="O25" i="75"/>
  <c r="V25" i="75" s="1"/>
  <c r="P25" i="75"/>
  <c r="W25" i="75" s="1"/>
  <c r="G25" i="75"/>
  <c r="N25" i="75" s="1"/>
  <c r="U25" i="75" s="1"/>
  <c r="AG25" i="75" s="1"/>
  <c r="D25" i="4"/>
  <c r="E25" i="4" s="1"/>
  <c r="S25" i="4"/>
  <c r="T25" i="4" s="1"/>
  <c r="U25" i="4"/>
  <c r="V25" i="4"/>
  <c r="P25" i="4"/>
  <c r="Q25" i="4"/>
  <c r="X25" i="4"/>
  <c r="Y25" i="4"/>
  <c r="D26" i="75"/>
  <c r="E26" i="75"/>
  <c r="L26" i="75"/>
  <c r="R26" i="75" s="1"/>
  <c r="M26" i="75"/>
  <c r="S26" i="75" s="1"/>
  <c r="H26" i="75"/>
  <c r="I26" i="75"/>
  <c r="O26" i="75"/>
  <c r="V26" i="75" s="1"/>
  <c r="P26" i="75"/>
  <c r="W26" i="75" s="1"/>
  <c r="G26" i="75"/>
  <c r="N26" i="75" s="1"/>
  <c r="U26" i="75" s="1"/>
  <c r="AG26" i="75" s="1"/>
  <c r="E27" i="5" s="1"/>
  <c r="D26" i="4"/>
  <c r="E26" i="4" s="1"/>
  <c r="X27" i="5" s="1"/>
  <c r="S26" i="4"/>
  <c r="T26" i="4" s="1"/>
  <c r="U26" i="4"/>
  <c r="V26" i="4"/>
  <c r="P26" i="4"/>
  <c r="Q26" i="4"/>
  <c r="X26" i="4"/>
  <c r="Y26" i="4"/>
  <c r="D27" i="75"/>
  <c r="E27" i="75"/>
  <c r="L27" i="75"/>
  <c r="R27" i="75" s="1"/>
  <c r="M27" i="75"/>
  <c r="S27" i="75" s="1"/>
  <c r="H27" i="75"/>
  <c r="I27" i="75"/>
  <c r="O27" i="75"/>
  <c r="V27" i="75" s="1"/>
  <c r="P27" i="75"/>
  <c r="W27" i="75" s="1"/>
  <c r="G27" i="75"/>
  <c r="N27" i="75" s="1"/>
  <c r="U27" i="75" s="1"/>
  <c r="AG27" i="75" s="1"/>
  <c r="D27" i="4"/>
  <c r="E27" i="4" s="1"/>
  <c r="S27" i="4"/>
  <c r="T27" i="4" s="1"/>
  <c r="U27" i="4"/>
  <c r="V27" i="4"/>
  <c r="P27" i="4"/>
  <c r="Q27" i="4"/>
  <c r="X27" i="4"/>
  <c r="Y27" i="4"/>
  <c r="D28" i="75"/>
  <c r="E28" i="75"/>
  <c r="L28" i="75"/>
  <c r="R28" i="75" s="1"/>
  <c r="M28" i="75"/>
  <c r="S28" i="75" s="1"/>
  <c r="H28" i="75"/>
  <c r="I28" i="75"/>
  <c r="O28" i="75"/>
  <c r="V28" i="75" s="1"/>
  <c r="P28" i="75"/>
  <c r="W28" i="75" s="1"/>
  <c r="G28" i="75"/>
  <c r="N28" i="75" s="1"/>
  <c r="U28" i="75" s="1"/>
  <c r="AG28" i="75" s="1"/>
  <c r="D28" i="4"/>
  <c r="E28" i="4" s="1"/>
  <c r="S28" i="4"/>
  <c r="T28" i="4" s="1"/>
  <c r="U28" i="4"/>
  <c r="V28" i="4"/>
  <c r="P28" i="4"/>
  <c r="Q28" i="4"/>
  <c r="X28" i="4"/>
  <c r="Y28" i="4"/>
  <c r="D29" i="75"/>
  <c r="E29" i="75"/>
  <c r="L29" i="75"/>
  <c r="R29" i="75" s="1"/>
  <c r="T29" i="75" s="1"/>
  <c r="M29" i="75"/>
  <c r="S29" i="75" s="1"/>
  <c r="H29" i="75"/>
  <c r="I29" i="75"/>
  <c r="O29" i="75"/>
  <c r="V29" i="75" s="1"/>
  <c r="P29" i="75"/>
  <c r="W29" i="75" s="1"/>
  <c r="G29" i="75"/>
  <c r="N29" i="75" s="1"/>
  <c r="U29" i="75" s="1"/>
  <c r="AG29" i="75" s="1"/>
  <c r="D29" i="4"/>
  <c r="E29" i="4" s="1"/>
  <c r="S29" i="4"/>
  <c r="T29" i="4" s="1"/>
  <c r="U29" i="4"/>
  <c r="V29" i="4"/>
  <c r="P29" i="4"/>
  <c r="Q29" i="4"/>
  <c r="X29" i="4"/>
  <c r="Z29" i="4" s="1"/>
  <c r="AD30" i="5" s="1"/>
  <c r="Y29" i="4"/>
  <c r="D30" i="75"/>
  <c r="E30" i="75"/>
  <c r="L30" i="75"/>
  <c r="R30" i="75"/>
  <c r="M30" i="75"/>
  <c r="S30" i="75" s="1"/>
  <c r="H30" i="75"/>
  <c r="I30" i="75"/>
  <c r="O30" i="75"/>
  <c r="V30" i="75" s="1"/>
  <c r="AB30" i="75" s="1"/>
  <c r="P30" i="75"/>
  <c r="W30" i="75" s="1"/>
  <c r="G30" i="75"/>
  <c r="N30" i="75" s="1"/>
  <c r="U30" i="75" s="1"/>
  <c r="AG30" i="75" s="1"/>
  <c r="D30" i="4"/>
  <c r="E30" i="4" s="1"/>
  <c r="S30" i="4"/>
  <c r="T30" i="4" s="1"/>
  <c r="U30" i="4"/>
  <c r="V30" i="4"/>
  <c r="P30" i="4"/>
  <c r="R30" i="4" s="1"/>
  <c r="AB31" i="5" s="1"/>
  <c r="Q30" i="4"/>
  <c r="X30" i="4"/>
  <c r="Y30" i="4"/>
  <c r="D31" i="75"/>
  <c r="E31" i="75"/>
  <c r="L31" i="75"/>
  <c r="R31" i="75" s="1"/>
  <c r="M31" i="75"/>
  <c r="S31" i="75" s="1"/>
  <c r="H31" i="75"/>
  <c r="I31" i="75"/>
  <c r="O31" i="75"/>
  <c r="V31" i="75" s="1"/>
  <c r="P31" i="75"/>
  <c r="W31" i="75" s="1"/>
  <c r="G31" i="75"/>
  <c r="N31" i="75" s="1"/>
  <c r="U31" i="75" s="1"/>
  <c r="AG31" i="75" s="1"/>
  <c r="D31" i="4"/>
  <c r="E31" i="4" s="1"/>
  <c r="S31" i="4"/>
  <c r="T31" i="4" s="1"/>
  <c r="U31" i="4"/>
  <c r="V31" i="4"/>
  <c r="P31" i="4"/>
  <c r="Q31" i="4"/>
  <c r="R31" i="4"/>
  <c r="X31" i="4"/>
  <c r="Y31" i="4"/>
  <c r="D32" i="75"/>
  <c r="E32" i="75"/>
  <c r="L32" i="75"/>
  <c r="R32" i="75" s="1"/>
  <c r="M32" i="75"/>
  <c r="S32" i="75" s="1"/>
  <c r="H32" i="75"/>
  <c r="I32" i="75"/>
  <c r="O32" i="75"/>
  <c r="V32" i="75"/>
  <c r="X32" i="75" s="1"/>
  <c r="P32" i="75"/>
  <c r="W32" i="75" s="1"/>
  <c r="G32" i="75"/>
  <c r="N32" i="75" s="1"/>
  <c r="U32" i="75" s="1"/>
  <c r="AG32" i="75" s="1"/>
  <c r="D32" i="4"/>
  <c r="E32" i="4" s="1"/>
  <c r="X33" i="5" s="1"/>
  <c r="S32" i="4"/>
  <c r="T32" i="4" s="1"/>
  <c r="U32" i="4"/>
  <c r="V32" i="4"/>
  <c r="P32" i="4"/>
  <c r="Q32" i="4"/>
  <c r="X32" i="4"/>
  <c r="Y32" i="4"/>
  <c r="Z32" i="4" s="1"/>
  <c r="D33" i="75"/>
  <c r="E33" i="75"/>
  <c r="L33" i="75"/>
  <c r="R33" i="75" s="1"/>
  <c r="M33" i="75"/>
  <c r="S33" i="75" s="1"/>
  <c r="H33" i="75"/>
  <c r="I33" i="75"/>
  <c r="O33" i="75"/>
  <c r="V33" i="75"/>
  <c r="P33" i="75"/>
  <c r="W33" i="75" s="1"/>
  <c r="G33" i="75"/>
  <c r="N33" i="75" s="1"/>
  <c r="U33" i="75" s="1"/>
  <c r="AG33" i="75" s="1"/>
  <c r="D33" i="4"/>
  <c r="E33" i="4" s="1"/>
  <c r="S33" i="4"/>
  <c r="T33" i="4" s="1"/>
  <c r="U33" i="4"/>
  <c r="V33" i="4"/>
  <c r="P33" i="4"/>
  <c r="Q33" i="4"/>
  <c r="R33" i="4" s="1"/>
  <c r="AB34" i="5" s="1"/>
  <c r="X33" i="4"/>
  <c r="Y33" i="4"/>
  <c r="D34" i="75"/>
  <c r="E34" i="75"/>
  <c r="L34" i="75"/>
  <c r="R34" i="75" s="1"/>
  <c r="M34" i="75"/>
  <c r="S34" i="75" s="1"/>
  <c r="G34" i="75"/>
  <c r="N34" i="75" s="1"/>
  <c r="U34" i="75" s="1"/>
  <c r="AG34" i="75" s="1"/>
  <c r="E35" i="5" s="1"/>
  <c r="H34" i="75"/>
  <c r="I34" i="75"/>
  <c r="O34" i="75"/>
  <c r="V34" i="75" s="1"/>
  <c r="P34" i="75"/>
  <c r="W34" i="75" s="1"/>
  <c r="D34" i="4"/>
  <c r="E34" i="4" s="1"/>
  <c r="S34" i="4"/>
  <c r="T34" i="4" s="1"/>
  <c r="U34" i="4"/>
  <c r="V34" i="4"/>
  <c r="P34" i="4"/>
  <c r="Q34" i="4"/>
  <c r="X34" i="4"/>
  <c r="Y34" i="4"/>
  <c r="D35" i="75"/>
  <c r="E35" i="75"/>
  <c r="L35" i="75"/>
  <c r="R35" i="75" s="1"/>
  <c r="Z35" i="75" s="1"/>
  <c r="M35" i="75"/>
  <c r="S35" i="75" s="1"/>
  <c r="H35" i="75"/>
  <c r="I35" i="75"/>
  <c r="O35" i="75"/>
  <c r="V35" i="75" s="1"/>
  <c r="P35" i="75"/>
  <c r="W35" i="75" s="1"/>
  <c r="G35" i="75"/>
  <c r="N35" i="75" s="1"/>
  <c r="U35" i="75" s="1"/>
  <c r="AG35" i="75" s="1"/>
  <c r="D35" i="4"/>
  <c r="E35" i="4" s="1"/>
  <c r="X36" i="5" s="1"/>
  <c r="S35" i="4"/>
  <c r="T35" i="4" s="1"/>
  <c r="U35" i="4"/>
  <c r="V35" i="4"/>
  <c r="P35" i="4"/>
  <c r="Q35" i="4"/>
  <c r="X35" i="4"/>
  <c r="Y35" i="4"/>
  <c r="D36" i="75"/>
  <c r="E36" i="75"/>
  <c r="L36" i="75"/>
  <c r="R36" i="75" s="1"/>
  <c r="M36" i="75"/>
  <c r="S36" i="75" s="1"/>
  <c r="G36" i="75"/>
  <c r="N36" i="75" s="1"/>
  <c r="U36" i="75" s="1"/>
  <c r="AG36" i="75" s="1"/>
  <c r="E37" i="5" s="1"/>
  <c r="H36" i="75"/>
  <c r="I36" i="75"/>
  <c r="O36" i="75"/>
  <c r="V36" i="75" s="1"/>
  <c r="P36" i="75"/>
  <c r="W36" i="75" s="1"/>
  <c r="D36" i="4"/>
  <c r="E36" i="4" s="1"/>
  <c r="S36" i="4"/>
  <c r="T36" i="4" s="1"/>
  <c r="U36" i="4"/>
  <c r="V36" i="4"/>
  <c r="P36" i="4"/>
  <c r="Q36" i="4"/>
  <c r="X36" i="4"/>
  <c r="Y36" i="4"/>
  <c r="D37" i="75"/>
  <c r="E37" i="75"/>
  <c r="L37" i="75"/>
  <c r="R37" i="75" s="1"/>
  <c r="M37" i="75"/>
  <c r="S37" i="75" s="1"/>
  <c r="H37" i="75"/>
  <c r="I37" i="75"/>
  <c r="O37" i="75"/>
  <c r="V37" i="75" s="1"/>
  <c r="P37" i="75"/>
  <c r="W37" i="75" s="1"/>
  <c r="G37" i="75"/>
  <c r="N37" i="75" s="1"/>
  <c r="U37" i="75" s="1"/>
  <c r="AG37" i="75" s="1"/>
  <c r="D37" i="4"/>
  <c r="E37" i="4" s="1"/>
  <c r="X38" i="5" s="1"/>
  <c r="S37" i="4"/>
  <c r="T37" i="4" s="1"/>
  <c r="U37" i="4"/>
  <c r="V37" i="4"/>
  <c r="P37" i="4"/>
  <c r="Q37" i="4"/>
  <c r="X37" i="4"/>
  <c r="Y37" i="4"/>
  <c r="D38" i="75"/>
  <c r="E38" i="75"/>
  <c r="L38" i="75"/>
  <c r="R38" i="75" s="1"/>
  <c r="M38" i="75"/>
  <c r="S38" i="75" s="1"/>
  <c r="H38" i="75"/>
  <c r="I38" i="75"/>
  <c r="O38" i="75"/>
  <c r="V38" i="75" s="1"/>
  <c r="AB38" i="75" s="1"/>
  <c r="P38" i="75"/>
  <c r="W38" i="75" s="1"/>
  <c r="G38" i="75"/>
  <c r="N38" i="75" s="1"/>
  <c r="U38" i="75" s="1"/>
  <c r="AG38" i="75" s="1"/>
  <c r="D38" i="4"/>
  <c r="E38" i="4" s="1"/>
  <c r="S38" i="4"/>
  <c r="T38" i="4" s="1"/>
  <c r="U38" i="4"/>
  <c r="V38" i="4"/>
  <c r="P38" i="4"/>
  <c r="R38" i="4" s="1"/>
  <c r="AB39" i="5" s="1"/>
  <c r="Q38" i="4"/>
  <c r="X38" i="4"/>
  <c r="Y38" i="4"/>
  <c r="D39" i="75"/>
  <c r="E39" i="75"/>
  <c r="L39" i="75"/>
  <c r="R39" i="75" s="1"/>
  <c r="M39" i="75"/>
  <c r="S39" i="75" s="1"/>
  <c r="H39" i="75"/>
  <c r="I39" i="75"/>
  <c r="O39" i="75"/>
  <c r="V39" i="75" s="1"/>
  <c r="P39" i="75"/>
  <c r="W39" i="75" s="1"/>
  <c r="G39" i="75"/>
  <c r="N39" i="75" s="1"/>
  <c r="U39" i="75" s="1"/>
  <c r="AG39" i="75" s="1"/>
  <c r="D39" i="4"/>
  <c r="E39" i="4" s="1"/>
  <c r="S39" i="4"/>
  <c r="T39" i="4" s="1"/>
  <c r="U39" i="4"/>
  <c r="V39" i="4"/>
  <c r="P39" i="4"/>
  <c r="Q39" i="4"/>
  <c r="X39" i="4"/>
  <c r="Y39" i="4"/>
  <c r="D40" i="75"/>
  <c r="E40" i="75"/>
  <c r="L40" i="75"/>
  <c r="R40" i="75" s="1"/>
  <c r="M40" i="75"/>
  <c r="S40" i="75" s="1"/>
  <c r="H40" i="75"/>
  <c r="I40" i="75"/>
  <c r="O40" i="75"/>
  <c r="V40" i="75" s="1"/>
  <c r="P40" i="75"/>
  <c r="W40" i="75" s="1"/>
  <c r="G40" i="75"/>
  <c r="N40" i="75" s="1"/>
  <c r="U40" i="75" s="1"/>
  <c r="AG40" i="75" s="1"/>
  <c r="D40" i="4"/>
  <c r="E40" i="4" s="1"/>
  <c r="S40" i="4"/>
  <c r="T40" i="4" s="1"/>
  <c r="U40" i="4"/>
  <c r="V40" i="4"/>
  <c r="P40" i="4"/>
  <c r="Q40" i="4"/>
  <c r="X40" i="4"/>
  <c r="Y40" i="4"/>
  <c r="D41" i="75"/>
  <c r="E41" i="75"/>
  <c r="L41" i="75"/>
  <c r="R41" i="75" s="1"/>
  <c r="M41" i="75"/>
  <c r="S41" i="75" s="1"/>
  <c r="H41" i="75"/>
  <c r="I41" i="75"/>
  <c r="O41" i="75"/>
  <c r="V41" i="75" s="1"/>
  <c r="P41" i="75"/>
  <c r="W41" i="75" s="1"/>
  <c r="G41" i="75"/>
  <c r="N41" i="75" s="1"/>
  <c r="U41" i="75" s="1"/>
  <c r="AG41" i="75" s="1"/>
  <c r="E42" i="5" s="1"/>
  <c r="D41" i="4"/>
  <c r="E41" i="4" s="1"/>
  <c r="S41" i="4"/>
  <c r="T41" i="4" s="1"/>
  <c r="U41" i="4"/>
  <c r="V41" i="4"/>
  <c r="P41" i="4"/>
  <c r="Q41" i="4"/>
  <c r="X41" i="4"/>
  <c r="Y41" i="4"/>
  <c r="D42" i="75"/>
  <c r="E42" i="75"/>
  <c r="L42" i="75"/>
  <c r="R42" i="75" s="1"/>
  <c r="M42" i="75"/>
  <c r="S42" i="75" s="1"/>
  <c r="H42" i="75"/>
  <c r="I42" i="75"/>
  <c r="O42" i="75"/>
  <c r="V42" i="75" s="1"/>
  <c r="P42" i="75"/>
  <c r="W42" i="75" s="1"/>
  <c r="G42" i="75"/>
  <c r="N42" i="75" s="1"/>
  <c r="U42" i="75" s="1"/>
  <c r="AG42" i="75" s="1"/>
  <c r="E43" i="5" s="1"/>
  <c r="D42" i="4"/>
  <c r="E42" i="4" s="1"/>
  <c r="S42" i="4"/>
  <c r="T42" i="4" s="1"/>
  <c r="U42" i="4"/>
  <c r="V42" i="4"/>
  <c r="P42" i="4"/>
  <c r="Q42" i="4"/>
  <c r="X42" i="4"/>
  <c r="Y42" i="4"/>
  <c r="D43" i="75"/>
  <c r="E43" i="75"/>
  <c r="L43" i="75"/>
  <c r="R43" i="75" s="1"/>
  <c r="M43" i="75"/>
  <c r="S43" i="75" s="1"/>
  <c r="H43" i="75"/>
  <c r="I43" i="75"/>
  <c r="O43" i="75"/>
  <c r="V43" i="75" s="1"/>
  <c r="P43" i="75"/>
  <c r="W43" i="75" s="1"/>
  <c r="G43" i="75"/>
  <c r="N43" i="75" s="1"/>
  <c r="U43" i="75" s="1"/>
  <c r="AG43" i="75" s="1"/>
  <c r="E44" i="5" s="1"/>
  <c r="D43" i="4"/>
  <c r="E43" i="4" s="1"/>
  <c r="S43" i="4"/>
  <c r="T43" i="4" s="1"/>
  <c r="U43" i="4"/>
  <c r="V43" i="4"/>
  <c r="P43" i="4"/>
  <c r="Q43" i="4"/>
  <c r="R43" i="4"/>
  <c r="X43" i="4"/>
  <c r="Y43" i="4"/>
  <c r="D44" i="75"/>
  <c r="E44" i="75"/>
  <c r="L44" i="75"/>
  <c r="R44" i="75" s="1"/>
  <c r="M44" i="75"/>
  <c r="S44" i="75" s="1"/>
  <c r="H44" i="75"/>
  <c r="I44" i="75"/>
  <c r="O44" i="75"/>
  <c r="V44" i="75" s="1"/>
  <c r="AB44" i="75" s="1"/>
  <c r="P44" i="75"/>
  <c r="W44" i="75" s="1"/>
  <c r="G44" i="75"/>
  <c r="N44" i="75" s="1"/>
  <c r="U44" i="75" s="1"/>
  <c r="AG44" i="75" s="1"/>
  <c r="D44" i="4"/>
  <c r="E44" i="4" s="1"/>
  <c r="S44" i="4"/>
  <c r="T44" i="4" s="1"/>
  <c r="U44" i="4"/>
  <c r="V44" i="4"/>
  <c r="P44" i="4"/>
  <c r="Q44" i="4"/>
  <c r="X44" i="4"/>
  <c r="Y44" i="4"/>
  <c r="D45" i="75"/>
  <c r="E45" i="75"/>
  <c r="L45" i="75"/>
  <c r="R45" i="75" s="1"/>
  <c r="M45" i="75"/>
  <c r="S45" i="75" s="1"/>
  <c r="H45" i="75"/>
  <c r="I45" i="75"/>
  <c r="O45" i="75"/>
  <c r="V45" i="75" s="1"/>
  <c r="P45" i="75"/>
  <c r="W45" i="75" s="1"/>
  <c r="G45" i="75"/>
  <c r="N45" i="75" s="1"/>
  <c r="U45" i="75" s="1"/>
  <c r="AG45" i="75" s="1"/>
  <c r="E46" i="5" s="1"/>
  <c r="D45" i="4"/>
  <c r="E45" i="4" s="1"/>
  <c r="X46" i="5" s="1"/>
  <c r="S45" i="4"/>
  <c r="T45" i="4" s="1"/>
  <c r="W45" i="4" s="1"/>
  <c r="AC46" i="5" s="1"/>
  <c r="U45" i="4"/>
  <c r="V45" i="4"/>
  <c r="P45" i="4"/>
  <c r="Q45" i="4"/>
  <c r="X45" i="4"/>
  <c r="Y45" i="4"/>
  <c r="Z45" i="4" s="1"/>
  <c r="AD46" i="5" s="1"/>
  <c r="D46" i="75"/>
  <c r="F46" i="75" s="1"/>
  <c r="E46" i="75"/>
  <c r="L46" i="75"/>
  <c r="R46" i="75" s="1"/>
  <c r="T46" i="75" s="1"/>
  <c r="M46" i="75"/>
  <c r="S46" i="75" s="1"/>
  <c r="H46" i="75"/>
  <c r="I46" i="75"/>
  <c r="O46" i="75"/>
  <c r="V46" i="75" s="1"/>
  <c r="P46" i="75"/>
  <c r="W46" i="75"/>
  <c r="AC46" i="75" s="1"/>
  <c r="G46" i="75"/>
  <c r="N46" i="75" s="1"/>
  <c r="U46" i="75" s="1"/>
  <c r="AG46" i="75" s="1"/>
  <c r="D46" i="4"/>
  <c r="E46" i="4" s="1"/>
  <c r="S46" i="4"/>
  <c r="T46" i="4" s="1"/>
  <c r="U46" i="4"/>
  <c r="V46" i="4"/>
  <c r="P46" i="4"/>
  <c r="Q46" i="4"/>
  <c r="X46" i="4"/>
  <c r="Y46" i="4"/>
  <c r="D47" i="75"/>
  <c r="E47" i="75"/>
  <c r="L47" i="75"/>
  <c r="R47" i="75" s="1"/>
  <c r="M47" i="75"/>
  <c r="S47" i="75" s="1"/>
  <c r="AA47" i="75" s="1"/>
  <c r="G47" i="75"/>
  <c r="N47" i="75" s="1"/>
  <c r="U47" i="75" s="1"/>
  <c r="AG47" i="75" s="1"/>
  <c r="E48" i="5" s="1"/>
  <c r="H47" i="75"/>
  <c r="I47" i="75"/>
  <c r="O47" i="75"/>
  <c r="V47" i="75" s="1"/>
  <c r="P47" i="75"/>
  <c r="W47" i="75" s="1"/>
  <c r="D47" i="4"/>
  <c r="E47" i="4" s="1"/>
  <c r="S47" i="4"/>
  <c r="T47" i="4" s="1"/>
  <c r="U47" i="4"/>
  <c r="V47" i="4"/>
  <c r="P47" i="4"/>
  <c r="Q47" i="4"/>
  <c r="X47" i="4"/>
  <c r="Y47" i="4"/>
  <c r="D48" i="75"/>
  <c r="E48" i="75"/>
  <c r="L48" i="75"/>
  <c r="R48" i="75" s="1"/>
  <c r="M48" i="75"/>
  <c r="S48" i="75" s="1"/>
  <c r="G48" i="75"/>
  <c r="N48" i="75" s="1"/>
  <c r="U48" i="75" s="1"/>
  <c r="AG48" i="75" s="1"/>
  <c r="E49" i="5" s="1"/>
  <c r="H48" i="75"/>
  <c r="I48" i="75"/>
  <c r="AC48" i="75" s="1"/>
  <c r="O48" i="75"/>
  <c r="V48" i="75" s="1"/>
  <c r="P48" i="75"/>
  <c r="W48" i="75" s="1"/>
  <c r="D48" i="4"/>
  <c r="E48" i="4" s="1"/>
  <c r="X49" i="5" s="1"/>
  <c r="S48" i="4"/>
  <c r="T48" i="4" s="1"/>
  <c r="U48" i="4"/>
  <c r="V48" i="4"/>
  <c r="P48" i="4"/>
  <c r="Q48" i="4"/>
  <c r="X48" i="4"/>
  <c r="Y48" i="4"/>
  <c r="D49" i="75"/>
  <c r="E49" i="75"/>
  <c r="L49" i="75"/>
  <c r="R49" i="75" s="1"/>
  <c r="M49" i="75"/>
  <c r="S49" i="75" s="1"/>
  <c r="H49" i="75"/>
  <c r="I49" i="75"/>
  <c r="O49" i="75"/>
  <c r="V49" i="75" s="1"/>
  <c r="P49" i="75"/>
  <c r="W49" i="75" s="1"/>
  <c r="G49" i="75"/>
  <c r="N49" i="75" s="1"/>
  <c r="U49" i="75" s="1"/>
  <c r="AG49" i="75" s="1"/>
  <c r="E50" i="5" s="1"/>
  <c r="D49" i="4"/>
  <c r="E49" i="4" s="1"/>
  <c r="S49" i="4"/>
  <c r="T49" i="4" s="1"/>
  <c r="U49" i="4"/>
  <c r="V49" i="4"/>
  <c r="P49" i="4"/>
  <c r="Q49" i="4"/>
  <c r="X49" i="4"/>
  <c r="Y49" i="4"/>
  <c r="D50" i="75"/>
  <c r="E50" i="75"/>
  <c r="L50" i="75"/>
  <c r="R50" i="75" s="1"/>
  <c r="M50" i="75"/>
  <c r="S50" i="75" s="1"/>
  <c r="H50" i="75"/>
  <c r="AB50" i="75" s="1"/>
  <c r="I50" i="75"/>
  <c r="O50" i="75"/>
  <c r="V50" i="75" s="1"/>
  <c r="P50" i="75"/>
  <c r="W50" i="75" s="1"/>
  <c r="G50" i="75"/>
  <c r="N50" i="75" s="1"/>
  <c r="U50" i="75" s="1"/>
  <c r="AG50" i="75" s="1"/>
  <c r="E51" i="5" s="1"/>
  <c r="D50" i="4"/>
  <c r="E50" i="4" s="1"/>
  <c r="X51" i="5" s="1"/>
  <c r="S50" i="4"/>
  <c r="T50" i="4" s="1"/>
  <c r="U50" i="4"/>
  <c r="V50" i="4"/>
  <c r="P50" i="4"/>
  <c r="Q50" i="4"/>
  <c r="X50" i="4"/>
  <c r="Y50" i="4"/>
  <c r="D51" i="75"/>
  <c r="E51" i="75"/>
  <c r="L51" i="75"/>
  <c r="R51" i="75" s="1"/>
  <c r="M51" i="75"/>
  <c r="S51" i="75" s="1"/>
  <c r="AA51" i="75" s="1"/>
  <c r="H51" i="75"/>
  <c r="I51" i="75"/>
  <c r="O51" i="75"/>
  <c r="V51" i="75" s="1"/>
  <c r="P51" i="75"/>
  <c r="W51" i="75" s="1"/>
  <c r="AC51" i="75" s="1"/>
  <c r="G51" i="75"/>
  <c r="N51" i="75" s="1"/>
  <c r="U51" i="75" s="1"/>
  <c r="AG51" i="75" s="1"/>
  <c r="D51" i="4"/>
  <c r="E51" i="4" s="1"/>
  <c r="X52" i="5" s="1"/>
  <c r="S51" i="4"/>
  <c r="T51" i="4" s="1"/>
  <c r="U51" i="4"/>
  <c r="V51" i="4"/>
  <c r="P51" i="4"/>
  <c r="Q51" i="4"/>
  <c r="X51" i="4"/>
  <c r="Y51" i="4"/>
  <c r="D52" i="75"/>
  <c r="E52" i="75"/>
  <c r="L52" i="75"/>
  <c r="R52" i="75" s="1"/>
  <c r="M52" i="75"/>
  <c r="S52" i="75" s="1"/>
  <c r="H52" i="75"/>
  <c r="I52" i="75"/>
  <c r="O52" i="75"/>
  <c r="V52" i="75" s="1"/>
  <c r="P52" i="75"/>
  <c r="W52" i="75" s="1"/>
  <c r="G52" i="75"/>
  <c r="N52" i="75" s="1"/>
  <c r="U52" i="75" s="1"/>
  <c r="AG52" i="75" s="1"/>
  <c r="E53" i="5" s="1"/>
  <c r="D52" i="4"/>
  <c r="E52" i="4" s="1"/>
  <c r="S52" i="4"/>
  <c r="T52" i="4" s="1"/>
  <c r="U52" i="4"/>
  <c r="V52" i="4"/>
  <c r="P52" i="4"/>
  <c r="R52" i="4" s="1"/>
  <c r="AB53" i="5" s="1"/>
  <c r="Q52" i="4"/>
  <c r="X52" i="4"/>
  <c r="Z52" i="4" s="1"/>
  <c r="AD53" i="5" s="1"/>
  <c r="Y52" i="4"/>
  <c r="D53" i="75"/>
  <c r="E53" i="75"/>
  <c r="L53" i="75"/>
  <c r="R53" i="75" s="1"/>
  <c r="M53" i="75"/>
  <c r="S53" i="75" s="1"/>
  <c r="H53" i="75"/>
  <c r="I53" i="75"/>
  <c r="O53" i="75"/>
  <c r="V53" i="75" s="1"/>
  <c r="P53" i="75"/>
  <c r="W53" i="75" s="1"/>
  <c r="G53" i="75"/>
  <c r="N53" i="75" s="1"/>
  <c r="U53" i="75" s="1"/>
  <c r="AG53" i="75" s="1"/>
  <c r="E54" i="5" s="1"/>
  <c r="D53" i="4"/>
  <c r="E53" i="4" s="1"/>
  <c r="S53" i="4"/>
  <c r="T53" i="4" s="1"/>
  <c r="U53" i="4"/>
  <c r="V53" i="4"/>
  <c r="P53" i="4"/>
  <c r="Q53" i="4"/>
  <c r="X53" i="4"/>
  <c r="Y53" i="4"/>
  <c r="D54" i="75"/>
  <c r="E54" i="75"/>
  <c r="L54" i="75"/>
  <c r="R54" i="75" s="1"/>
  <c r="M54" i="75"/>
  <c r="S54" i="75" s="1"/>
  <c r="H54" i="75"/>
  <c r="J54" i="75" s="1"/>
  <c r="I54" i="75"/>
  <c r="O54" i="75"/>
  <c r="V54" i="75" s="1"/>
  <c r="P54" i="75"/>
  <c r="W54" i="75" s="1"/>
  <c r="G54" i="75"/>
  <c r="N54" i="75" s="1"/>
  <c r="U54" i="75" s="1"/>
  <c r="AG54" i="75" s="1"/>
  <c r="E55" i="5" s="1"/>
  <c r="D54" i="4"/>
  <c r="E54" i="4" s="1"/>
  <c r="X55" i="5" s="1"/>
  <c r="S54" i="4"/>
  <c r="T54" i="4" s="1"/>
  <c r="U54" i="4"/>
  <c r="V54" i="4"/>
  <c r="P54" i="4"/>
  <c r="Q54" i="4"/>
  <c r="X54" i="4"/>
  <c r="Y54" i="4"/>
  <c r="D55" i="75"/>
  <c r="E55" i="75"/>
  <c r="L55" i="75"/>
  <c r="R55" i="75" s="1"/>
  <c r="T55" i="75" s="1"/>
  <c r="M55" i="75"/>
  <c r="S55" i="75" s="1"/>
  <c r="H55" i="75"/>
  <c r="I55" i="75"/>
  <c r="O55" i="75"/>
  <c r="V55" i="75" s="1"/>
  <c r="P55" i="75"/>
  <c r="W55" i="75" s="1"/>
  <c r="G55" i="75"/>
  <c r="N55" i="75" s="1"/>
  <c r="U55" i="75" s="1"/>
  <c r="AG55" i="75" s="1"/>
  <c r="E56" i="5" s="1"/>
  <c r="D55" i="4"/>
  <c r="E55" i="4" s="1"/>
  <c r="S55" i="4"/>
  <c r="T55" i="4" s="1"/>
  <c r="U55" i="4"/>
  <c r="V55" i="4"/>
  <c r="P55" i="4"/>
  <c r="Q55" i="4"/>
  <c r="X55" i="4"/>
  <c r="Y55" i="4"/>
  <c r="D56" i="75"/>
  <c r="E56" i="75"/>
  <c r="L56" i="75"/>
  <c r="R56" i="75" s="1"/>
  <c r="M56" i="75"/>
  <c r="S56" i="75" s="1"/>
  <c r="H56" i="75"/>
  <c r="I56" i="75"/>
  <c r="O56" i="75"/>
  <c r="V56" i="75" s="1"/>
  <c r="P56" i="75"/>
  <c r="W56" i="75" s="1"/>
  <c r="G56" i="75"/>
  <c r="N56" i="75" s="1"/>
  <c r="U56" i="75" s="1"/>
  <c r="AG56" i="75" s="1"/>
  <c r="E57" i="5" s="1"/>
  <c r="D56" i="4"/>
  <c r="E56" i="4" s="1"/>
  <c r="S56" i="4"/>
  <c r="T56" i="4" s="1"/>
  <c r="U56" i="4"/>
  <c r="V56" i="4"/>
  <c r="P56" i="4"/>
  <c r="Q56" i="4"/>
  <c r="X56" i="4"/>
  <c r="Y56" i="4"/>
  <c r="D57" i="75"/>
  <c r="E57" i="75"/>
  <c r="L57" i="75"/>
  <c r="R57" i="75" s="1"/>
  <c r="M57" i="75"/>
  <c r="S57" i="75" s="1"/>
  <c r="H57" i="75"/>
  <c r="I57" i="75"/>
  <c r="O57" i="75"/>
  <c r="V57" i="75" s="1"/>
  <c r="P57" i="75"/>
  <c r="W57" i="75" s="1"/>
  <c r="G57" i="75"/>
  <c r="N57" i="75" s="1"/>
  <c r="U57" i="75" s="1"/>
  <c r="AG57" i="75" s="1"/>
  <c r="E58" i="5" s="1"/>
  <c r="D57" i="4"/>
  <c r="E57" i="4" s="1"/>
  <c r="X58" i="5" s="1"/>
  <c r="S57" i="4"/>
  <c r="T57" i="4" s="1"/>
  <c r="U57" i="4"/>
  <c r="V57" i="4"/>
  <c r="P57" i="4"/>
  <c r="Q57" i="4"/>
  <c r="X57" i="4"/>
  <c r="Y57" i="4"/>
  <c r="D58" i="75"/>
  <c r="E58" i="75"/>
  <c r="L58" i="75"/>
  <c r="R58" i="75" s="1"/>
  <c r="M58" i="75"/>
  <c r="S58" i="75" s="1"/>
  <c r="H58" i="75"/>
  <c r="I58" i="75"/>
  <c r="O58" i="75"/>
  <c r="V58" i="75" s="1"/>
  <c r="P58" i="75"/>
  <c r="W58" i="75" s="1"/>
  <c r="AC58" i="75" s="1"/>
  <c r="G58" i="75"/>
  <c r="N58" i="75" s="1"/>
  <c r="U58" i="75" s="1"/>
  <c r="AG58" i="75" s="1"/>
  <c r="E59" i="5" s="1"/>
  <c r="D58" i="4"/>
  <c r="E58" i="4" s="1"/>
  <c r="X59" i="5" s="1"/>
  <c r="S58" i="4"/>
  <c r="T58" i="4" s="1"/>
  <c r="U58" i="4"/>
  <c r="V58" i="4"/>
  <c r="P58" i="4"/>
  <c r="Q58" i="4"/>
  <c r="X58" i="4"/>
  <c r="Y58" i="4"/>
  <c r="D59" i="75"/>
  <c r="E59" i="75"/>
  <c r="L59" i="75"/>
  <c r="R59" i="75" s="1"/>
  <c r="M59" i="75"/>
  <c r="S59" i="75" s="1"/>
  <c r="H59" i="75"/>
  <c r="I59" i="75"/>
  <c r="O59" i="75"/>
  <c r="V59" i="75" s="1"/>
  <c r="P59" i="75"/>
  <c r="W59" i="75" s="1"/>
  <c r="G59" i="75"/>
  <c r="N59" i="75" s="1"/>
  <c r="U59" i="75" s="1"/>
  <c r="AG59" i="75" s="1"/>
  <c r="E60" i="5" s="1"/>
  <c r="D59" i="4"/>
  <c r="E59" i="4" s="1"/>
  <c r="X60" i="5" s="1"/>
  <c r="S59" i="4"/>
  <c r="T59" i="4" s="1"/>
  <c r="U59" i="4"/>
  <c r="V59" i="4"/>
  <c r="P59" i="4"/>
  <c r="Q59" i="4"/>
  <c r="X59" i="4"/>
  <c r="Z59" i="4" s="1"/>
  <c r="Y59" i="4"/>
  <c r="D60" i="75"/>
  <c r="E60" i="75"/>
  <c r="L60" i="75"/>
  <c r="R60" i="75" s="1"/>
  <c r="M60" i="75"/>
  <c r="S60" i="75" s="1"/>
  <c r="H60" i="75"/>
  <c r="I60" i="75"/>
  <c r="O60" i="75"/>
  <c r="V60" i="75" s="1"/>
  <c r="P60" i="75"/>
  <c r="W60" i="75" s="1"/>
  <c r="AC60" i="75" s="1"/>
  <c r="G60" i="75"/>
  <c r="N60" i="75" s="1"/>
  <c r="U60" i="75" s="1"/>
  <c r="AG60" i="75" s="1"/>
  <c r="E61" i="5" s="1"/>
  <c r="D60" i="4"/>
  <c r="E60" i="4" s="1"/>
  <c r="S60" i="4"/>
  <c r="T60" i="4"/>
  <c r="U60" i="4"/>
  <c r="V60" i="4"/>
  <c r="P60" i="4"/>
  <c r="Q60" i="4"/>
  <c r="X60" i="4"/>
  <c r="Y60" i="4"/>
  <c r="D61" i="75"/>
  <c r="E61" i="75"/>
  <c r="L61" i="75"/>
  <c r="R61" i="75" s="1"/>
  <c r="M61" i="75"/>
  <c r="S61" i="75" s="1"/>
  <c r="AA61" i="75" s="1"/>
  <c r="G61" i="75"/>
  <c r="N61" i="75" s="1"/>
  <c r="U61" i="75" s="1"/>
  <c r="AG61" i="75" s="1"/>
  <c r="E62" i="5" s="1"/>
  <c r="H61" i="75"/>
  <c r="I61" i="75"/>
  <c r="O61" i="75"/>
  <c r="V61" i="75" s="1"/>
  <c r="P61" i="75"/>
  <c r="W61" i="75" s="1"/>
  <c r="D61" i="4"/>
  <c r="E61" i="4" s="1"/>
  <c r="S61" i="4"/>
  <c r="T61" i="4" s="1"/>
  <c r="U61" i="4"/>
  <c r="V61" i="4"/>
  <c r="P61" i="4"/>
  <c r="Q61" i="4"/>
  <c r="X61" i="4"/>
  <c r="Y61" i="4"/>
  <c r="D62" i="75"/>
  <c r="E62" i="75"/>
  <c r="L62" i="75"/>
  <c r="R62" i="75" s="1"/>
  <c r="M62" i="75"/>
  <c r="S62" i="75" s="1"/>
  <c r="H62" i="75"/>
  <c r="I62" i="75"/>
  <c r="O62" i="75"/>
  <c r="V62" i="75" s="1"/>
  <c r="P62" i="75"/>
  <c r="W62" i="75" s="1"/>
  <c r="G62" i="75"/>
  <c r="N62" i="75" s="1"/>
  <c r="U62" i="75" s="1"/>
  <c r="AG62" i="75" s="1"/>
  <c r="E63" i="5" s="1"/>
  <c r="D62" i="4"/>
  <c r="E62" i="4" s="1"/>
  <c r="S62" i="4"/>
  <c r="T62" i="4" s="1"/>
  <c r="U62" i="4"/>
  <c r="V62" i="4"/>
  <c r="P62" i="4"/>
  <c r="Q62" i="4"/>
  <c r="X62" i="4"/>
  <c r="Y62" i="4"/>
  <c r="D63" i="75"/>
  <c r="E63" i="75"/>
  <c r="L63" i="75"/>
  <c r="R63" i="75" s="1"/>
  <c r="Z63" i="75" s="1"/>
  <c r="M63" i="75"/>
  <c r="S63" i="75" s="1"/>
  <c r="H63" i="75"/>
  <c r="I63" i="75"/>
  <c r="O63" i="75"/>
  <c r="V63" i="75" s="1"/>
  <c r="P63" i="75"/>
  <c r="W63" i="75" s="1"/>
  <c r="G63" i="75"/>
  <c r="N63" i="75" s="1"/>
  <c r="U63" i="75" s="1"/>
  <c r="AG63" i="75" s="1"/>
  <c r="D63" i="4"/>
  <c r="E63" i="4" s="1"/>
  <c r="S63" i="4"/>
  <c r="T63" i="4" s="1"/>
  <c r="U63" i="4"/>
  <c r="V63" i="4"/>
  <c r="P63" i="4"/>
  <c r="Q63" i="4"/>
  <c r="X63" i="4"/>
  <c r="Y63" i="4"/>
  <c r="D64" i="75"/>
  <c r="Z64" i="75" s="1"/>
  <c r="E64" i="75"/>
  <c r="L64" i="75"/>
  <c r="R64" i="75" s="1"/>
  <c r="M64" i="75"/>
  <c r="S64" i="75" s="1"/>
  <c r="H64" i="75"/>
  <c r="I64" i="75"/>
  <c r="O64" i="75"/>
  <c r="V64" i="75" s="1"/>
  <c r="P64" i="75"/>
  <c r="W64" i="75" s="1"/>
  <c r="AC64" i="75" s="1"/>
  <c r="G64" i="75"/>
  <c r="N64" i="75" s="1"/>
  <c r="U64" i="75" s="1"/>
  <c r="AG64" i="75" s="1"/>
  <c r="E65" i="5" s="1"/>
  <c r="D64" i="4"/>
  <c r="E64" i="4" s="1"/>
  <c r="S64" i="4"/>
  <c r="T64" i="4" s="1"/>
  <c r="U64" i="4"/>
  <c r="V64" i="4"/>
  <c r="P64" i="4"/>
  <c r="Q64" i="4"/>
  <c r="X64" i="4"/>
  <c r="Y64" i="4"/>
  <c r="D65" i="75"/>
  <c r="E65" i="75"/>
  <c r="L65" i="75"/>
  <c r="R65" i="75" s="1"/>
  <c r="M65" i="75"/>
  <c r="S65" i="75" s="1"/>
  <c r="H65" i="75"/>
  <c r="I65" i="75"/>
  <c r="O65" i="75"/>
  <c r="V65" i="75" s="1"/>
  <c r="P65" i="75"/>
  <c r="W65" i="75" s="1"/>
  <c r="AC65" i="75" s="1"/>
  <c r="G65" i="75"/>
  <c r="N65" i="75" s="1"/>
  <c r="U65" i="75" s="1"/>
  <c r="AG65" i="75" s="1"/>
  <c r="E66" i="5" s="1"/>
  <c r="D65" i="4"/>
  <c r="E65" i="4" s="1"/>
  <c r="X66" i="5" s="1"/>
  <c r="S65" i="4"/>
  <c r="T65" i="4" s="1"/>
  <c r="U65" i="4"/>
  <c r="V65" i="4"/>
  <c r="P65" i="4"/>
  <c r="Q65" i="4"/>
  <c r="X65" i="4"/>
  <c r="Y65" i="4"/>
  <c r="D66" i="75"/>
  <c r="E66" i="75"/>
  <c r="L66" i="75"/>
  <c r="R66" i="75" s="1"/>
  <c r="M66" i="75"/>
  <c r="S66" i="75" s="1"/>
  <c r="G66" i="75"/>
  <c r="N66" i="75" s="1"/>
  <c r="U66" i="75" s="1"/>
  <c r="AG66" i="75" s="1"/>
  <c r="E67" i="5" s="1"/>
  <c r="H66" i="75"/>
  <c r="I66" i="75"/>
  <c r="O66" i="75"/>
  <c r="V66" i="75" s="1"/>
  <c r="P66" i="75"/>
  <c r="W66" i="75" s="1"/>
  <c r="D66" i="4"/>
  <c r="E66" i="4" s="1"/>
  <c r="S66" i="4"/>
  <c r="T66" i="4" s="1"/>
  <c r="U66" i="4"/>
  <c r="V66" i="4"/>
  <c r="P66" i="4"/>
  <c r="Q66" i="4"/>
  <c r="R66" i="4" s="1"/>
  <c r="AB67" i="5" s="1"/>
  <c r="X66" i="4"/>
  <c r="Y66" i="4"/>
  <c r="D67" i="75"/>
  <c r="E67" i="75"/>
  <c r="L67" i="75"/>
  <c r="R67" i="75" s="1"/>
  <c r="M67" i="75"/>
  <c r="S67" i="75" s="1"/>
  <c r="H67" i="75"/>
  <c r="I67" i="75"/>
  <c r="O67" i="75"/>
  <c r="V67" i="75" s="1"/>
  <c r="P67" i="75"/>
  <c r="W67" i="75" s="1"/>
  <c r="G67" i="75"/>
  <c r="N67" i="75" s="1"/>
  <c r="U67" i="75" s="1"/>
  <c r="AG67" i="75" s="1"/>
  <c r="E68" i="5" s="1"/>
  <c r="D67" i="4"/>
  <c r="E67" i="4" s="1"/>
  <c r="X68" i="5" s="1"/>
  <c r="S67" i="4"/>
  <c r="T67" i="4" s="1"/>
  <c r="U67" i="4"/>
  <c r="V67" i="4"/>
  <c r="P67" i="4"/>
  <c r="R67" i="4" s="1"/>
  <c r="AB68" i="5" s="1"/>
  <c r="Q67" i="4"/>
  <c r="X67" i="4"/>
  <c r="Y67" i="4"/>
  <c r="Z67" i="4" s="1"/>
  <c r="AD68" i="5" s="1"/>
  <c r="D68" i="75"/>
  <c r="E68" i="75"/>
  <c r="L68" i="75"/>
  <c r="R68" i="75" s="1"/>
  <c r="M68" i="75"/>
  <c r="S68" i="75" s="1"/>
  <c r="AA68" i="75" s="1"/>
  <c r="H68" i="75"/>
  <c r="I68" i="75"/>
  <c r="O68" i="75"/>
  <c r="V68" i="75" s="1"/>
  <c r="P68" i="75"/>
  <c r="W68" i="75" s="1"/>
  <c r="G68" i="75"/>
  <c r="N68" i="75" s="1"/>
  <c r="U68" i="75" s="1"/>
  <c r="AG68" i="75" s="1"/>
  <c r="E69" i="5" s="1"/>
  <c r="D68" i="4"/>
  <c r="E68" i="4"/>
  <c r="S68" i="4"/>
  <c r="T68" i="4" s="1"/>
  <c r="U68" i="4"/>
  <c r="V68" i="4"/>
  <c r="P68" i="4"/>
  <c r="Q68" i="4"/>
  <c r="X68" i="4"/>
  <c r="Y68" i="4"/>
  <c r="D69" i="75"/>
  <c r="E69" i="75"/>
  <c r="AA69" i="75" s="1"/>
  <c r="L69" i="75"/>
  <c r="R69" i="75" s="1"/>
  <c r="M69" i="75"/>
  <c r="S69" i="75" s="1"/>
  <c r="H69" i="75"/>
  <c r="I69" i="75"/>
  <c r="O69" i="75"/>
  <c r="V69" i="75" s="1"/>
  <c r="P69" i="75"/>
  <c r="W69" i="75" s="1"/>
  <c r="G69" i="75"/>
  <c r="N69" i="75" s="1"/>
  <c r="U69" i="75" s="1"/>
  <c r="AG69" i="75" s="1"/>
  <c r="E70" i="5" s="1"/>
  <c r="D69" i="4"/>
  <c r="E69" i="4" s="1"/>
  <c r="S69" i="4"/>
  <c r="T69" i="4" s="1"/>
  <c r="U69" i="4"/>
  <c r="V69" i="4"/>
  <c r="P69" i="4"/>
  <c r="Q69" i="4"/>
  <c r="X69" i="4"/>
  <c r="Y69" i="4"/>
  <c r="D70" i="75"/>
  <c r="E70" i="75"/>
  <c r="L70" i="75"/>
  <c r="R70" i="75" s="1"/>
  <c r="M70" i="75"/>
  <c r="S70" i="75" s="1"/>
  <c r="H70" i="75"/>
  <c r="I70" i="75"/>
  <c r="O70" i="75"/>
  <c r="V70" i="75" s="1"/>
  <c r="P70" i="75"/>
  <c r="W70" i="75" s="1"/>
  <c r="G70" i="75"/>
  <c r="N70" i="75" s="1"/>
  <c r="U70" i="75" s="1"/>
  <c r="AG70" i="75" s="1"/>
  <c r="E71" i="5" s="1"/>
  <c r="D70" i="4"/>
  <c r="E70" i="4" s="1"/>
  <c r="S70" i="4"/>
  <c r="T70" i="4" s="1"/>
  <c r="U70" i="4"/>
  <c r="V70" i="4"/>
  <c r="P70" i="4"/>
  <c r="Q70" i="4"/>
  <c r="X70" i="4"/>
  <c r="Y70" i="4"/>
  <c r="D71" i="75"/>
  <c r="E71" i="75"/>
  <c r="L71" i="75"/>
  <c r="R71" i="75" s="1"/>
  <c r="M71" i="75"/>
  <c r="S71" i="75" s="1"/>
  <c r="AA71" i="75" s="1"/>
  <c r="H71" i="75"/>
  <c r="I71" i="75"/>
  <c r="O71" i="75"/>
  <c r="V71" i="75" s="1"/>
  <c r="P71" i="75"/>
  <c r="W71" i="75" s="1"/>
  <c r="G71" i="75"/>
  <c r="N71" i="75" s="1"/>
  <c r="U71" i="75" s="1"/>
  <c r="AG71" i="75" s="1"/>
  <c r="E72" i="5" s="1"/>
  <c r="D71" i="4"/>
  <c r="E71" i="4" s="1"/>
  <c r="S71" i="4"/>
  <c r="T71" i="4" s="1"/>
  <c r="U71" i="4"/>
  <c r="V71" i="4"/>
  <c r="P71" i="4"/>
  <c r="Q71" i="4"/>
  <c r="X71" i="4"/>
  <c r="Y71" i="4"/>
  <c r="D72" i="75"/>
  <c r="E72" i="75"/>
  <c r="L72" i="75"/>
  <c r="R72" i="75" s="1"/>
  <c r="Z72" i="75" s="1"/>
  <c r="M72" i="75"/>
  <c r="S72" i="75" s="1"/>
  <c r="H72" i="75"/>
  <c r="I72" i="75"/>
  <c r="O72" i="75"/>
  <c r="V72" i="75" s="1"/>
  <c r="P72" i="75"/>
  <c r="W72" i="75" s="1"/>
  <c r="G72" i="75"/>
  <c r="N72" i="75" s="1"/>
  <c r="U72" i="75" s="1"/>
  <c r="AG72" i="75" s="1"/>
  <c r="E73" i="5" s="1"/>
  <c r="D72" i="4"/>
  <c r="E72" i="4" s="1"/>
  <c r="X73" i="5" s="1"/>
  <c r="S72" i="4"/>
  <c r="T72" i="4" s="1"/>
  <c r="U72" i="4"/>
  <c r="V72" i="4"/>
  <c r="P72" i="4"/>
  <c r="Q72" i="4"/>
  <c r="X72" i="4"/>
  <c r="Y72" i="4"/>
  <c r="Z72" i="4" s="1"/>
  <c r="AD73" i="5" s="1"/>
  <c r="D73" i="75"/>
  <c r="E73" i="75"/>
  <c r="L73" i="75"/>
  <c r="R73" i="75"/>
  <c r="M73" i="75"/>
  <c r="S73" i="75"/>
  <c r="H73" i="75"/>
  <c r="I73" i="75"/>
  <c r="O73" i="75"/>
  <c r="V73" i="75" s="1"/>
  <c r="P73" i="75"/>
  <c r="W73" i="75" s="1"/>
  <c r="G73" i="75"/>
  <c r="N73" i="75" s="1"/>
  <c r="U73" i="75" s="1"/>
  <c r="AG73" i="75" s="1"/>
  <c r="E74" i="5" s="1"/>
  <c r="D73" i="4"/>
  <c r="E73" i="4" s="1"/>
  <c r="S73" i="4"/>
  <c r="T73" i="4"/>
  <c r="U73" i="4"/>
  <c r="V73" i="4"/>
  <c r="P73" i="4"/>
  <c r="Q73" i="4"/>
  <c r="X73" i="4"/>
  <c r="Y73" i="4"/>
  <c r="D74" i="75"/>
  <c r="E74" i="75"/>
  <c r="L74" i="75"/>
  <c r="R74" i="75" s="1"/>
  <c r="M74" i="75"/>
  <c r="S74" i="75" s="1"/>
  <c r="H74" i="75"/>
  <c r="I74" i="75"/>
  <c r="O74" i="75"/>
  <c r="V74" i="75" s="1"/>
  <c r="AB74" i="75" s="1"/>
  <c r="P74" i="75"/>
  <c r="W74" i="75" s="1"/>
  <c r="G74" i="75"/>
  <c r="N74" i="75" s="1"/>
  <c r="U74" i="75" s="1"/>
  <c r="AG74" i="75" s="1"/>
  <c r="E75" i="5" s="1"/>
  <c r="D74" i="4"/>
  <c r="E74" i="4" s="1"/>
  <c r="S74" i="4"/>
  <c r="T74" i="4" s="1"/>
  <c r="U74" i="4"/>
  <c r="V74" i="4"/>
  <c r="P74" i="4"/>
  <c r="Q74" i="4"/>
  <c r="X74" i="4"/>
  <c r="Y74" i="4"/>
  <c r="D75" i="75"/>
  <c r="F75" i="75" s="1"/>
  <c r="E75" i="75"/>
  <c r="L75" i="75"/>
  <c r="R75" i="75" s="1"/>
  <c r="M75" i="75"/>
  <c r="S75" i="75" s="1"/>
  <c r="H75" i="75"/>
  <c r="I75" i="75"/>
  <c r="O75" i="75"/>
  <c r="V75" i="75" s="1"/>
  <c r="P75" i="75"/>
  <c r="W75" i="75" s="1"/>
  <c r="G75" i="75"/>
  <c r="N75" i="75" s="1"/>
  <c r="U75" i="75" s="1"/>
  <c r="AG75" i="75" s="1"/>
  <c r="E76" i="5" s="1"/>
  <c r="D75" i="4"/>
  <c r="E75" i="4" s="1"/>
  <c r="S75" i="4"/>
  <c r="T75" i="4" s="1"/>
  <c r="U75" i="4"/>
  <c r="V75" i="4"/>
  <c r="P75" i="4"/>
  <c r="Q75" i="4"/>
  <c r="X75" i="4"/>
  <c r="Y75" i="4"/>
  <c r="D76" i="75"/>
  <c r="E76" i="75"/>
  <c r="L76" i="75"/>
  <c r="R76" i="75" s="1"/>
  <c r="M76" i="75"/>
  <c r="S76" i="75" s="1"/>
  <c r="H76" i="75"/>
  <c r="I76" i="75"/>
  <c r="O76" i="75"/>
  <c r="V76" i="75" s="1"/>
  <c r="P76" i="75"/>
  <c r="W76" i="75" s="1"/>
  <c r="G76" i="75"/>
  <c r="N76" i="75" s="1"/>
  <c r="U76" i="75" s="1"/>
  <c r="AG76" i="75" s="1"/>
  <c r="E77" i="5" s="1"/>
  <c r="D76" i="4"/>
  <c r="E76" i="4" s="1"/>
  <c r="X77" i="5" s="1"/>
  <c r="S76" i="4"/>
  <c r="T76" i="4" s="1"/>
  <c r="U76" i="4"/>
  <c r="V76" i="4"/>
  <c r="P76" i="4"/>
  <c r="Q76" i="4"/>
  <c r="X76" i="4"/>
  <c r="Y76" i="4"/>
  <c r="D77" i="75"/>
  <c r="E77" i="75"/>
  <c r="L77" i="75"/>
  <c r="R77" i="75" s="1"/>
  <c r="M77" i="75"/>
  <c r="S77" i="75"/>
  <c r="H77" i="75"/>
  <c r="I77" i="75"/>
  <c r="O77" i="75"/>
  <c r="V77" i="75" s="1"/>
  <c r="P77" i="75"/>
  <c r="W77" i="75" s="1"/>
  <c r="G77" i="75"/>
  <c r="N77" i="75"/>
  <c r="U77" i="75" s="1"/>
  <c r="AG77" i="75" s="1"/>
  <c r="E78" i="5" s="1"/>
  <c r="D77" i="4"/>
  <c r="E77" i="4" s="1"/>
  <c r="S77" i="4"/>
  <c r="T77" i="4" s="1"/>
  <c r="U77" i="4"/>
  <c r="V77" i="4"/>
  <c r="P77" i="4"/>
  <c r="Q77" i="4"/>
  <c r="X77" i="4"/>
  <c r="Y77" i="4"/>
  <c r="D78" i="75"/>
  <c r="E78" i="75"/>
  <c r="L78" i="75"/>
  <c r="R78" i="75" s="1"/>
  <c r="M78" i="75"/>
  <c r="S78" i="75" s="1"/>
  <c r="H78" i="75"/>
  <c r="I78" i="75"/>
  <c r="O78" i="75"/>
  <c r="V78" i="75" s="1"/>
  <c r="P78" i="75"/>
  <c r="W78" i="75" s="1"/>
  <c r="G78" i="75"/>
  <c r="N78" i="75" s="1"/>
  <c r="U78" i="75" s="1"/>
  <c r="AG78" i="75" s="1"/>
  <c r="E79" i="5" s="1"/>
  <c r="D78" i="4"/>
  <c r="E78" i="4" s="1"/>
  <c r="S78" i="4"/>
  <c r="T78" i="4" s="1"/>
  <c r="U78" i="4"/>
  <c r="V78" i="4"/>
  <c r="P78" i="4"/>
  <c r="Q78" i="4"/>
  <c r="X78" i="4"/>
  <c r="Y78" i="4"/>
  <c r="D79" i="75"/>
  <c r="F79" i="75" s="1"/>
  <c r="E79" i="75"/>
  <c r="L79" i="75"/>
  <c r="R79" i="75" s="1"/>
  <c r="T79" i="75" s="1"/>
  <c r="M79" i="75"/>
  <c r="S79" i="75" s="1"/>
  <c r="H79" i="75"/>
  <c r="I79" i="75"/>
  <c r="O79" i="75"/>
  <c r="V79" i="75" s="1"/>
  <c r="P79" i="75"/>
  <c r="W79" i="75" s="1"/>
  <c r="G79" i="75"/>
  <c r="N79" i="75" s="1"/>
  <c r="U79" i="75" s="1"/>
  <c r="AG79" i="75" s="1"/>
  <c r="E80" i="5" s="1"/>
  <c r="D79" i="4"/>
  <c r="E79" i="4" s="1"/>
  <c r="S79" i="4"/>
  <c r="T79" i="4" s="1"/>
  <c r="U79" i="4"/>
  <c r="V79" i="4"/>
  <c r="P79" i="4"/>
  <c r="Q79" i="4"/>
  <c r="X79" i="4"/>
  <c r="Y79" i="4"/>
  <c r="D80" i="75"/>
  <c r="E80" i="75"/>
  <c r="AA80" i="75" s="1"/>
  <c r="L80" i="75"/>
  <c r="R80" i="75"/>
  <c r="M80" i="75"/>
  <c r="S80" i="75" s="1"/>
  <c r="H80" i="75"/>
  <c r="J80" i="75" s="1"/>
  <c r="I80" i="75"/>
  <c r="O80" i="75"/>
  <c r="V80" i="75" s="1"/>
  <c r="P80" i="75"/>
  <c r="W80" i="75" s="1"/>
  <c r="G80" i="75"/>
  <c r="N80" i="75" s="1"/>
  <c r="U80" i="75" s="1"/>
  <c r="AG80" i="75" s="1"/>
  <c r="E81" i="5" s="1"/>
  <c r="D80" i="4"/>
  <c r="E80" i="4" s="1"/>
  <c r="S80" i="4"/>
  <c r="T80" i="4" s="1"/>
  <c r="U80" i="4"/>
  <c r="V80" i="4"/>
  <c r="P80" i="4"/>
  <c r="Q80" i="4"/>
  <c r="X80" i="4"/>
  <c r="Y80" i="4"/>
  <c r="D81" i="75"/>
  <c r="E81" i="75"/>
  <c r="L81" i="75"/>
  <c r="R81" i="75" s="1"/>
  <c r="M81" i="75"/>
  <c r="S81" i="75" s="1"/>
  <c r="AA81" i="75" s="1"/>
  <c r="H81" i="75"/>
  <c r="I81" i="75"/>
  <c r="O81" i="75"/>
  <c r="V81" i="75" s="1"/>
  <c r="P81" i="75"/>
  <c r="W81" i="75" s="1"/>
  <c r="AC81" i="75" s="1"/>
  <c r="G81" i="75"/>
  <c r="N81" i="75" s="1"/>
  <c r="U81" i="75" s="1"/>
  <c r="AG81" i="75" s="1"/>
  <c r="E82" i="5" s="1"/>
  <c r="D81" i="4"/>
  <c r="E81" i="4" s="1"/>
  <c r="S81" i="4"/>
  <c r="T81" i="4"/>
  <c r="U81" i="4"/>
  <c r="V81" i="4"/>
  <c r="P81" i="4"/>
  <c r="Q81" i="4"/>
  <c r="X81" i="4"/>
  <c r="Y81" i="4"/>
  <c r="D82" i="75"/>
  <c r="E82" i="75"/>
  <c r="L82" i="75"/>
  <c r="R82" i="75" s="1"/>
  <c r="M82" i="75"/>
  <c r="S82" i="75" s="1"/>
  <c r="AA82" i="75" s="1"/>
  <c r="H82" i="75"/>
  <c r="I82" i="75"/>
  <c r="O82" i="75"/>
  <c r="V82" i="75" s="1"/>
  <c r="P82" i="75"/>
  <c r="W82" i="75" s="1"/>
  <c r="G82" i="75"/>
  <c r="N82" i="75" s="1"/>
  <c r="U82" i="75" s="1"/>
  <c r="AG82" i="75" s="1"/>
  <c r="E83" i="5" s="1"/>
  <c r="D82" i="4"/>
  <c r="E82" i="4" s="1"/>
  <c r="S82" i="4"/>
  <c r="T82" i="4" s="1"/>
  <c r="U82" i="4"/>
  <c r="V82" i="4"/>
  <c r="P82" i="4"/>
  <c r="R82" i="4" s="1"/>
  <c r="AB83" i="5" s="1"/>
  <c r="Q82" i="4"/>
  <c r="X82" i="4"/>
  <c r="Y82" i="4"/>
  <c r="D83" i="75"/>
  <c r="E83" i="75"/>
  <c r="L83" i="75"/>
  <c r="R83" i="75" s="1"/>
  <c r="Z83" i="75" s="1"/>
  <c r="M83" i="75"/>
  <c r="S83" i="75" s="1"/>
  <c r="G83" i="75"/>
  <c r="N83" i="75" s="1"/>
  <c r="U83" i="75" s="1"/>
  <c r="AG83" i="75" s="1"/>
  <c r="E84" i="5" s="1"/>
  <c r="H83" i="75"/>
  <c r="I83" i="75"/>
  <c r="O83" i="75"/>
  <c r="V83" i="75" s="1"/>
  <c r="P83" i="75"/>
  <c r="W83" i="75" s="1"/>
  <c r="AC83" i="75" s="1"/>
  <c r="D83" i="4"/>
  <c r="E83" i="4"/>
  <c r="X84" i="5" s="1"/>
  <c r="S83" i="4"/>
  <c r="T83" i="4" s="1"/>
  <c r="U83" i="4"/>
  <c r="V83" i="4"/>
  <c r="P83" i="4"/>
  <c r="Q83" i="4"/>
  <c r="X83" i="4"/>
  <c r="Y83" i="4"/>
  <c r="D84" i="75"/>
  <c r="E84" i="75"/>
  <c r="L84" i="75"/>
  <c r="R84" i="75" s="1"/>
  <c r="M84" i="75"/>
  <c r="S84" i="75" s="1"/>
  <c r="H84" i="75"/>
  <c r="I84" i="75"/>
  <c r="O84" i="75"/>
  <c r="V84" i="75" s="1"/>
  <c r="P84" i="75"/>
  <c r="W84" i="75" s="1"/>
  <c r="G84" i="75"/>
  <c r="N84" i="75" s="1"/>
  <c r="U84" i="75" s="1"/>
  <c r="AG84" i="75" s="1"/>
  <c r="D84" i="4"/>
  <c r="E84" i="4" s="1"/>
  <c r="S84" i="4"/>
  <c r="T84" i="4" s="1"/>
  <c r="U84" i="4"/>
  <c r="V84" i="4"/>
  <c r="P84" i="4"/>
  <c r="Q84" i="4"/>
  <c r="X84" i="4"/>
  <c r="Y84" i="4"/>
  <c r="Y15" i="5"/>
  <c r="Y19" i="75"/>
  <c r="Y14" i="75"/>
  <c r="Y16" i="75"/>
  <c r="Q16" i="75"/>
  <c r="Q17" i="75"/>
  <c r="Y17" i="75"/>
  <c r="Q18" i="75"/>
  <c r="Y18" i="75"/>
  <c r="Q19" i="75"/>
  <c r="Q20" i="75"/>
  <c r="Y20" i="75"/>
  <c r="Q21" i="75"/>
  <c r="Y21" i="75"/>
  <c r="Q22" i="75"/>
  <c r="Y22" i="75"/>
  <c r="Q23" i="75"/>
  <c r="Y23" i="75"/>
  <c r="Q44" i="75"/>
  <c r="Y44" i="75"/>
  <c r="Q45" i="75"/>
  <c r="Y45" i="75"/>
  <c r="Q46" i="75"/>
  <c r="Y46" i="75"/>
  <c r="Q47" i="75"/>
  <c r="Y47" i="75"/>
  <c r="Q48" i="75"/>
  <c r="Y48" i="75"/>
  <c r="Q49" i="75"/>
  <c r="Y49" i="75"/>
  <c r="Q50" i="75"/>
  <c r="Y50" i="75"/>
  <c r="Q51" i="75"/>
  <c r="Y51" i="75"/>
  <c r="Q52" i="75"/>
  <c r="Y52" i="75"/>
  <c r="Q53" i="75"/>
  <c r="Y53" i="75"/>
  <c r="Q54" i="75"/>
  <c r="Y54" i="75"/>
  <c r="Q55" i="75"/>
  <c r="Y55" i="75"/>
  <c r="Q56" i="75"/>
  <c r="Y56" i="75"/>
  <c r="Q57" i="75"/>
  <c r="Y57" i="75"/>
  <c r="Q58" i="75"/>
  <c r="Y58" i="75"/>
  <c r="Q59" i="75"/>
  <c r="Y59" i="75"/>
  <c r="Q65" i="75"/>
  <c r="Y65" i="75"/>
  <c r="Q66" i="75"/>
  <c r="Y66" i="75"/>
  <c r="Q67" i="75"/>
  <c r="Y67" i="75"/>
  <c r="Q68" i="75"/>
  <c r="Y68" i="75"/>
  <c r="Q69" i="75"/>
  <c r="Y69" i="75"/>
  <c r="Q70" i="75"/>
  <c r="Y70" i="75"/>
  <c r="Q14" i="75"/>
  <c r="Q15" i="75"/>
  <c r="Y15" i="75"/>
  <c r="J85" i="5"/>
  <c r="J61" i="5"/>
  <c r="J62" i="5"/>
  <c r="J58" i="5"/>
  <c r="J51" i="5"/>
  <c r="J9" i="5"/>
  <c r="E8" i="5"/>
  <c r="AC10" i="75"/>
  <c r="AC14" i="75"/>
  <c r="AB22" i="75"/>
  <c r="AB27" i="75"/>
  <c r="AC30" i="75"/>
  <c r="AB46" i="75"/>
  <c r="AB57" i="75"/>
  <c r="N8" i="5"/>
  <c r="N11" i="5"/>
  <c r="N15" i="5"/>
  <c r="N59" i="5"/>
  <c r="X7" i="5"/>
  <c r="X30" i="5"/>
  <c r="X41" i="5"/>
  <c r="X45" i="5"/>
  <c r="X56" i="5"/>
  <c r="N7" i="5"/>
  <c r="N18" i="5"/>
  <c r="X8" i="5"/>
  <c r="X37" i="5"/>
  <c r="X5" i="5"/>
  <c r="X11" i="5"/>
  <c r="X16" i="5"/>
  <c r="X48" i="5"/>
  <c r="X26" i="5"/>
  <c r="N27" i="5"/>
  <c r="N10" i="5"/>
  <c r="X24" i="5"/>
  <c r="X40" i="5"/>
  <c r="AB33" i="75"/>
  <c r="AB61" i="75"/>
  <c r="AC11" i="75"/>
  <c r="AC36" i="75"/>
  <c r="AC37" i="75"/>
  <c r="AC34" i="75"/>
  <c r="AC33" i="75"/>
  <c r="I38" i="5"/>
  <c r="AA3" i="75"/>
  <c r="AC17" i="5"/>
  <c r="T82" i="5"/>
  <c r="T71" i="5"/>
  <c r="T69" i="5"/>
  <c r="T63" i="5"/>
  <c r="T58" i="5"/>
  <c r="T52" i="5"/>
  <c r="T45" i="5"/>
  <c r="T43" i="5"/>
  <c r="T40" i="5"/>
  <c r="T35" i="5"/>
  <c r="T30" i="5"/>
  <c r="T27" i="5"/>
  <c r="T18" i="5"/>
  <c r="T10" i="5"/>
  <c r="T8" i="5"/>
  <c r="T83" i="5"/>
  <c r="T76" i="5"/>
  <c r="T60" i="5"/>
  <c r="T56" i="5"/>
  <c r="T7" i="5"/>
  <c r="T4" i="5"/>
  <c r="T72" i="5"/>
  <c r="T68" i="5"/>
  <c r="T64" i="5"/>
  <c r="T57" i="5"/>
  <c r="T55" i="5"/>
  <c r="T48" i="5"/>
  <c r="T46" i="5"/>
  <c r="T39" i="5"/>
  <c r="T33" i="5"/>
  <c r="T28" i="5"/>
  <c r="T80" i="5"/>
  <c r="T74" i="5"/>
  <c r="T13" i="5"/>
  <c r="T79" i="5"/>
  <c r="T75" i="5"/>
  <c r="T70" i="5"/>
  <c r="T67" i="5"/>
  <c r="T65" i="5"/>
  <c r="T51" i="5"/>
  <c r="T44" i="5"/>
  <c r="T42" i="5"/>
  <c r="T29" i="5"/>
  <c r="T26" i="5"/>
  <c r="T24" i="5"/>
  <c r="T20" i="5"/>
  <c r="T17" i="5"/>
  <c r="T15" i="5"/>
  <c r="T12" i="5"/>
  <c r="T6" i="5"/>
  <c r="T78" i="5"/>
  <c r="T47" i="5"/>
  <c r="R13" i="5"/>
  <c r="R42" i="5"/>
  <c r="N61" i="5"/>
  <c r="N26" i="5"/>
  <c r="N20" i="5"/>
  <c r="N17" i="5"/>
  <c r="AA63" i="75"/>
  <c r="E32" i="5"/>
  <c r="E9" i="5"/>
  <c r="E22" i="5"/>
  <c r="E25" i="5"/>
  <c r="E18" i="5"/>
  <c r="E19" i="5"/>
  <c r="E34" i="5"/>
  <c r="E20" i="5"/>
  <c r="E12" i="5"/>
  <c r="AA37" i="75"/>
  <c r="E23" i="5"/>
  <c r="E21" i="5"/>
  <c r="E26" i="5"/>
  <c r="E29" i="5"/>
  <c r="E45" i="5"/>
  <c r="E24" i="5"/>
  <c r="E36" i="5"/>
  <c r="E4" i="5"/>
  <c r="E64" i="5"/>
  <c r="E38" i="5"/>
  <c r="E15" i="5"/>
  <c r="E52" i="5"/>
  <c r="E33" i="5"/>
  <c r="E5" i="5"/>
  <c r="E11" i="5"/>
  <c r="E16" i="5"/>
  <c r="E6" i="5"/>
  <c r="E28" i="5"/>
  <c r="E39" i="5"/>
  <c r="E41" i="5"/>
  <c r="E30" i="5"/>
  <c r="E40" i="5"/>
  <c r="E7" i="5"/>
  <c r="E17" i="5"/>
  <c r="E14" i="5"/>
  <c r="Z37" i="75"/>
  <c r="AA32" i="75"/>
  <c r="AA29" i="75"/>
  <c r="Z39" i="75"/>
  <c r="AA10" i="75"/>
  <c r="Z13" i="75"/>
  <c r="AA42" i="75"/>
  <c r="AA36" i="75"/>
  <c r="Z19" i="75"/>
  <c r="AB29" i="75"/>
  <c r="AD29" i="75" s="1"/>
  <c r="AA73" i="75"/>
  <c r="AA28" i="75"/>
  <c r="AA13" i="75"/>
  <c r="Z41" i="75"/>
  <c r="AA18" i="75"/>
  <c r="Z62" i="75"/>
  <c r="Z23" i="75"/>
  <c r="AB19" i="75"/>
  <c r="AC12" i="75"/>
  <c r="AC62" i="75"/>
  <c r="AC42" i="75"/>
  <c r="AB36" i="75"/>
  <c r="AD36" i="75" s="1"/>
  <c r="AA44" i="75"/>
  <c r="AA25" i="75"/>
  <c r="AC43" i="75"/>
  <c r="AB42" i="75"/>
  <c r="AC40" i="75"/>
  <c r="AB39" i="75"/>
  <c r="AC26" i="75"/>
  <c r="AC20" i="75"/>
  <c r="AB18" i="75"/>
  <c r="AA14" i="75"/>
  <c r="Z38" i="75"/>
  <c r="Z25" i="75"/>
  <c r="AB43" i="75"/>
  <c r="AC16" i="75"/>
  <c r="AA45" i="75"/>
  <c r="AA58" i="75"/>
  <c r="AA17" i="75"/>
  <c r="AA11" i="75"/>
  <c r="AA64" i="75"/>
  <c r="AA21" i="75"/>
  <c r="Z33" i="75"/>
  <c r="Z26" i="75"/>
  <c r="Z40" i="75"/>
  <c r="Z22" i="75"/>
  <c r="Z20" i="75"/>
  <c r="Z17" i="75"/>
  <c r="Z16" i="75"/>
  <c r="Z5" i="75"/>
  <c r="X29" i="5"/>
  <c r="X28" i="5"/>
  <c r="X31" i="5"/>
  <c r="X15" i="5"/>
  <c r="X57" i="5"/>
  <c r="AD33" i="5"/>
  <c r="AB32" i="5"/>
  <c r="N13" i="5"/>
  <c r="N16" i="5"/>
  <c r="N12" i="5"/>
  <c r="R62" i="5"/>
  <c r="R54" i="5"/>
  <c r="AC17" i="75"/>
  <c r="AA55" i="75"/>
  <c r="Z47" i="75"/>
  <c r="AC21" i="75"/>
  <c r="AB58" i="75"/>
  <c r="AB25" i="75"/>
  <c r="AA23" i="75"/>
  <c r="AB21" i="75"/>
  <c r="Z30" i="75"/>
  <c r="AB23" i="75"/>
  <c r="AC7" i="75"/>
  <c r="AB12" i="75"/>
  <c r="Z58" i="75"/>
  <c r="AB78" i="75"/>
  <c r="AA53" i="75"/>
  <c r="AC41" i="75"/>
  <c r="AB32" i="75"/>
  <c r="AA30" i="75"/>
  <c r="AC28" i="75"/>
  <c r="AB17" i="75"/>
  <c r="AD17" i="75" s="1"/>
  <c r="AA26" i="75"/>
  <c r="AA24" i="75"/>
  <c r="AC44" i="75"/>
  <c r="AA59" i="75"/>
  <c r="AA39" i="75"/>
  <c r="AA33" i="75"/>
  <c r="AA22" i="75"/>
  <c r="Z73" i="75"/>
  <c r="AC4" i="75"/>
  <c r="AC35" i="75"/>
  <c r="AA57" i="75"/>
  <c r="AA46" i="75"/>
  <c r="Z8" i="75"/>
  <c r="AB5" i="75"/>
  <c r="AD5" i="75" s="1"/>
  <c r="AB20" i="75"/>
  <c r="AB8" i="75"/>
  <c r="AC13" i="75"/>
  <c r="AB60" i="75"/>
  <c r="AC24" i="75"/>
  <c r="Z52" i="75"/>
  <c r="AB28" i="75"/>
  <c r="AA16" i="75"/>
  <c r="AB35" i="75"/>
  <c r="Z29" i="75"/>
  <c r="AC29" i="75"/>
  <c r="Z44" i="75"/>
  <c r="AC68" i="75"/>
  <c r="AA6" i="75"/>
  <c r="Z67" i="75"/>
  <c r="AB4" i="75"/>
  <c r="AA34" i="75"/>
  <c r="AB47" i="75"/>
  <c r="AB41" i="75"/>
  <c r="AC55" i="75"/>
  <c r="Z55" i="75"/>
  <c r="AC54" i="75"/>
  <c r="AC53" i="75"/>
  <c r="AB52" i="75"/>
  <c r="AA48" i="75"/>
  <c r="X81" i="5"/>
  <c r="AC56" i="75"/>
  <c r="AC9" i="75"/>
  <c r="N21" i="5"/>
  <c r="Z24" i="75"/>
  <c r="Z59" i="75"/>
  <c r="AB51" i="75"/>
  <c r="AA31" i="75"/>
  <c r="AB15" i="75"/>
  <c r="X9" i="5"/>
  <c r="X32" i="5"/>
  <c r="X67" i="5"/>
  <c r="X54" i="5"/>
  <c r="X50" i="5"/>
  <c r="X47" i="5"/>
  <c r="AB44" i="5"/>
  <c r="X25" i="5"/>
  <c r="AA76" i="75"/>
  <c r="Z36" i="75"/>
  <c r="AA78" i="75"/>
  <c r="Z4" i="75"/>
  <c r="Z49" i="75"/>
  <c r="AA35" i="75"/>
  <c r="AA49" i="75"/>
  <c r="AA7" i="75"/>
  <c r="Z18" i="75"/>
  <c r="Z21" i="75"/>
  <c r="Z15" i="75"/>
  <c r="AA12" i="75"/>
  <c r="X42" i="5"/>
  <c r="X13" i="5"/>
  <c r="Z31" i="75"/>
  <c r="Z48" i="75"/>
  <c r="AA52" i="75"/>
  <c r="AA19" i="75"/>
  <c r="Z57" i="75"/>
  <c r="X20" i="5"/>
  <c r="AA40" i="75"/>
  <c r="X34" i="5"/>
  <c r="Z43" i="75"/>
  <c r="Z27" i="75"/>
  <c r="AC19" i="75"/>
  <c r="AD19" i="75" s="1"/>
  <c r="Z12" i="75"/>
  <c r="Z46" i="75"/>
  <c r="AD6" i="5"/>
  <c r="AD60" i="5"/>
  <c r="N22" i="5"/>
  <c r="AB11" i="75"/>
  <c r="Z11" i="75"/>
  <c r="Z75" i="75"/>
  <c r="AC3" i="75"/>
  <c r="Z32" i="75"/>
  <c r="Z34" i="75"/>
  <c r="AB14" i="75"/>
  <c r="AD14" i="75" s="1"/>
  <c r="X44" i="5"/>
  <c r="AA43" i="75"/>
  <c r="N14" i="5"/>
  <c r="S62" i="5"/>
  <c r="X76" i="5"/>
  <c r="X6" i="5"/>
  <c r="N19" i="5"/>
  <c r="AB7" i="75"/>
  <c r="AD7" i="75" s="1"/>
  <c r="AB75" i="75"/>
  <c r="X17" i="5"/>
  <c r="AA77" i="75"/>
  <c r="AA20" i="75"/>
  <c r="N24" i="5"/>
  <c r="E85" i="5"/>
  <c r="AC18" i="75"/>
  <c r="AA5" i="75"/>
  <c r="AB37" i="75"/>
  <c r="E47" i="5"/>
  <c r="AC32" i="75"/>
  <c r="Z50" i="75"/>
  <c r="Z42" i="75"/>
  <c r="AB24" i="75"/>
  <c r="AB49" i="75"/>
  <c r="AB40" i="75"/>
  <c r="AD40" i="75" s="1"/>
  <c r="E31" i="5"/>
  <c r="AA38" i="75"/>
  <c r="AA72" i="75"/>
  <c r="AB6" i="75"/>
  <c r="AC39" i="75"/>
  <c r="AD39" i="75" s="1"/>
  <c r="AA9" i="75"/>
  <c r="AC31" i="75"/>
  <c r="AC22" i="75"/>
  <c r="AA15" i="75"/>
  <c r="Z6" i="75"/>
  <c r="AB45" i="75"/>
  <c r="AA50" i="75"/>
  <c r="AA41" i="75"/>
  <c r="S79" i="5"/>
  <c r="S64" i="5"/>
  <c r="S63" i="5"/>
  <c r="S49" i="5"/>
  <c r="S9" i="5"/>
  <c r="S31" i="5"/>
  <c r="S23" i="5"/>
  <c r="S72" i="5"/>
  <c r="S33" i="5"/>
  <c r="S19" i="5"/>
  <c r="S27" i="5"/>
  <c r="S14" i="5"/>
  <c r="S7" i="5"/>
  <c r="S6" i="5"/>
  <c r="S69" i="5"/>
  <c r="S71" i="5"/>
  <c r="S55" i="5"/>
  <c r="S52" i="5"/>
  <c r="S65" i="5"/>
  <c r="S61" i="5"/>
  <c r="S77" i="5"/>
  <c r="S8" i="5"/>
  <c r="S43" i="5"/>
  <c r="S46" i="5"/>
  <c r="S11" i="5"/>
  <c r="S80" i="5"/>
  <c r="S75" i="5"/>
  <c r="S38" i="5"/>
  <c r="S5" i="5"/>
  <c r="S66" i="5"/>
  <c r="S12" i="5"/>
  <c r="S39" i="5"/>
  <c r="S53" i="5"/>
  <c r="S57" i="5"/>
  <c r="S21" i="5"/>
  <c r="S45" i="5"/>
  <c r="S40" i="5"/>
  <c r="S50" i="5"/>
  <c r="S83" i="5"/>
  <c r="S73" i="5"/>
  <c r="S34" i="5"/>
  <c r="S58" i="5"/>
  <c r="S37" i="5"/>
  <c r="S68" i="5"/>
  <c r="S81" i="5"/>
  <c r="S16" i="5"/>
  <c r="S47" i="5"/>
  <c r="S51" i="5"/>
  <c r="S41" i="5"/>
  <c r="S76" i="5"/>
  <c r="S36" i="5"/>
  <c r="S59" i="5"/>
  <c r="G60" i="5"/>
  <c r="AD28" i="75"/>
  <c r="AD12" i="75"/>
  <c r="AD4" i="75"/>
  <c r="AD18" i="75"/>
  <c r="X80" i="5"/>
  <c r="X39" i="5"/>
  <c r="X35" i="5"/>
  <c r="X22" i="5"/>
  <c r="X43" i="5"/>
  <c r="X70" i="5"/>
  <c r="X64" i="5"/>
  <c r="AD14" i="5"/>
  <c r="X21" i="5"/>
  <c r="N23" i="5"/>
  <c r="X61" i="5"/>
  <c r="X4" i="5"/>
  <c r="Q69" i="5"/>
  <c r="Q6" i="5"/>
  <c r="AB16" i="75" l="1"/>
  <c r="AB13" i="75"/>
  <c r="AN28" i="75"/>
  <c r="I29" i="5" s="1"/>
  <c r="AN26" i="75"/>
  <c r="I27" i="5" s="1"/>
  <c r="AN25" i="75"/>
  <c r="I26" i="5" s="1"/>
  <c r="AN45" i="75"/>
  <c r="I46" i="5" s="1"/>
  <c r="AC80" i="75"/>
  <c r="AB76" i="75"/>
  <c r="Z76" i="75"/>
  <c r="J74" i="75"/>
  <c r="AB71" i="75"/>
  <c r="Z71" i="75"/>
  <c r="X68" i="75"/>
  <c r="F66" i="75"/>
  <c r="F65" i="75"/>
  <c r="X64" i="75"/>
  <c r="T64" i="75"/>
  <c r="F62" i="75"/>
  <c r="J61" i="75"/>
  <c r="J58" i="75"/>
  <c r="J51" i="75"/>
  <c r="AC45" i="75"/>
  <c r="AD45" i="75" s="1"/>
  <c r="F13" i="75"/>
  <c r="J12" i="75"/>
  <c r="AE24" i="75"/>
  <c r="AE81" i="75"/>
  <c r="AC84" i="75"/>
  <c r="AC74" i="75"/>
  <c r="T73" i="75"/>
  <c r="AC23" i="75"/>
  <c r="AB9" i="75"/>
  <c r="AC8" i="75"/>
  <c r="AA8" i="75"/>
  <c r="AR45" i="75"/>
  <c r="K46" i="5" s="1"/>
  <c r="AD44" i="75"/>
  <c r="AD58" i="75"/>
  <c r="F82" i="75"/>
  <c r="F68" i="75"/>
  <c r="J64" i="75"/>
  <c r="F63" i="75"/>
  <c r="F56" i="75"/>
  <c r="AC49" i="75"/>
  <c r="T43" i="75"/>
  <c r="T39" i="75"/>
  <c r="Z28" i="75"/>
  <c r="AC27" i="75"/>
  <c r="AD27" i="75" s="1"/>
  <c r="AA27" i="75"/>
  <c r="AB26" i="75"/>
  <c r="AC25" i="75"/>
  <c r="AN67" i="75"/>
  <c r="I68" i="5" s="1"/>
  <c r="AN65" i="75"/>
  <c r="I66" i="5" s="1"/>
  <c r="AN64" i="75"/>
  <c r="I65" i="5" s="1"/>
  <c r="AN63" i="75"/>
  <c r="I64" i="5" s="1"/>
  <c r="AE25" i="75"/>
  <c r="AE80" i="75"/>
  <c r="Z56" i="75"/>
  <c r="AD32" i="75"/>
  <c r="AD35" i="75"/>
  <c r="Z9" i="75"/>
  <c r="AD33" i="75"/>
  <c r="AB79" i="75"/>
  <c r="AC78" i="75"/>
  <c r="T77" i="75"/>
  <c r="AC76" i="75"/>
  <c r="AC73" i="75"/>
  <c r="AD30" i="75"/>
  <c r="AD6" i="75"/>
  <c r="AD24" i="75"/>
  <c r="AB64" i="75"/>
  <c r="J46" i="5"/>
  <c r="Z82" i="75"/>
  <c r="AD43" i="75"/>
  <c r="AA4" i="75"/>
  <c r="AD78" i="75"/>
  <c r="J59" i="75"/>
  <c r="F59" i="75"/>
  <c r="X51" i="75"/>
  <c r="X50" i="75"/>
  <c r="J43" i="75"/>
  <c r="F43" i="75"/>
  <c r="F39" i="75"/>
  <c r="J38" i="75"/>
  <c r="J31" i="75"/>
  <c r="F31" i="75"/>
  <c r="X24" i="75"/>
  <c r="J23" i="75"/>
  <c r="F23" i="75"/>
  <c r="F22" i="75"/>
  <c r="F15" i="75"/>
  <c r="X14" i="75"/>
  <c r="T12" i="75"/>
  <c r="J7" i="75"/>
  <c r="F5" i="75"/>
  <c r="J4" i="75"/>
  <c r="AQ12" i="75"/>
  <c r="J13" i="5" s="1"/>
  <c r="AN56" i="75"/>
  <c r="I57" i="5" s="1"/>
  <c r="AN54" i="75"/>
  <c r="I55" i="5" s="1"/>
  <c r="AN53" i="75"/>
  <c r="I54" i="5" s="1"/>
  <c r="AE6" i="75"/>
  <c r="AJ22" i="75"/>
  <c r="G23" i="5" s="1"/>
  <c r="AJ18" i="75"/>
  <c r="G19" i="5" s="1"/>
  <c r="AE72" i="75"/>
  <c r="AJ72" i="75" s="1"/>
  <c r="G73" i="5" s="1"/>
  <c r="AE62" i="75"/>
  <c r="AE60" i="75"/>
  <c r="AE41" i="75"/>
  <c r="AE37" i="75"/>
  <c r="AJ37" i="75" s="1"/>
  <c r="G38" i="5" s="1"/>
  <c r="Z70" i="75"/>
  <c r="AC69" i="75"/>
  <c r="AC61" i="75"/>
  <c r="AC59" i="75"/>
  <c r="AC52" i="75"/>
  <c r="AD52" i="75" s="1"/>
  <c r="AQ43" i="75"/>
  <c r="J44" i="5" s="1"/>
  <c r="AQ41" i="75"/>
  <c r="J42" i="5" s="1"/>
  <c r="AJ21" i="75"/>
  <c r="G22" i="5" s="1"/>
  <c r="AJ69" i="75"/>
  <c r="G70" i="5" s="1"/>
  <c r="AJ55" i="75"/>
  <c r="G56" i="5" s="1"/>
  <c r="AJ47" i="75"/>
  <c r="G48" i="5" s="1"/>
  <c r="AB83" i="75"/>
  <c r="AD83" i="75" s="1"/>
  <c r="AA79" i="75"/>
  <c r="J78" i="75"/>
  <c r="F78" i="75"/>
  <c r="AC72" i="75"/>
  <c r="F71" i="75"/>
  <c r="AA66" i="75"/>
  <c r="X62" i="75"/>
  <c r="AB59" i="75"/>
  <c r="AD59" i="75" s="1"/>
  <c r="T59" i="75"/>
  <c r="F55" i="75"/>
  <c r="AA54" i="75"/>
  <c r="J50" i="75"/>
  <c r="AH50" i="75" s="1"/>
  <c r="F51" i="5" s="1"/>
  <c r="X49" i="75"/>
  <c r="F48" i="75"/>
  <c r="Z45" i="75"/>
  <c r="X43" i="75"/>
  <c r="AH43" i="75" s="1"/>
  <c r="F44" i="5" s="1"/>
  <c r="AB31" i="75"/>
  <c r="T31" i="75"/>
  <c r="X23" i="75"/>
  <c r="T17" i="75"/>
  <c r="T15" i="75"/>
  <c r="T8" i="75"/>
  <c r="X5" i="75"/>
  <c r="T5" i="75"/>
  <c r="T3" i="75"/>
  <c r="AN15" i="75"/>
  <c r="I16" i="5" s="1"/>
  <c r="AN13" i="75"/>
  <c r="I14" i="5" s="1"/>
  <c r="AN7" i="75"/>
  <c r="I8" i="5" s="1"/>
  <c r="AN5" i="75"/>
  <c r="I6" i="5" s="1"/>
  <c r="AN23" i="75"/>
  <c r="I24" i="5" s="1"/>
  <c r="AN22" i="75"/>
  <c r="I23" i="5" s="1"/>
  <c r="AN21" i="75"/>
  <c r="I22" i="5" s="1"/>
  <c r="AN19" i="75"/>
  <c r="I20" i="5" s="1"/>
  <c r="AN18" i="75"/>
  <c r="I19" i="5" s="1"/>
  <c r="AN35" i="75"/>
  <c r="I36" i="5" s="1"/>
  <c r="AN34" i="75"/>
  <c r="I35" i="5" s="1"/>
  <c r="AN33" i="75"/>
  <c r="I34" i="5" s="1"/>
  <c r="AN60" i="75"/>
  <c r="I61" i="5" s="1"/>
  <c r="AN59" i="75"/>
  <c r="I60" i="5" s="1"/>
  <c r="AQ53" i="75"/>
  <c r="J54" i="5" s="1"/>
  <c r="AQ72" i="75"/>
  <c r="J73" i="5" s="1"/>
  <c r="AQ71" i="75"/>
  <c r="J72" i="5" s="1"/>
  <c r="AQ67" i="75"/>
  <c r="J68" i="5" s="1"/>
  <c r="AE7" i="75"/>
  <c r="AE43" i="75"/>
  <c r="AE32" i="75"/>
  <c r="AJ32" i="75" s="1"/>
  <c r="G33" i="5" s="1"/>
  <c r="V8" i="3"/>
  <c r="Q9" i="5" s="1"/>
  <c r="V31" i="3"/>
  <c r="Q32" i="5" s="1"/>
  <c r="V60" i="3"/>
  <c r="Q61" i="5" s="1"/>
  <c r="K56" i="3"/>
  <c r="N57" i="5" s="1"/>
  <c r="K84" i="3"/>
  <c r="N85" i="5" s="1"/>
  <c r="G84" i="3"/>
  <c r="M85" i="5" s="1"/>
  <c r="K82" i="3"/>
  <c r="N83" i="5" s="1"/>
  <c r="K80" i="3"/>
  <c r="N81" i="5" s="1"/>
  <c r="K68" i="3"/>
  <c r="N69" i="5" s="1"/>
  <c r="K66" i="3"/>
  <c r="N67" i="5" s="1"/>
  <c r="Q49" i="3"/>
  <c r="K40" i="3"/>
  <c r="N41" i="5" s="1"/>
  <c r="G30" i="3"/>
  <c r="M31" i="5" s="1"/>
  <c r="Y4" i="3"/>
  <c r="R5" i="5" s="1"/>
  <c r="V10" i="3"/>
  <c r="Q11" i="5" s="1"/>
  <c r="Y8" i="3"/>
  <c r="R9" i="5" s="1"/>
  <c r="AH7" i="3"/>
  <c r="U8" i="5" s="1"/>
  <c r="AH26" i="3"/>
  <c r="U27" i="5" s="1"/>
  <c r="V25" i="3"/>
  <c r="Q26" i="5" s="1"/>
  <c r="Y23" i="3"/>
  <c r="R24" i="5" s="1"/>
  <c r="V29" i="3"/>
  <c r="Q30" i="5" s="1"/>
  <c r="Y33" i="3"/>
  <c r="Y52" i="3"/>
  <c r="R53" i="5" s="1"/>
  <c r="AH51" i="3"/>
  <c r="U52" i="5" s="1"/>
  <c r="Y51" i="3"/>
  <c r="R52" i="5" s="1"/>
  <c r="Y48" i="3"/>
  <c r="R49" i="5" s="1"/>
  <c r="V47" i="3"/>
  <c r="Q48" i="5" s="1"/>
  <c r="V66" i="3"/>
  <c r="Q67" i="5" s="1"/>
  <c r="AH63" i="3"/>
  <c r="U64" i="5" s="1"/>
  <c r="V62" i="3"/>
  <c r="Q63" i="5" s="1"/>
  <c r="V82" i="3"/>
  <c r="Q83" i="5" s="1"/>
  <c r="V78" i="3"/>
  <c r="Q79" i="5" s="1"/>
  <c r="V74" i="3"/>
  <c r="Q75" i="5" s="1"/>
  <c r="V70" i="3"/>
  <c r="Q71" i="5" s="1"/>
  <c r="AH20" i="3"/>
  <c r="U21" i="5" s="1"/>
  <c r="AH33" i="3"/>
  <c r="U34" i="5" s="1"/>
  <c r="Q67" i="3"/>
  <c r="Q66" i="3"/>
  <c r="G27" i="3"/>
  <c r="M28" i="5" s="1"/>
  <c r="G25" i="3"/>
  <c r="M26" i="5" s="1"/>
  <c r="G24" i="3"/>
  <c r="M25" i="5" s="1"/>
  <c r="G23" i="3"/>
  <c r="M24" i="5" s="1"/>
  <c r="G21" i="3"/>
  <c r="M22" i="5" s="1"/>
  <c r="G19" i="3"/>
  <c r="M20" i="5" s="1"/>
  <c r="G16" i="3"/>
  <c r="M17" i="5" s="1"/>
  <c r="G14" i="3"/>
  <c r="M15" i="5" s="1"/>
  <c r="G12" i="3"/>
  <c r="M13" i="5" s="1"/>
  <c r="G10" i="3"/>
  <c r="M11" i="5" s="1"/>
  <c r="V18" i="3"/>
  <c r="Q19" i="5" s="1"/>
  <c r="AH31" i="3"/>
  <c r="U32" i="5" s="1"/>
  <c r="V33" i="3"/>
  <c r="Q34" i="5" s="1"/>
  <c r="Y38" i="3"/>
  <c r="R39" i="5" s="1"/>
  <c r="V53" i="3"/>
  <c r="Q54" i="5" s="1"/>
  <c r="Y56" i="3"/>
  <c r="R57" i="5" s="1"/>
  <c r="AH55" i="3"/>
  <c r="U56" i="5" s="1"/>
  <c r="V55" i="3"/>
  <c r="Q56" i="5" s="1"/>
  <c r="Y54" i="3"/>
  <c r="R55" i="5" s="1"/>
  <c r="AH84" i="3"/>
  <c r="U85" i="5" s="1"/>
  <c r="Y78" i="3"/>
  <c r="R79" i="5" s="1"/>
  <c r="AH77" i="3"/>
  <c r="U78" i="5" s="1"/>
  <c r="Y74" i="3"/>
  <c r="R75" i="5" s="1"/>
  <c r="V71" i="3"/>
  <c r="Q72" i="5" s="1"/>
  <c r="Q75" i="3"/>
  <c r="Q74" i="3"/>
  <c r="G68" i="3"/>
  <c r="M69" i="5" s="1"/>
  <c r="G41" i="3"/>
  <c r="M42" i="5" s="1"/>
  <c r="G35" i="3"/>
  <c r="M36" i="5" s="1"/>
  <c r="K32" i="3"/>
  <c r="N33" i="5" s="1"/>
  <c r="G28" i="3"/>
  <c r="M29" i="5" s="1"/>
  <c r="AH22" i="3"/>
  <c r="U23" i="5" s="1"/>
  <c r="V14" i="3"/>
  <c r="Q15" i="5" s="1"/>
  <c r="Y31" i="3"/>
  <c r="AH28" i="3"/>
  <c r="U29" i="5" s="1"/>
  <c r="V52" i="3"/>
  <c r="Q53" i="5" s="1"/>
  <c r="Y50" i="3"/>
  <c r="R51" i="5" s="1"/>
  <c r="AH49" i="3"/>
  <c r="U50" i="5" s="1"/>
  <c r="V48" i="3"/>
  <c r="Q49" i="5" s="1"/>
  <c r="V46" i="3"/>
  <c r="Q47" i="5" s="1"/>
  <c r="Y66" i="3"/>
  <c r="R67" i="5" s="1"/>
  <c r="V64" i="3"/>
  <c r="Q65" i="5" s="1"/>
  <c r="Y62" i="3"/>
  <c r="R63" i="5" s="1"/>
  <c r="V57" i="3"/>
  <c r="Q58" i="5" s="1"/>
  <c r="AH83" i="3"/>
  <c r="U84" i="5" s="1"/>
  <c r="AH76" i="3"/>
  <c r="U77" i="5" s="1"/>
  <c r="Q83" i="3"/>
  <c r="O84" i="5" s="1"/>
  <c r="Q82" i="3"/>
  <c r="K76" i="3"/>
  <c r="N77" i="5" s="1"/>
  <c r="G76" i="3"/>
  <c r="M77" i="5" s="1"/>
  <c r="K74" i="3"/>
  <c r="N75" i="5" s="1"/>
  <c r="K64" i="3"/>
  <c r="N65" i="5" s="1"/>
  <c r="Q50" i="3"/>
  <c r="O51" i="5" s="1"/>
  <c r="G49" i="3"/>
  <c r="M50" i="5" s="1"/>
  <c r="G36" i="3"/>
  <c r="M37" i="5" s="1"/>
  <c r="K30" i="3"/>
  <c r="N31" i="5" s="1"/>
  <c r="AH36" i="3"/>
  <c r="U37" i="5" s="1"/>
  <c r="AH79" i="3"/>
  <c r="U80" i="5" s="1"/>
  <c r="AH75" i="3"/>
  <c r="U76" i="5" s="1"/>
  <c r="R39" i="4"/>
  <c r="AB40" i="5" s="1"/>
  <c r="W8" i="4"/>
  <c r="AC9" i="5" s="1"/>
  <c r="Z7" i="4"/>
  <c r="AD8" i="5" s="1"/>
  <c r="Z3" i="4"/>
  <c r="AD4" i="5" s="1"/>
  <c r="H58" i="4"/>
  <c r="Y59" i="5" s="1"/>
  <c r="H54" i="4"/>
  <c r="Y55" i="5" s="1"/>
  <c r="R78" i="4"/>
  <c r="AB79" i="5" s="1"/>
  <c r="Z60" i="4"/>
  <c r="AD61" i="5" s="1"/>
  <c r="R28" i="4"/>
  <c r="AB29" i="5" s="1"/>
  <c r="Z23" i="4"/>
  <c r="AD24" i="5" s="1"/>
  <c r="Z80" i="4"/>
  <c r="AD81" i="5" s="1"/>
  <c r="Z76" i="4"/>
  <c r="AD77" i="5" s="1"/>
  <c r="R74" i="4"/>
  <c r="AB75" i="5" s="1"/>
  <c r="W70" i="4"/>
  <c r="W65" i="4"/>
  <c r="W50" i="4"/>
  <c r="AC51" i="5" s="1"/>
  <c r="Z14" i="4"/>
  <c r="AD15" i="5" s="1"/>
  <c r="H79" i="4"/>
  <c r="Y80" i="5" s="1"/>
  <c r="H75" i="4"/>
  <c r="Y76" i="5" s="1"/>
  <c r="H73" i="4"/>
  <c r="Y74" i="5" s="1"/>
  <c r="H71" i="4"/>
  <c r="Y72" i="5" s="1"/>
  <c r="H69" i="4"/>
  <c r="Y70" i="5" s="1"/>
  <c r="H43" i="4"/>
  <c r="Y44" i="5" s="1"/>
  <c r="H41" i="4"/>
  <c r="Y42" i="5" s="1"/>
  <c r="H35" i="4"/>
  <c r="Y36" i="5" s="1"/>
  <c r="H33" i="4"/>
  <c r="Y34" i="5" s="1"/>
  <c r="H27" i="4"/>
  <c r="Y28" i="5" s="1"/>
  <c r="H23" i="4"/>
  <c r="Y24" i="5" s="1"/>
  <c r="Z83" i="4"/>
  <c r="AD84" i="5" s="1"/>
  <c r="R75" i="4"/>
  <c r="AB76" i="5" s="1"/>
  <c r="W74" i="4"/>
  <c r="Z71" i="4"/>
  <c r="AD72" i="5" s="1"/>
  <c r="R70" i="4"/>
  <c r="AB71" i="5" s="1"/>
  <c r="R69" i="4"/>
  <c r="AB70" i="5" s="1"/>
  <c r="Z63" i="4"/>
  <c r="AD64" i="5" s="1"/>
  <c r="R58" i="4"/>
  <c r="AB59" i="5" s="1"/>
  <c r="R56" i="4"/>
  <c r="AB57" i="5" s="1"/>
  <c r="Z27" i="4"/>
  <c r="AD28" i="5" s="1"/>
  <c r="Z11" i="4"/>
  <c r="AD12" i="5" s="1"/>
  <c r="H11" i="4"/>
  <c r="Y12" i="5" s="1"/>
  <c r="H9" i="4"/>
  <c r="Y10" i="5" s="1"/>
  <c r="H20" i="4"/>
  <c r="Y21" i="5" s="1"/>
  <c r="H18" i="4"/>
  <c r="Y19" i="5" s="1"/>
  <c r="M54" i="4"/>
  <c r="M44" i="4"/>
  <c r="M42" i="4"/>
  <c r="N42" i="4" s="1"/>
  <c r="Z43" i="5" s="1"/>
  <c r="M40" i="4"/>
  <c r="M38" i="4"/>
  <c r="M28" i="4"/>
  <c r="M17" i="4"/>
  <c r="N17" i="4" s="1"/>
  <c r="Z18" i="5" s="1"/>
  <c r="W71" i="4"/>
  <c r="W46" i="4"/>
  <c r="AC47" i="5" s="1"/>
  <c r="Z44" i="4"/>
  <c r="AD45" i="5" s="1"/>
  <c r="Z30" i="4"/>
  <c r="AD31" i="5" s="1"/>
  <c r="Z28" i="4"/>
  <c r="AD29" i="5" s="1"/>
  <c r="W27" i="4"/>
  <c r="AC28" i="5" s="1"/>
  <c r="R3" i="4"/>
  <c r="AB4" i="5" s="1"/>
  <c r="H64" i="4"/>
  <c r="Y65" i="5" s="1"/>
  <c r="H40" i="4"/>
  <c r="Y41" i="5" s="1"/>
  <c r="H32" i="4"/>
  <c r="Y33" i="5" s="1"/>
  <c r="M19" i="4"/>
  <c r="Z84" i="4"/>
  <c r="AD85" i="5" s="1"/>
  <c r="R83" i="4"/>
  <c r="AB84" i="5" s="1"/>
  <c r="R79" i="4"/>
  <c r="AB80" i="5" s="1"/>
  <c r="Z75" i="4"/>
  <c r="AD76" i="5" s="1"/>
  <c r="Z65" i="4"/>
  <c r="AD66" i="5" s="1"/>
  <c r="R63" i="4"/>
  <c r="AB64" i="5" s="1"/>
  <c r="Z34" i="4"/>
  <c r="AD35" i="5" s="1"/>
  <c r="Z31" i="4"/>
  <c r="AD32" i="5" s="1"/>
  <c r="R22" i="4"/>
  <c r="AB23" i="5" s="1"/>
  <c r="Z16" i="4"/>
  <c r="AD17" i="5" s="1"/>
  <c r="R11" i="4"/>
  <c r="AB12" i="5" s="1"/>
  <c r="Z10" i="4"/>
  <c r="AD11" i="5" s="1"/>
  <c r="H8" i="4"/>
  <c r="Y9" i="5" s="1"/>
  <c r="H83" i="4"/>
  <c r="Y84" i="5" s="1"/>
  <c r="H63" i="4"/>
  <c r="Y64" i="5" s="1"/>
  <c r="H47" i="4"/>
  <c r="Y48" i="5" s="1"/>
  <c r="M10" i="4"/>
  <c r="N10" i="4" s="1"/>
  <c r="Z11" i="5" s="1"/>
  <c r="M8" i="4"/>
  <c r="N8" i="4" s="1"/>
  <c r="Z9" i="5" s="1"/>
  <c r="M84" i="4"/>
  <c r="M82" i="4"/>
  <c r="M80" i="4"/>
  <c r="N80" i="4" s="1"/>
  <c r="M78" i="4"/>
  <c r="X48" i="75"/>
  <c r="AB48" i="75"/>
  <c r="AD60" i="75"/>
  <c r="X66" i="75"/>
  <c r="AB66" i="75"/>
  <c r="X34" i="75"/>
  <c r="AB34" i="75"/>
  <c r="AD41" i="75"/>
  <c r="AD8" i="75"/>
  <c r="T66" i="75"/>
  <c r="AF66" i="75" s="1"/>
  <c r="D67" i="5" s="1"/>
  <c r="T81" i="75"/>
  <c r="AC77" i="75"/>
  <c r="AA75" i="75"/>
  <c r="AA74" i="75"/>
  <c r="W73" i="4"/>
  <c r="AB70" i="75"/>
  <c r="AC67" i="75"/>
  <c r="W64" i="4"/>
  <c r="AC65" i="5" s="1"/>
  <c r="W61" i="4"/>
  <c r="AC62" i="5" s="1"/>
  <c r="T61" i="75"/>
  <c r="Z60" i="75"/>
  <c r="X58" i="75"/>
  <c r="AH58" i="75" s="1"/>
  <c r="F59" i="5" s="1"/>
  <c r="AC47" i="75"/>
  <c r="AD47" i="75" s="1"/>
  <c r="AF46" i="75"/>
  <c r="D47" i="5" s="1"/>
  <c r="AD48" i="75"/>
  <c r="AD9" i="75"/>
  <c r="J81" i="75"/>
  <c r="Z80" i="75"/>
  <c r="F74" i="75"/>
  <c r="W72" i="4"/>
  <c r="Z68" i="4"/>
  <c r="AD69" i="5" s="1"/>
  <c r="J68" i="75"/>
  <c r="R62" i="4"/>
  <c r="AB63" i="5" s="1"/>
  <c r="AA60" i="75"/>
  <c r="AC57" i="75"/>
  <c r="J55" i="75"/>
  <c r="X54" i="75"/>
  <c r="AH54" i="75" s="1"/>
  <c r="F55" i="5" s="1"/>
  <c r="F54" i="75"/>
  <c r="F53" i="75"/>
  <c r="J52" i="75"/>
  <c r="F51" i="75"/>
  <c r="Z49" i="4"/>
  <c r="AD50" i="5" s="1"/>
  <c r="T49" i="75"/>
  <c r="Z48" i="4"/>
  <c r="AD49" i="5" s="1"/>
  <c r="J46" i="75"/>
  <c r="Z43" i="4"/>
  <c r="AD44" i="5" s="1"/>
  <c r="Z37" i="4"/>
  <c r="AD38" i="5" s="1"/>
  <c r="X37" i="75"/>
  <c r="X36" i="75"/>
  <c r="W35" i="4"/>
  <c r="AC36" i="5" s="1"/>
  <c r="X35" i="75"/>
  <c r="F32" i="75"/>
  <c r="J29" i="75"/>
  <c r="F29" i="75"/>
  <c r="T28" i="75"/>
  <c r="Z25" i="4"/>
  <c r="AD26" i="5" s="1"/>
  <c r="AD49" i="75"/>
  <c r="AD51" i="75"/>
  <c r="AD23" i="75"/>
  <c r="AD21" i="75"/>
  <c r="AD11" i="75"/>
  <c r="AD13" i="75"/>
  <c r="AA83" i="75"/>
  <c r="F83" i="75"/>
  <c r="AC82" i="75"/>
  <c r="J82" i="75"/>
  <c r="Z79" i="4"/>
  <c r="AD80" i="5" s="1"/>
  <c r="W78" i="4"/>
  <c r="Z78" i="75"/>
  <c r="J77" i="75"/>
  <c r="W75" i="4"/>
  <c r="AC76" i="5" s="1"/>
  <c r="Z74" i="4"/>
  <c r="AD75" i="5" s="1"/>
  <c r="J73" i="75"/>
  <c r="R71" i="4"/>
  <c r="AB72" i="5" s="1"/>
  <c r="Z70" i="4"/>
  <c r="AD71" i="5" s="1"/>
  <c r="J67" i="75"/>
  <c r="AA67" i="75"/>
  <c r="AC63" i="75"/>
  <c r="J63" i="75"/>
  <c r="Z57" i="4"/>
  <c r="AD58" i="5" s="1"/>
  <c r="AA56" i="75"/>
  <c r="R55" i="4"/>
  <c r="AB56" i="5" s="1"/>
  <c r="R54" i="4"/>
  <c r="AB55" i="5" s="1"/>
  <c r="R51" i="4"/>
  <c r="AB52" i="5" s="1"/>
  <c r="R49" i="4"/>
  <c r="AB50" i="5" s="1"/>
  <c r="F49" i="75"/>
  <c r="R48" i="4"/>
  <c r="AB49" i="5" s="1"/>
  <c r="R47" i="4"/>
  <c r="AB48" i="5" s="1"/>
  <c r="F47" i="75"/>
  <c r="R46" i="4"/>
  <c r="AB47" i="5" s="1"/>
  <c r="F44" i="75"/>
  <c r="W38" i="4"/>
  <c r="AC39" i="5" s="1"/>
  <c r="R37" i="4"/>
  <c r="AB38" i="5" s="1"/>
  <c r="J36" i="75"/>
  <c r="T36" i="75"/>
  <c r="J35" i="75"/>
  <c r="R32" i="4"/>
  <c r="AB33" i="5" s="1"/>
  <c r="R29" i="4"/>
  <c r="AB30" i="5" s="1"/>
  <c r="W29" i="4"/>
  <c r="AC30" i="5" s="1"/>
  <c r="W26" i="4"/>
  <c r="AC27" i="5" s="1"/>
  <c r="X26" i="75"/>
  <c r="R25" i="4"/>
  <c r="AB26" i="5" s="1"/>
  <c r="R23" i="4"/>
  <c r="AB24" i="5" s="1"/>
  <c r="Z22" i="4"/>
  <c r="AD23" i="5" s="1"/>
  <c r="W22" i="4"/>
  <c r="AC23" i="5" s="1"/>
  <c r="J21" i="75"/>
  <c r="Z19" i="4"/>
  <c r="AD20" i="5" s="1"/>
  <c r="X18" i="75"/>
  <c r="R17" i="4"/>
  <c r="AB18" i="5" s="1"/>
  <c r="R16" i="4"/>
  <c r="AB17" i="5" s="1"/>
  <c r="Z15" i="4"/>
  <c r="AD16" i="5" s="1"/>
  <c r="W11" i="4"/>
  <c r="AC12" i="5" s="1"/>
  <c r="F11" i="75"/>
  <c r="J10" i="75"/>
  <c r="X9" i="75"/>
  <c r="X7" i="75"/>
  <c r="R4" i="4"/>
  <c r="AB5" i="5" s="1"/>
  <c r="F3" i="75"/>
  <c r="H6" i="4"/>
  <c r="Y7" i="5" s="1"/>
  <c r="H16" i="4"/>
  <c r="Y17" i="5" s="1"/>
  <c r="H67" i="4"/>
  <c r="Y68" i="5" s="1"/>
  <c r="H60" i="4"/>
  <c r="Y61" i="5" s="1"/>
  <c r="H48" i="4"/>
  <c r="Y49" i="5" s="1"/>
  <c r="H44" i="4"/>
  <c r="Y45" i="5" s="1"/>
  <c r="H38" i="4"/>
  <c r="Y39" i="5" s="1"/>
  <c r="H30" i="4"/>
  <c r="Y31" i="5" s="1"/>
  <c r="H25" i="4"/>
  <c r="Y26" i="5" s="1"/>
  <c r="M77" i="4"/>
  <c r="N77" i="4" s="1"/>
  <c r="Z78" i="5" s="1"/>
  <c r="M75" i="4"/>
  <c r="M73" i="4"/>
  <c r="M71" i="4"/>
  <c r="N71" i="4" s="1"/>
  <c r="Z72" i="5" s="1"/>
  <c r="M69" i="4"/>
  <c r="N69" i="4" s="1"/>
  <c r="Z70" i="5" s="1"/>
  <c r="M67" i="4"/>
  <c r="M63" i="4"/>
  <c r="N63" i="4" s="1"/>
  <c r="Z64" i="5" s="1"/>
  <c r="M51" i="4"/>
  <c r="M47" i="4"/>
  <c r="N47" i="4" s="1"/>
  <c r="Z48" i="5" s="1"/>
  <c r="M35" i="4"/>
  <c r="N35" i="4" s="1"/>
  <c r="M31" i="4"/>
  <c r="M23" i="4"/>
  <c r="Q80" i="3"/>
  <c r="Q79" i="3"/>
  <c r="O80" i="5" s="1"/>
  <c r="Q72" i="3"/>
  <c r="Q71" i="3"/>
  <c r="Q64" i="3"/>
  <c r="Q63" i="3"/>
  <c r="O64" i="5" s="1"/>
  <c r="Q56" i="3"/>
  <c r="G55" i="3"/>
  <c r="M56" i="5" s="1"/>
  <c r="Q55" i="3"/>
  <c r="Q48" i="3"/>
  <c r="G47" i="3"/>
  <c r="M48" i="5" s="1"/>
  <c r="Q40" i="3"/>
  <c r="O41" i="5" s="1"/>
  <c r="G39" i="3"/>
  <c r="M40" i="5" s="1"/>
  <c r="Q39" i="3"/>
  <c r="O40" i="5" s="1"/>
  <c r="G33" i="3"/>
  <c r="M34" i="5" s="1"/>
  <c r="AH20" i="75"/>
  <c r="F21" i="5" s="1"/>
  <c r="W15" i="4"/>
  <c r="AC16" i="5" s="1"/>
  <c r="W14" i="4"/>
  <c r="AC15" i="5" s="1"/>
  <c r="W5" i="4"/>
  <c r="G80" i="3"/>
  <c r="M81" i="5" s="1"/>
  <c r="G72" i="3"/>
  <c r="M73" i="5" s="1"/>
  <c r="Q70" i="3"/>
  <c r="G64" i="3"/>
  <c r="M65" i="5" s="1"/>
  <c r="Q62" i="3"/>
  <c r="R62" i="3" s="1"/>
  <c r="P63" i="5" s="1"/>
  <c r="G61" i="3"/>
  <c r="M62" i="5" s="1"/>
  <c r="Q53" i="3"/>
  <c r="O54" i="5" s="1"/>
  <c r="G52" i="3"/>
  <c r="M53" i="5" s="1"/>
  <c r="Q52" i="3"/>
  <c r="O53" i="5" s="1"/>
  <c r="Q45" i="3"/>
  <c r="G44" i="3"/>
  <c r="M45" i="5" s="1"/>
  <c r="Q44" i="3"/>
  <c r="Q37" i="3"/>
  <c r="O38" i="5" s="1"/>
  <c r="G34" i="3"/>
  <c r="M35" i="5" s="1"/>
  <c r="G31" i="3"/>
  <c r="M32" i="5" s="1"/>
  <c r="Z26" i="4"/>
  <c r="AD27" i="5" s="1"/>
  <c r="J26" i="75"/>
  <c r="R24" i="4"/>
  <c r="AB25" i="5" s="1"/>
  <c r="W24" i="4"/>
  <c r="AC25" i="5" s="1"/>
  <c r="Z21" i="4"/>
  <c r="AD22" i="5" s="1"/>
  <c r="Z20" i="4"/>
  <c r="AD21" i="5" s="1"/>
  <c r="R19" i="4"/>
  <c r="AB20" i="5" s="1"/>
  <c r="J18" i="75"/>
  <c r="AH18" i="75" s="1"/>
  <c r="F19" i="5" s="1"/>
  <c r="Z17" i="4"/>
  <c r="AD18" i="5" s="1"/>
  <c r="R15" i="4"/>
  <c r="AB16" i="5" s="1"/>
  <c r="F14" i="75"/>
  <c r="R13" i="4"/>
  <c r="AB14" i="5" s="1"/>
  <c r="T10" i="75"/>
  <c r="R7" i="4"/>
  <c r="AB8" i="5" s="1"/>
  <c r="J6" i="75"/>
  <c r="R5" i="4"/>
  <c r="AB6" i="5" s="1"/>
  <c r="Z4" i="4"/>
  <c r="AD5" i="5" s="1"/>
  <c r="H7" i="4"/>
  <c r="Y8" i="5" s="1"/>
  <c r="H80" i="4"/>
  <c r="Y81" i="5" s="1"/>
  <c r="H78" i="4"/>
  <c r="Y79" i="5" s="1"/>
  <c r="H74" i="4"/>
  <c r="Y75" i="5" s="1"/>
  <c r="H70" i="4"/>
  <c r="Y71" i="5" s="1"/>
  <c r="H59" i="4"/>
  <c r="Y60" i="5" s="1"/>
  <c r="H57" i="4"/>
  <c r="Y58" i="5" s="1"/>
  <c r="H55" i="4"/>
  <c r="Y56" i="5" s="1"/>
  <c r="H53" i="4"/>
  <c r="Y54" i="5" s="1"/>
  <c r="H51" i="4"/>
  <c r="Y52" i="5" s="1"/>
  <c r="H49" i="4"/>
  <c r="Y50" i="5" s="1"/>
  <c r="H31" i="4"/>
  <c r="Y32" i="5" s="1"/>
  <c r="H24" i="4"/>
  <c r="Y25" i="5" s="1"/>
  <c r="M6" i="4"/>
  <c r="N6" i="4" s="1"/>
  <c r="Z7" i="5" s="1"/>
  <c r="M5" i="4"/>
  <c r="M14" i="4"/>
  <c r="N14" i="4" s="1"/>
  <c r="Z15" i="5" s="1"/>
  <c r="M13" i="4"/>
  <c r="N13" i="4" s="1"/>
  <c r="Z14" i="5" s="1"/>
  <c r="M65" i="4"/>
  <c r="N65" i="4" s="1"/>
  <c r="Z66" i="5" s="1"/>
  <c r="M53" i="4"/>
  <c r="N53" i="4" s="1"/>
  <c r="Z54" i="5" s="1"/>
  <c r="M49" i="4"/>
  <c r="N49" i="4" s="1"/>
  <c r="M37" i="4"/>
  <c r="N37" i="4" s="1"/>
  <c r="Z38" i="5" s="1"/>
  <c r="M33" i="4"/>
  <c r="N33" i="4" s="1"/>
  <c r="M27" i="4"/>
  <c r="N27" i="4" s="1"/>
  <c r="Z28" i="5" s="1"/>
  <c r="N26" i="4"/>
  <c r="Z27" i="5" s="1"/>
  <c r="Q84" i="3"/>
  <c r="K78" i="3"/>
  <c r="N79" i="5" s="1"/>
  <c r="Q76" i="3"/>
  <c r="K70" i="3"/>
  <c r="N71" i="5" s="1"/>
  <c r="Q68" i="3"/>
  <c r="K62" i="3"/>
  <c r="N63" i="5" s="1"/>
  <c r="Q60" i="3"/>
  <c r="O61" i="5" s="1"/>
  <c r="G59" i="3"/>
  <c r="M60" i="5" s="1"/>
  <c r="K54" i="3"/>
  <c r="N55" i="5" s="1"/>
  <c r="K53" i="3"/>
  <c r="N54" i="5" s="1"/>
  <c r="K52" i="3"/>
  <c r="N53" i="5" s="1"/>
  <c r="K46" i="3"/>
  <c r="N47" i="5" s="1"/>
  <c r="K45" i="3"/>
  <c r="N46" i="5" s="1"/>
  <c r="K44" i="3"/>
  <c r="N45" i="5" s="1"/>
  <c r="K38" i="3"/>
  <c r="N39" i="5" s="1"/>
  <c r="K37" i="3"/>
  <c r="N38" i="5" s="1"/>
  <c r="K36" i="3"/>
  <c r="N37" i="5" s="1"/>
  <c r="AN4" i="75"/>
  <c r="I5" i="5" s="1"/>
  <c r="AN71" i="75"/>
  <c r="I72" i="5" s="1"/>
  <c r="AN70" i="75"/>
  <c r="I71" i="5" s="1"/>
  <c r="AH9" i="3"/>
  <c r="U10" i="5" s="1"/>
  <c r="AH19" i="3"/>
  <c r="U20" i="5" s="1"/>
  <c r="V17" i="3"/>
  <c r="Q18" i="5" s="1"/>
  <c r="AH41" i="3"/>
  <c r="U42" i="5" s="1"/>
  <c r="AJ6" i="75"/>
  <c r="G7" i="5" s="1"/>
  <c r="AJ25" i="75"/>
  <c r="G26" i="5" s="1"/>
  <c r="AJ81" i="75"/>
  <c r="G82" i="5" s="1"/>
  <c r="AJ53" i="75"/>
  <c r="G54" i="5" s="1"/>
  <c r="AJ43" i="75"/>
  <c r="G44" i="5" s="1"/>
  <c r="AE42" i="75"/>
  <c r="AJ31" i="75"/>
  <c r="G32" i="5" s="1"/>
  <c r="K5" i="3"/>
  <c r="N6" i="5" s="1"/>
  <c r="AQ16" i="75"/>
  <c r="J17" i="5" s="1"/>
  <c r="AQ13" i="75"/>
  <c r="AQ9" i="75"/>
  <c r="J10" i="5" s="1"/>
  <c r="AQ31" i="75"/>
  <c r="J32" i="5" s="1"/>
  <c r="AQ30" i="75"/>
  <c r="J31" i="5" s="1"/>
  <c r="AQ27" i="75"/>
  <c r="J28" i="5" s="1"/>
  <c r="AN46" i="75"/>
  <c r="I47" i="5" s="1"/>
  <c r="AN41" i="75"/>
  <c r="AQ39" i="75"/>
  <c r="J40" i="5" s="1"/>
  <c r="AQ38" i="75"/>
  <c r="AQ37" i="75"/>
  <c r="AQ75" i="75"/>
  <c r="J76" i="5" s="1"/>
  <c r="AN84" i="75"/>
  <c r="I85" i="5" s="1"/>
  <c r="AN80" i="75"/>
  <c r="I81" i="5" s="1"/>
  <c r="AN77" i="75"/>
  <c r="I78" i="5" s="1"/>
  <c r="AH5" i="3"/>
  <c r="U6" i="5" s="1"/>
  <c r="Y26" i="3"/>
  <c r="R27" i="5" s="1"/>
  <c r="V22" i="3"/>
  <c r="Q23" i="5" s="1"/>
  <c r="Y21" i="3"/>
  <c r="R22" i="5" s="1"/>
  <c r="V15" i="3"/>
  <c r="Q16" i="5" s="1"/>
  <c r="V42" i="3"/>
  <c r="Q43" i="5" s="1"/>
  <c r="Y36" i="3"/>
  <c r="R37" i="5" s="1"/>
  <c r="V51" i="3"/>
  <c r="Q52" i="5" s="1"/>
  <c r="Y46" i="3"/>
  <c r="R47" i="5" s="1"/>
  <c r="V45" i="3"/>
  <c r="Q46" i="5" s="1"/>
  <c r="Y65" i="3"/>
  <c r="R66" i="5" s="1"/>
  <c r="Y60" i="3"/>
  <c r="R61" i="5" s="1"/>
  <c r="V58" i="3"/>
  <c r="Q59" i="5" s="1"/>
  <c r="V84" i="3"/>
  <c r="Q85" i="5" s="1"/>
  <c r="Y79" i="3"/>
  <c r="R80" i="5" s="1"/>
  <c r="V77" i="3"/>
  <c r="Q78" i="5" s="1"/>
  <c r="V75" i="3"/>
  <c r="Q76" i="5" s="1"/>
  <c r="Y73" i="3"/>
  <c r="R74" i="5" s="1"/>
  <c r="AH72" i="3"/>
  <c r="U73" i="5" s="1"/>
  <c r="AH71" i="3"/>
  <c r="U72" i="5" s="1"/>
  <c r="AH69" i="3"/>
  <c r="U70" i="5" s="1"/>
  <c r="Y69" i="3"/>
  <c r="AE10" i="75"/>
  <c r="AJ10" i="75" s="1"/>
  <c r="G11" i="5" s="1"/>
  <c r="AE8" i="75"/>
  <c r="AJ8" i="75" s="1"/>
  <c r="G9" i="5" s="1"/>
  <c r="AE27" i="75"/>
  <c r="AJ27" i="75" s="1"/>
  <c r="G28" i="5" s="1"/>
  <c r="AE83" i="75"/>
  <c r="AJ83" i="75" s="1"/>
  <c r="G84" i="5" s="1"/>
  <c r="AE76" i="75"/>
  <c r="AJ76" i="75" s="1"/>
  <c r="G77" i="5" s="1"/>
  <c r="AE74" i="75"/>
  <c r="AJ67" i="75"/>
  <c r="G68" i="5" s="1"/>
  <c r="AE40" i="75"/>
  <c r="AE29" i="75"/>
  <c r="AJ29" i="75" s="1"/>
  <c r="G30" i="5" s="1"/>
  <c r="AJ15" i="75"/>
  <c r="G16" i="5" s="1"/>
  <c r="AE13" i="75"/>
  <c r="AJ13" i="75" s="1"/>
  <c r="G14" i="5" s="1"/>
  <c r="AE73" i="75"/>
  <c r="AJ73" i="75" s="1"/>
  <c r="G74" i="5" s="1"/>
  <c r="AE64" i="75"/>
  <c r="AJ51" i="75"/>
  <c r="G52" i="5" s="1"/>
  <c r="G32" i="3"/>
  <c r="M33" i="5" s="1"/>
  <c r="G29" i="3"/>
  <c r="M30" i="5" s="1"/>
  <c r="K28" i="3"/>
  <c r="N29" i="5" s="1"/>
  <c r="AN3" i="75"/>
  <c r="I4" i="5" s="1"/>
  <c r="AN12" i="75"/>
  <c r="I13" i="5" s="1"/>
  <c r="AN11" i="75"/>
  <c r="I12" i="5" s="1"/>
  <c r="AN8" i="75"/>
  <c r="I9" i="5" s="1"/>
  <c r="AQ23" i="75"/>
  <c r="J24" i="5" s="1"/>
  <c r="AQ22" i="75"/>
  <c r="J23" i="5" s="1"/>
  <c r="AQ19" i="75"/>
  <c r="J20" i="5" s="1"/>
  <c r="AQ18" i="75"/>
  <c r="J19" i="5" s="1"/>
  <c r="AQ17" i="75"/>
  <c r="J18" i="5" s="1"/>
  <c r="AQ33" i="75"/>
  <c r="J34" i="5" s="1"/>
  <c r="AN31" i="75"/>
  <c r="I32" i="5" s="1"/>
  <c r="AN27" i="75"/>
  <c r="I28" i="5" s="1"/>
  <c r="AN48" i="75"/>
  <c r="I49" i="5" s="1"/>
  <c r="AQ42" i="75"/>
  <c r="J43" i="5" s="1"/>
  <c r="AN38" i="75"/>
  <c r="I39" i="5" s="1"/>
  <c r="AQ56" i="75"/>
  <c r="J57" i="5" s="1"/>
  <c r="AN51" i="75"/>
  <c r="I52" i="5" s="1"/>
  <c r="AN74" i="75"/>
  <c r="I75" i="5" s="1"/>
  <c r="AQ68" i="75"/>
  <c r="J69" i="5" s="1"/>
  <c r="AQ64" i="75"/>
  <c r="J65" i="5" s="1"/>
  <c r="AQ82" i="75"/>
  <c r="J83" i="5" s="1"/>
  <c r="AQ81" i="75"/>
  <c r="J82" i="5" s="1"/>
  <c r="AQ77" i="75"/>
  <c r="J78" i="5" s="1"/>
  <c r="V12" i="3"/>
  <c r="Q13" i="5" s="1"/>
  <c r="Y10" i="3"/>
  <c r="R11" i="5" s="1"/>
  <c r="V7" i="3"/>
  <c r="Q8" i="5" s="1"/>
  <c r="V26" i="3"/>
  <c r="Q27" i="5" s="1"/>
  <c r="Y19" i="3"/>
  <c r="R20" i="5" s="1"/>
  <c r="Y15" i="3"/>
  <c r="R16" i="5" s="1"/>
  <c r="Y29" i="3"/>
  <c r="R30" i="5" s="1"/>
  <c r="V28" i="3"/>
  <c r="Q29" i="5" s="1"/>
  <c r="Y35" i="3"/>
  <c r="R36" i="5" s="1"/>
  <c r="V34" i="3"/>
  <c r="Q35" i="5" s="1"/>
  <c r="V32" i="3"/>
  <c r="Q33" i="5" s="1"/>
  <c r="Y42" i="3"/>
  <c r="R43" i="5" s="1"/>
  <c r="V40" i="3"/>
  <c r="Q41" i="5" s="1"/>
  <c r="V38" i="3"/>
  <c r="Q39" i="5" s="1"/>
  <c r="Y37" i="3"/>
  <c r="R38" i="5" s="1"/>
  <c r="V36" i="3"/>
  <c r="Q37" i="5" s="1"/>
  <c r="Y43" i="3"/>
  <c r="R44" i="5" s="1"/>
  <c r="V49" i="3"/>
  <c r="Q50" i="5" s="1"/>
  <c r="Y45" i="3"/>
  <c r="R46" i="5" s="1"/>
  <c r="V65" i="3"/>
  <c r="Q66" i="5" s="1"/>
  <c r="Y58" i="3"/>
  <c r="R59" i="5" s="1"/>
  <c r="AH57" i="3"/>
  <c r="U58" i="5" s="1"/>
  <c r="Y55" i="3"/>
  <c r="R56" i="5" s="1"/>
  <c r="V83" i="3"/>
  <c r="Q84" i="5" s="1"/>
  <c r="V81" i="3"/>
  <c r="Q82" i="5" s="1"/>
  <c r="V79" i="3"/>
  <c r="Q80" i="5" s="1"/>
  <c r="Y77" i="3"/>
  <c r="R78" i="5" s="1"/>
  <c r="Y75" i="3"/>
  <c r="R76" i="5" s="1"/>
  <c r="Y71" i="3"/>
  <c r="R72" i="5" s="1"/>
  <c r="V67" i="3"/>
  <c r="Q68" i="5" s="1"/>
  <c r="AE9" i="75"/>
  <c r="AE26" i="75"/>
  <c r="AJ65" i="75"/>
  <c r="G66" i="5" s="1"/>
  <c r="AE61" i="75"/>
  <c r="AJ61" i="75" s="1"/>
  <c r="G62" i="5" s="1"/>
  <c r="AJ41" i="75"/>
  <c r="G42" i="5" s="1"/>
  <c r="X72" i="75"/>
  <c r="AB72" i="75"/>
  <c r="X65" i="5"/>
  <c r="X81" i="75"/>
  <c r="AD31" i="75"/>
  <c r="X53" i="5"/>
  <c r="X56" i="75"/>
  <c r="AB56" i="75"/>
  <c r="AD56" i="75" s="1"/>
  <c r="AD3" i="75"/>
  <c r="AD76" i="75"/>
  <c r="T69" i="75"/>
  <c r="Z69" i="75"/>
  <c r="W82" i="4"/>
  <c r="W67" i="4"/>
  <c r="F67" i="75"/>
  <c r="W66" i="4"/>
  <c r="X65" i="75"/>
  <c r="Z62" i="4"/>
  <c r="AD63" i="5" s="1"/>
  <c r="J60" i="75"/>
  <c r="W58" i="4"/>
  <c r="F58" i="75"/>
  <c r="W57" i="4"/>
  <c r="AC58" i="5" s="1"/>
  <c r="Z56" i="4"/>
  <c r="AD57" i="5" s="1"/>
  <c r="W54" i="4"/>
  <c r="Z66" i="75"/>
  <c r="AD74" i="75"/>
  <c r="AD64" i="75"/>
  <c r="AD46" i="75"/>
  <c r="W83" i="4"/>
  <c r="AA83" i="4" s="1"/>
  <c r="AE84" i="5" s="1"/>
  <c r="X82" i="75"/>
  <c r="AH82" i="75" s="1"/>
  <c r="F83" i="5" s="1"/>
  <c r="T78" i="75"/>
  <c r="X77" i="75"/>
  <c r="J76" i="75"/>
  <c r="R73" i="4"/>
  <c r="AB74" i="5" s="1"/>
  <c r="J69" i="75"/>
  <c r="X85" i="5"/>
  <c r="AD22" i="75"/>
  <c r="AB55" i="75"/>
  <c r="AD55" i="75" s="1"/>
  <c r="AB68" i="75"/>
  <c r="AD68" i="75" s="1"/>
  <c r="X69" i="5"/>
  <c r="AB67" i="75"/>
  <c r="AD67" i="75" s="1"/>
  <c r="AB82" i="75"/>
  <c r="AD82" i="75" s="1"/>
  <c r="AB63" i="75"/>
  <c r="AD63" i="75" s="1"/>
  <c r="X63" i="5"/>
  <c r="AB65" i="75"/>
  <c r="AD65" i="75" s="1"/>
  <c r="Z61" i="75"/>
  <c r="Z54" i="75"/>
  <c r="Z79" i="75"/>
  <c r="AD25" i="75"/>
  <c r="AD61" i="75"/>
  <c r="X72" i="5"/>
  <c r="AD16" i="75"/>
  <c r="W81" i="4"/>
  <c r="W79" i="4"/>
  <c r="AC80" i="5" s="1"/>
  <c r="Z78" i="4"/>
  <c r="AD79" i="5" s="1"/>
  <c r="W77" i="4"/>
  <c r="AC78" i="5" s="1"/>
  <c r="W76" i="4"/>
  <c r="X76" i="75"/>
  <c r="T75" i="75"/>
  <c r="Z74" i="75"/>
  <c r="AB73" i="75"/>
  <c r="J72" i="75"/>
  <c r="AH72" i="75" s="1"/>
  <c r="F73" i="5" s="1"/>
  <c r="T71" i="75"/>
  <c r="AA70" i="75"/>
  <c r="F70" i="75"/>
  <c r="W69" i="4"/>
  <c r="W68" i="4"/>
  <c r="AC69" i="5" s="1"/>
  <c r="T67" i="75"/>
  <c r="T65" i="75"/>
  <c r="T62" i="75"/>
  <c r="AF62" i="75" s="1"/>
  <c r="D63" i="5" s="1"/>
  <c r="X61" i="75"/>
  <c r="W59" i="4"/>
  <c r="AC60" i="5" s="1"/>
  <c r="T58" i="75"/>
  <c r="Z55" i="4"/>
  <c r="AD56" i="5" s="1"/>
  <c r="T54" i="75"/>
  <c r="AF54" i="75" s="1"/>
  <c r="D55" i="5" s="1"/>
  <c r="Z53" i="4"/>
  <c r="AD54" i="5" s="1"/>
  <c r="AF49" i="75"/>
  <c r="D50" i="5" s="1"/>
  <c r="Z47" i="4"/>
  <c r="AD48" i="5" s="1"/>
  <c r="W41" i="4"/>
  <c r="AC42" i="5" s="1"/>
  <c r="Z40" i="4"/>
  <c r="AD41" i="5" s="1"/>
  <c r="W36" i="4"/>
  <c r="AH26" i="75"/>
  <c r="F27" i="5" s="1"/>
  <c r="AA24" i="4"/>
  <c r="AE25" i="5" s="1"/>
  <c r="AD10" i="75"/>
  <c r="AD20" i="75"/>
  <c r="AD34" i="75"/>
  <c r="AD57" i="75"/>
  <c r="AB81" i="75"/>
  <c r="AD81" i="75" s="1"/>
  <c r="AA62" i="75"/>
  <c r="AD37" i="75"/>
  <c r="Z53" i="75"/>
  <c r="AD26" i="75"/>
  <c r="AD15" i="75"/>
  <c r="AB54" i="75"/>
  <c r="AD54" i="75" s="1"/>
  <c r="Z68" i="75"/>
  <c r="AA65" i="75"/>
  <c r="AB77" i="75"/>
  <c r="AD77" i="75" s="1"/>
  <c r="AB62" i="75"/>
  <c r="AD62" i="75" s="1"/>
  <c r="AD42" i="75"/>
  <c r="AB69" i="75"/>
  <c r="AD69" i="75" s="1"/>
  <c r="AC50" i="75"/>
  <c r="AD50" i="75" s="1"/>
  <c r="AC38" i="75"/>
  <c r="AD38" i="75" s="1"/>
  <c r="J84" i="75"/>
  <c r="AA84" i="75"/>
  <c r="Z82" i="4"/>
  <c r="AD83" i="5" s="1"/>
  <c r="R81" i="4"/>
  <c r="AB82" i="5" s="1"/>
  <c r="R77" i="4"/>
  <c r="AB78" i="5" s="1"/>
  <c r="T74" i="75"/>
  <c r="F73" i="75"/>
  <c r="AF73" i="75" s="1"/>
  <c r="X70" i="75"/>
  <c r="X69" i="75"/>
  <c r="R68" i="4"/>
  <c r="AB69" i="5" s="1"/>
  <c r="AH68" i="75"/>
  <c r="F69" i="5" s="1"/>
  <c r="J65" i="75"/>
  <c r="AH65" i="75" s="1"/>
  <c r="F66" i="5" s="1"/>
  <c r="Z64" i="4"/>
  <c r="AD65" i="5" s="1"/>
  <c r="J62" i="75"/>
  <c r="F61" i="75"/>
  <c r="X60" i="75"/>
  <c r="J57" i="75"/>
  <c r="F57" i="75"/>
  <c r="W53" i="4"/>
  <c r="AC54" i="5" s="1"/>
  <c r="W51" i="4"/>
  <c r="AC52" i="5" s="1"/>
  <c r="T50" i="75"/>
  <c r="T47" i="75"/>
  <c r="W43" i="4"/>
  <c r="AC44" i="5" s="1"/>
  <c r="AA29" i="4"/>
  <c r="AE30" i="5" s="1"/>
  <c r="R27" i="4"/>
  <c r="AB28" i="5" s="1"/>
  <c r="W42" i="4"/>
  <c r="AC43" i="5" s="1"/>
  <c r="X42" i="75"/>
  <c r="T42" i="75"/>
  <c r="Z41" i="4"/>
  <c r="AD42" i="5" s="1"/>
  <c r="J41" i="75"/>
  <c r="J39" i="75"/>
  <c r="T38" i="75"/>
  <c r="Z36" i="4"/>
  <c r="AD37" i="5" s="1"/>
  <c r="F36" i="75"/>
  <c r="R35" i="4"/>
  <c r="AB36" i="5" s="1"/>
  <c r="T34" i="75"/>
  <c r="Z33" i="4"/>
  <c r="AD34" i="5" s="1"/>
  <c r="W32" i="4"/>
  <c r="X31" i="75"/>
  <c r="AH31" i="75" s="1"/>
  <c r="F32" i="5" s="1"/>
  <c r="R26" i="4"/>
  <c r="AB27" i="5" s="1"/>
  <c r="J24" i="75"/>
  <c r="AH24" i="75" s="1"/>
  <c r="F25" i="5" s="1"/>
  <c r="F24" i="75"/>
  <c r="X16" i="75"/>
  <c r="T13" i="75"/>
  <c r="AF13" i="75" s="1"/>
  <c r="J11" i="75"/>
  <c r="Z8" i="4"/>
  <c r="AD9" i="5" s="1"/>
  <c r="J8" i="75"/>
  <c r="F8" i="75"/>
  <c r="T7" i="75"/>
  <c r="X6" i="75"/>
  <c r="AH6" i="75" s="1"/>
  <c r="F7" i="5" s="1"/>
  <c r="AA11" i="4"/>
  <c r="AE12" i="5" s="1"/>
  <c r="AF5" i="75"/>
  <c r="D6" i="5" s="1"/>
  <c r="H17" i="4"/>
  <c r="H15" i="4"/>
  <c r="Y16" i="5" s="1"/>
  <c r="H76" i="4"/>
  <c r="H65" i="4"/>
  <c r="Y66" i="5" s="1"/>
  <c r="H56" i="4"/>
  <c r="H22" i="4"/>
  <c r="Y23" i="5" s="1"/>
  <c r="M3" i="4"/>
  <c r="N3" i="4" s="1"/>
  <c r="M9" i="4"/>
  <c r="N9" i="4" s="1"/>
  <c r="Z10" i="5" s="1"/>
  <c r="N5" i="4"/>
  <c r="Z6" i="5" s="1"/>
  <c r="N75" i="4"/>
  <c r="Z76" i="5" s="1"/>
  <c r="N73" i="4"/>
  <c r="Z74" i="5" s="1"/>
  <c r="N67" i="4"/>
  <c r="N60" i="4"/>
  <c r="N58" i="4"/>
  <c r="Z59" i="5" s="1"/>
  <c r="N56" i="4"/>
  <c r="Z57" i="5" s="1"/>
  <c r="N54" i="4"/>
  <c r="Z55" i="5" s="1"/>
  <c r="Z69" i="4"/>
  <c r="AD70" i="5" s="1"/>
  <c r="F69" i="75"/>
  <c r="Z66" i="4"/>
  <c r="AD67" i="5" s="1"/>
  <c r="AC66" i="75"/>
  <c r="AD66" i="75" s="1"/>
  <c r="J66" i="75"/>
  <c r="W62" i="4"/>
  <c r="AA62" i="4" s="1"/>
  <c r="AE63" i="5" s="1"/>
  <c r="R61" i="4"/>
  <c r="AB62" i="5" s="1"/>
  <c r="R59" i="4"/>
  <c r="AB60" i="5" s="1"/>
  <c r="X57" i="75"/>
  <c r="W55" i="4"/>
  <c r="AC56" i="5" s="1"/>
  <c r="J53" i="75"/>
  <c r="X46" i="75"/>
  <c r="R44" i="4"/>
  <c r="AB45" i="5" s="1"/>
  <c r="W44" i="4"/>
  <c r="AC45" i="5" s="1"/>
  <c r="J42" i="75"/>
  <c r="F42" i="75"/>
  <c r="F40" i="75"/>
  <c r="W37" i="4"/>
  <c r="AC38" i="5" s="1"/>
  <c r="R36" i="4"/>
  <c r="AB37" i="5" s="1"/>
  <c r="F34" i="75"/>
  <c r="X29" i="75"/>
  <c r="J27" i="75"/>
  <c r="R21" i="4"/>
  <c r="AB22" i="5" s="1"/>
  <c r="Z18" i="4"/>
  <c r="AD19" i="5" s="1"/>
  <c r="J16" i="75"/>
  <c r="J15" i="75"/>
  <c r="R12" i="4"/>
  <c r="AB13" i="5" s="1"/>
  <c r="X10" i="75"/>
  <c r="AH10" i="75" s="1"/>
  <c r="F11" i="5" s="1"/>
  <c r="R9" i="4"/>
  <c r="AB10" i="5" s="1"/>
  <c r="AF9" i="75"/>
  <c r="D10" i="5" s="1"/>
  <c r="W3" i="4"/>
  <c r="H3" i="4"/>
  <c r="Y4" i="5" s="1"/>
  <c r="H13" i="4"/>
  <c r="Y14" i="5" s="1"/>
  <c r="H4" i="4"/>
  <c r="Y5" i="5" s="1"/>
  <c r="H19" i="4"/>
  <c r="Y20" i="5" s="1"/>
  <c r="H81" i="4"/>
  <c r="Y82" i="5" s="1"/>
  <c r="H72" i="4"/>
  <c r="H46" i="4"/>
  <c r="Y47" i="5" s="1"/>
  <c r="H39" i="4"/>
  <c r="Y40" i="5" s="1"/>
  <c r="H37" i="4"/>
  <c r="H28" i="4"/>
  <c r="Y29" i="5" s="1"/>
  <c r="H26" i="4"/>
  <c r="Y27" i="5" s="1"/>
  <c r="M7" i="4"/>
  <c r="N7" i="4" s="1"/>
  <c r="Z8" i="5" s="1"/>
  <c r="M4" i="4"/>
  <c r="N4" i="4" s="1"/>
  <c r="Z5" i="5" s="1"/>
  <c r="M15" i="4"/>
  <c r="M12" i="4"/>
  <c r="N12" i="4" s="1"/>
  <c r="Z13" i="5" s="1"/>
  <c r="N84" i="4"/>
  <c r="Z85" i="5" s="1"/>
  <c r="N82" i="4"/>
  <c r="Z83" i="5" s="1"/>
  <c r="N78" i="4"/>
  <c r="Z79" i="5" s="1"/>
  <c r="AA16" i="4"/>
  <c r="AE17" i="5" s="1"/>
  <c r="X15" i="75"/>
  <c r="AF7" i="75"/>
  <c r="D8" i="5" s="1"/>
  <c r="H62" i="4"/>
  <c r="Y63" i="5" s="1"/>
  <c r="H42" i="4"/>
  <c r="Y43" i="5" s="1"/>
  <c r="M68" i="4"/>
  <c r="N68" i="4" s="1"/>
  <c r="Z69" i="5" s="1"/>
  <c r="N28" i="4"/>
  <c r="Z29" i="5" s="1"/>
  <c r="M16" i="4"/>
  <c r="N16" i="4" s="1"/>
  <c r="Q78" i="3"/>
  <c r="O79" i="5" s="1"/>
  <c r="F52" i="75"/>
  <c r="J49" i="75"/>
  <c r="T48" i="75"/>
  <c r="AF48" i="75" s="1"/>
  <c r="D49" i="5" s="1"/>
  <c r="W47" i="4"/>
  <c r="J47" i="75"/>
  <c r="J45" i="75"/>
  <c r="T44" i="75"/>
  <c r="AF44" i="75" s="1"/>
  <c r="R42" i="4"/>
  <c r="AB43" i="5" s="1"/>
  <c r="R40" i="4"/>
  <c r="AB41" i="5" s="1"/>
  <c r="W40" i="4"/>
  <c r="AC41" i="5" s="1"/>
  <c r="Z39" i="4"/>
  <c r="AD40" i="5" s="1"/>
  <c r="W39" i="4"/>
  <c r="AC40" i="5" s="1"/>
  <c r="X38" i="75"/>
  <c r="F38" i="75"/>
  <c r="J37" i="75"/>
  <c r="AH37" i="75" s="1"/>
  <c r="F38" i="5" s="1"/>
  <c r="F37" i="75"/>
  <c r="R34" i="4"/>
  <c r="AB35" i="5" s="1"/>
  <c r="W34" i="4"/>
  <c r="AC35" i="5" s="1"/>
  <c r="J34" i="75"/>
  <c r="AH34" i="75" s="1"/>
  <c r="F35" i="5" s="1"/>
  <c r="J33" i="75"/>
  <c r="J32" i="75"/>
  <c r="AH32" i="75" s="1"/>
  <c r="F33" i="5" s="1"/>
  <c r="J30" i="75"/>
  <c r="J28" i="75"/>
  <c r="F26" i="75"/>
  <c r="J25" i="75"/>
  <c r="T22" i="75"/>
  <c r="AF22" i="75" s="1"/>
  <c r="X21" i="75"/>
  <c r="F21" i="75"/>
  <c r="F20" i="75"/>
  <c r="T19" i="75"/>
  <c r="W18" i="4"/>
  <c r="J17" i="75"/>
  <c r="J14" i="75"/>
  <c r="Z12" i="4"/>
  <c r="AD13" i="5" s="1"/>
  <c r="W12" i="4"/>
  <c r="AC13" i="5" s="1"/>
  <c r="F12" i="75"/>
  <c r="X11" i="75"/>
  <c r="Z9" i="4"/>
  <c r="AD10" i="5" s="1"/>
  <c r="R8" i="4"/>
  <c r="AB9" i="5" s="1"/>
  <c r="Z6" i="4"/>
  <c r="AD7" i="5" s="1"/>
  <c r="W6" i="4"/>
  <c r="AC7" i="5" s="1"/>
  <c r="T6" i="75"/>
  <c r="H12" i="4"/>
  <c r="Y13" i="5" s="1"/>
  <c r="H10" i="4"/>
  <c r="Y11" i="5" s="1"/>
  <c r="H5" i="4"/>
  <c r="Y6" i="5" s="1"/>
  <c r="H84" i="4"/>
  <c r="Y85" i="5" s="1"/>
  <c r="H82" i="4"/>
  <c r="Y83" i="5" s="1"/>
  <c r="H77" i="4"/>
  <c r="Y78" i="5" s="1"/>
  <c r="H68" i="4"/>
  <c r="Y69" i="5" s="1"/>
  <c r="H66" i="4"/>
  <c r="Y67" i="5" s="1"/>
  <c r="H61" i="4"/>
  <c r="Y62" i="5" s="1"/>
  <c r="H52" i="4"/>
  <c r="Y53" i="5" s="1"/>
  <c r="H50" i="4"/>
  <c r="H45" i="4"/>
  <c r="Y46" i="5" s="1"/>
  <c r="H36" i="4"/>
  <c r="Y37" i="5" s="1"/>
  <c r="H34" i="4"/>
  <c r="Y35" i="5" s="1"/>
  <c r="H29" i="4"/>
  <c r="Y30" i="5" s="1"/>
  <c r="H21" i="4"/>
  <c r="Y22" i="5" s="1"/>
  <c r="M11" i="4"/>
  <c r="N11" i="4" s="1"/>
  <c r="M83" i="4"/>
  <c r="N83" i="4" s="1"/>
  <c r="M81" i="4"/>
  <c r="M79" i="4"/>
  <c r="N79" i="4" s="1"/>
  <c r="M76" i="4"/>
  <c r="N76" i="4" s="1"/>
  <c r="Z77" i="5" s="1"/>
  <c r="M74" i="4"/>
  <c r="N74" i="4" s="1"/>
  <c r="Z75" i="5" s="1"/>
  <c r="M72" i="4"/>
  <c r="N72" i="4" s="1"/>
  <c r="Z73" i="5" s="1"/>
  <c r="M70" i="4"/>
  <c r="N70" i="4" s="1"/>
  <c r="Z71" i="5" s="1"/>
  <c r="M66" i="4"/>
  <c r="N66" i="4" s="1"/>
  <c r="Z67" i="5" s="1"/>
  <c r="N51" i="4"/>
  <c r="Z52" i="5" s="1"/>
  <c r="N44" i="4"/>
  <c r="N40" i="4"/>
  <c r="Z41" i="5" s="1"/>
  <c r="N38" i="4"/>
  <c r="Z39" i="5" s="1"/>
  <c r="N31" i="4"/>
  <c r="Z32" i="5" s="1"/>
  <c r="M61" i="4"/>
  <c r="N61" i="4" s="1"/>
  <c r="M59" i="4"/>
  <c r="N59" i="4" s="1"/>
  <c r="M57" i="4"/>
  <c r="N57" i="4" s="1"/>
  <c r="M55" i="4"/>
  <c r="N55" i="4" s="1"/>
  <c r="Z56" i="5" s="1"/>
  <c r="M52" i="4"/>
  <c r="N52" i="4" s="1"/>
  <c r="Z53" i="5" s="1"/>
  <c r="M50" i="4"/>
  <c r="N50" i="4" s="1"/>
  <c r="Z51" i="5" s="1"/>
  <c r="M48" i="4"/>
  <c r="N48" i="4" s="1"/>
  <c r="M46" i="4"/>
  <c r="N46" i="4" s="1"/>
  <c r="Z47" i="5" s="1"/>
  <c r="M29" i="4"/>
  <c r="N29" i="4" s="1"/>
  <c r="M24" i="4"/>
  <c r="N24" i="4" s="1"/>
  <c r="M21" i="4"/>
  <c r="N21" i="4" s="1"/>
  <c r="Z22" i="5" s="1"/>
  <c r="N19" i="4"/>
  <c r="Z20" i="5" s="1"/>
  <c r="K83" i="3"/>
  <c r="N84" i="5" s="1"/>
  <c r="G83" i="3"/>
  <c r="M84" i="5" s="1"/>
  <c r="K79" i="3"/>
  <c r="N80" i="5" s="1"/>
  <c r="G79" i="3"/>
  <c r="M80" i="5" s="1"/>
  <c r="K75" i="3"/>
  <c r="N76" i="5" s="1"/>
  <c r="G75" i="3"/>
  <c r="M76" i="5" s="1"/>
  <c r="K71" i="3"/>
  <c r="N72" i="5" s="1"/>
  <c r="G71" i="3"/>
  <c r="M72" i="5" s="1"/>
  <c r="K67" i="3"/>
  <c r="N68" i="5" s="1"/>
  <c r="G67" i="3"/>
  <c r="M68" i="5" s="1"/>
  <c r="K63" i="3"/>
  <c r="N64" i="5" s="1"/>
  <c r="G63" i="3"/>
  <c r="M64" i="5" s="1"/>
  <c r="K59" i="3"/>
  <c r="N60" i="5" s="1"/>
  <c r="G58" i="3"/>
  <c r="M59" i="5" s="1"/>
  <c r="K55" i="3"/>
  <c r="N56" i="5" s="1"/>
  <c r="Q54" i="3"/>
  <c r="O55" i="5" s="1"/>
  <c r="G53" i="3"/>
  <c r="M54" i="5" s="1"/>
  <c r="K50" i="3"/>
  <c r="N51" i="5" s="1"/>
  <c r="K49" i="3"/>
  <c r="N50" i="5" s="1"/>
  <c r="G48" i="3"/>
  <c r="M49" i="5" s="1"/>
  <c r="G43" i="3"/>
  <c r="M44" i="5" s="1"/>
  <c r="Q43" i="3"/>
  <c r="Q38" i="3"/>
  <c r="O39" i="5" s="1"/>
  <c r="G37" i="3"/>
  <c r="M38" i="5" s="1"/>
  <c r="K35" i="3"/>
  <c r="N36" i="5" s="1"/>
  <c r="K33" i="3"/>
  <c r="N34" i="5" s="1"/>
  <c r="K31" i="3"/>
  <c r="N32" i="5" s="1"/>
  <c r="K29" i="3"/>
  <c r="N30" i="5" s="1"/>
  <c r="K27" i="3"/>
  <c r="N28" i="5" s="1"/>
  <c r="AR8" i="75"/>
  <c r="K9" i="5" s="1"/>
  <c r="AR19" i="75"/>
  <c r="K20" i="5" s="1"/>
  <c r="Q3" i="3"/>
  <c r="O4" i="5" s="1"/>
  <c r="Q81" i="3"/>
  <c r="Q77" i="3"/>
  <c r="O78" i="5" s="1"/>
  <c r="G74" i="3"/>
  <c r="M75" i="5" s="1"/>
  <c r="Q73" i="3"/>
  <c r="O74" i="5" s="1"/>
  <c r="G70" i="3"/>
  <c r="M71" i="5" s="1"/>
  <c r="Q69" i="3"/>
  <c r="G66" i="3"/>
  <c r="M67" i="5" s="1"/>
  <c r="Q65" i="3"/>
  <c r="O66" i="5" s="1"/>
  <c r="G62" i="3"/>
  <c r="M63" i="5" s="1"/>
  <c r="Q61" i="3"/>
  <c r="O62" i="5" s="1"/>
  <c r="Q57" i="3"/>
  <c r="O58" i="5" s="1"/>
  <c r="Q47" i="3"/>
  <c r="R47" i="3" s="1"/>
  <c r="P48" i="5" s="1"/>
  <c r="Q42" i="3"/>
  <c r="Q41" i="3"/>
  <c r="O42" i="5" s="1"/>
  <c r="G26" i="3"/>
  <c r="M27" i="5" s="1"/>
  <c r="M64" i="4"/>
  <c r="N64" i="4" s="1"/>
  <c r="Z65" i="5" s="1"/>
  <c r="M62" i="4"/>
  <c r="N62" i="4" s="1"/>
  <c r="Z63" i="5" s="1"/>
  <c r="M45" i="4"/>
  <c r="N45" i="4" s="1"/>
  <c r="M43" i="4"/>
  <c r="N43" i="4" s="1"/>
  <c r="Z44" i="5" s="1"/>
  <c r="M41" i="4"/>
  <c r="N41" i="4" s="1"/>
  <c r="M39" i="4"/>
  <c r="N39" i="4" s="1"/>
  <c r="Z40" i="5" s="1"/>
  <c r="M36" i="4"/>
  <c r="N36" i="4" s="1"/>
  <c r="Z37" i="5" s="1"/>
  <c r="M34" i="4"/>
  <c r="N34" i="4" s="1"/>
  <c r="Z35" i="5" s="1"/>
  <c r="M32" i="4"/>
  <c r="N32" i="4" s="1"/>
  <c r="Z33" i="5" s="1"/>
  <c r="M30" i="4"/>
  <c r="N30" i="4" s="1"/>
  <c r="Z31" i="5" s="1"/>
  <c r="M20" i="4"/>
  <c r="N20" i="4" s="1"/>
  <c r="Z21" i="5" s="1"/>
  <c r="K3" i="3"/>
  <c r="N4" i="5" s="1"/>
  <c r="K81" i="3"/>
  <c r="N82" i="5" s="1"/>
  <c r="K77" i="3"/>
  <c r="N78" i="5" s="1"/>
  <c r="K73" i="3"/>
  <c r="N74" i="5" s="1"/>
  <c r="G73" i="3"/>
  <c r="M74" i="5" s="1"/>
  <c r="K69" i="3"/>
  <c r="N70" i="5" s="1"/>
  <c r="G69" i="3"/>
  <c r="M70" i="5" s="1"/>
  <c r="K65" i="3"/>
  <c r="N66" i="5" s="1"/>
  <c r="G65" i="3"/>
  <c r="M66" i="5" s="1"/>
  <c r="K61" i="3"/>
  <c r="N62" i="5" s="1"/>
  <c r="G60" i="3"/>
  <c r="M61" i="5" s="1"/>
  <c r="K57" i="3"/>
  <c r="N58" i="5" s="1"/>
  <c r="G56" i="3"/>
  <c r="M57" i="5" s="1"/>
  <c r="G51" i="3"/>
  <c r="M52" i="5" s="1"/>
  <c r="Q51" i="3"/>
  <c r="Q46" i="3"/>
  <c r="O47" i="5" s="1"/>
  <c r="G45" i="3"/>
  <c r="M46" i="5" s="1"/>
  <c r="K42" i="3"/>
  <c r="N43" i="5" s="1"/>
  <c r="K41" i="3"/>
  <c r="N42" i="5" s="1"/>
  <c r="G40" i="3"/>
  <c r="M41" i="5" s="1"/>
  <c r="AN49" i="75"/>
  <c r="I50" i="5" s="1"/>
  <c r="G9" i="3"/>
  <c r="M10" i="5" s="1"/>
  <c r="G8" i="3"/>
  <c r="M9" i="5" s="1"/>
  <c r="G7" i="3"/>
  <c r="M8" i="5" s="1"/>
  <c r="G6" i="3"/>
  <c r="M7" i="5" s="1"/>
  <c r="G5" i="3"/>
  <c r="M6" i="5" s="1"/>
  <c r="K4" i="3"/>
  <c r="N5" i="5" s="1"/>
  <c r="Q4" i="3"/>
  <c r="O5" i="5" s="1"/>
  <c r="AR27" i="75"/>
  <c r="K28" i="5" s="1"/>
  <c r="AR77" i="75"/>
  <c r="K78" i="5" s="1"/>
  <c r="Y3" i="3"/>
  <c r="R4" i="5" s="1"/>
  <c r="G4" i="3"/>
  <c r="M5" i="5" s="1"/>
  <c r="AN16" i="75"/>
  <c r="I17" i="5" s="1"/>
  <c r="AQ14" i="75"/>
  <c r="J15" i="5" s="1"/>
  <c r="AQ4" i="75"/>
  <c r="AQ21" i="75"/>
  <c r="J22" i="5" s="1"/>
  <c r="AN17" i="75"/>
  <c r="AQ35" i="75"/>
  <c r="AQ34" i="75"/>
  <c r="J35" i="5" s="1"/>
  <c r="AN30" i="75"/>
  <c r="I31" i="5" s="1"/>
  <c r="AN29" i="75"/>
  <c r="I30" i="5" s="1"/>
  <c r="AQ26" i="75"/>
  <c r="AQ24" i="75"/>
  <c r="J25" i="5" s="1"/>
  <c r="AN61" i="75"/>
  <c r="I62" i="5" s="1"/>
  <c r="AQ59" i="75"/>
  <c r="AQ58" i="75"/>
  <c r="J59" i="5" s="1"/>
  <c r="AR56" i="75"/>
  <c r="K57" i="5" s="1"/>
  <c r="AN66" i="75"/>
  <c r="I67" i="5" s="1"/>
  <c r="AQ63" i="75"/>
  <c r="AN81" i="75"/>
  <c r="I82" i="5" s="1"/>
  <c r="AN79" i="75"/>
  <c r="I80" i="5" s="1"/>
  <c r="AN78" i="75"/>
  <c r="V4" i="3"/>
  <c r="Q5" i="5" s="1"/>
  <c r="AH10" i="3"/>
  <c r="U11" i="5" s="1"/>
  <c r="Y7" i="3"/>
  <c r="R8" i="5" s="1"/>
  <c r="AH53" i="3"/>
  <c r="U54" i="5" s="1"/>
  <c r="AR64" i="75"/>
  <c r="K65" i="5" s="1"/>
  <c r="AH3" i="3"/>
  <c r="U4" i="5" s="1"/>
  <c r="G54" i="3"/>
  <c r="M55" i="5" s="1"/>
  <c r="K51" i="3"/>
  <c r="N52" i="5" s="1"/>
  <c r="G50" i="3"/>
  <c r="M51" i="5" s="1"/>
  <c r="K47" i="3"/>
  <c r="N48" i="5" s="1"/>
  <c r="G46" i="3"/>
  <c r="M47" i="5" s="1"/>
  <c r="K43" i="3"/>
  <c r="N44" i="5" s="1"/>
  <c r="G42" i="3"/>
  <c r="M43" i="5" s="1"/>
  <c r="K39" i="3"/>
  <c r="N40" i="5" s="1"/>
  <c r="G38" i="3"/>
  <c r="M39" i="5" s="1"/>
  <c r="K24" i="3"/>
  <c r="N25" i="5" s="1"/>
  <c r="Q23" i="3"/>
  <c r="O24" i="5" s="1"/>
  <c r="Q22" i="3"/>
  <c r="O23" i="5" s="1"/>
  <c r="Q21" i="3"/>
  <c r="R21" i="3" s="1"/>
  <c r="P22" i="5" s="1"/>
  <c r="Q20" i="3"/>
  <c r="Q19" i="3"/>
  <c r="Q18" i="3"/>
  <c r="Q17" i="3"/>
  <c r="R17" i="3" s="1"/>
  <c r="P18" i="5" s="1"/>
  <c r="Q16" i="3"/>
  <c r="R16" i="3" s="1"/>
  <c r="P17" i="5" s="1"/>
  <c r="AQ11" i="75"/>
  <c r="J12" i="5" s="1"/>
  <c r="AQ10" i="75"/>
  <c r="J11" i="5" s="1"/>
  <c r="AR5" i="75"/>
  <c r="K6" i="5" s="1"/>
  <c r="AR31" i="75"/>
  <c r="K32" i="5" s="1"/>
  <c r="AQ28" i="75"/>
  <c r="J29" i="5" s="1"/>
  <c r="AQ49" i="75"/>
  <c r="AQ47" i="75"/>
  <c r="J48" i="5" s="1"/>
  <c r="AQ36" i="75"/>
  <c r="J37" i="5" s="1"/>
  <c r="AQ62" i="75"/>
  <c r="J63" i="5" s="1"/>
  <c r="AN55" i="75"/>
  <c r="I56" i="5" s="1"/>
  <c r="AQ52" i="75"/>
  <c r="J53" i="5" s="1"/>
  <c r="AN75" i="75"/>
  <c r="I76" i="5" s="1"/>
  <c r="AN73" i="75"/>
  <c r="I74" i="5" s="1"/>
  <c r="AN72" i="75"/>
  <c r="AQ70" i="75"/>
  <c r="J71" i="5" s="1"/>
  <c r="AQ69" i="75"/>
  <c r="AR67" i="75"/>
  <c r="K68" i="5" s="1"/>
  <c r="AH11" i="3"/>
  <c r="U12" i="5" s="1"/>
  <c r="V9" i="3"/>
  <c r="Q10" i="5" s="1"/>
  <c r="AH8" i="3"/>
  <c r="U9" i="5" s="1"/>
  <c r="Y13" i="3"/>
  <c r="R14" i="5" s="1"/>
  <c r="AH25" i="3"/>
  <c r="U26" i="5" s="1"/>
  <c r="V20" i="3"/>
  <c r="Q21" i="5" s="1"/>
  <c r="V19" i="3"/>
  <c r="Q20" i="5" s="1"/>
  <c r="AH30" i="3"/>
  <c r="U31" i="5" s="1"/>
  <c r="V30" i="3"/>
  <c r="Q31" i="5" s="1"/>
  <c r="AH29" i="3"/>
  <c r="U30" i="5" s="1"/>
  <c r="AH35" i="3"/>
  <c r="U36" i="5" s="1"/>
  <c r="V35" i="3"/>
  <c r="Q36" i="5" s="1"/>
  <c r="Y40" i="3"/>
  <c r="AH39" i="3"/>
  <c r="U40" i="5" s="1"/>
  <c r="V37" i="3"/>
  <c r="Q38" i="5" s="1"/>
  <c r="AH46" i="3"/>
  <c r="U47" i="5" s="1"/>
  <c r="AH66" i="3"/>
  <c r="U67" i="5" s="1"/>
  <c r="AH62" i="3"/>
  <c r="U63" i="5" s="1"/>
  <c r="AH60" i="3"/>
  <c r="U61" i="5" s="1"/>
  <c r="V56" i="3"/>
  <c r="Q57" i="5" s="1"/>
  <c r="AH82" i="3"/>
  <c r="U83" i="5" s="1"/>
  <c r="V73" i="3"/>
  <c r="Q74" i="5" s="1"/>
  <c r="AJ24" i="75"/>
  <c r="G25" i="5" s="1"/>
  <c r="AJ80" i="75"/>
  <c r="G81" i="5" s="1"/>
  <c r="AJ60" i="75"/>
  <c r="G61" i="5" s="1"/>
  <c r="AJ48" i="75"/>
  <c r="G49" i="5" s="1"/>
  <c r="Q15" i="3"/>
  <c r="Q14" i="3"/>
  <c r="O15" i="5" s="1"/>
  <c r="Q13" i="3"/>
  <c r="Q12" i="3"/>
  <c r="R12" i="3" s="1"/>
  <c r="P13" i="5" s="1"/>
  <c r="Q11" i="3"/>
  <c r="Q10" i="3"/>
  <c r="Q9" i="3"/>
  <c r="Q8" i="3"/>
  <c r="O9" i="5" s="1"/>
  <c r="Q7" i="3"/>
  <c r="O8" i="5" s="1"/>
  <c r="Q6" i="3"/>
  <c r="R6" i="3" s="1"/>
  <c r="P7" i="5" s="1"/>
  <c r="Q5" i="3"/>
  <c r="AQ3" i="75"/>
  <c r="J4" i="5" s="1"/>
  <c r="AN10" i="75"/>
  <c r="I11" i="5" s="1"/>
  <c r="AN9" i="75"/>
  <c r="I10" i="5" s="1"/>
  <c r="AQ6" i="75"/>
  <c r="J7" i="5" s="1"/>
  <c r="AN20" i="75"/>
  <c r="AN32" i="75"/>
  <c r="AQ29" i="75"/>
  <c r="J30" i="5" s="1"/>
  <c r="AN44" i="75"/>
  <c r="I45" i="5" s="1"/>
  <c r="AN40" i="75"/>
  <c r="I41" i="5" s="1"/>
  <c r="AN36" i="75"/>
  <c r="I37" i="5" s="1"/>
  <c r="AN58" i="75"/>
  <c r="I59" i="5" s="1"/>
  <c r="AN57" i="75"/>
  <c r="I58" i="5" s="1"/>
  <c r="AQ55" i="75"/>
  <c r="J56" i="5" s="1"/>
  <c r="AQ54" i="75"/>
  <c r="AN50" i="75"/>
  <c r="I51" i="5" s="1"/>
  <c r="AN76" i="75"/>
  <c r="I77" i="5" s="1"/>
  <c r="AQ74" i="75"/>
  <c r="J75" i="5" s="1"/>
  <c r="AQ73" i="75"/>
  <c r="J74" i="5" s="1"/>
  <c r="AN69" i="75"/>
  <c r="I70" i="5" s="1"/>
  <c r="AN68" i="75"/>
  <c r="AQ66" i="75"/>
  <c r="J67" i="5" s="1"/>
  <c r="AQ65" i="75"/>
  <c r="J66" i="5" s="1"/>
  <c r="AN83" i="75"/>
  <c r="I84" i="5" s="1"/>
  <c r="AN82" i="75"/>
  <c r="AQ80" i="75"/>
  <c r="J81" i="5" s="1"/>
  <c r="AQ79" i="75"/>
  <c r="J80" i="5" s="1"/>
  <c r="V3" i="3"/>
  <c r="Q4" i="5" s="1"/>
  <c r="AH4" i="3"/>
  <c r="U5" i="5" s="1"/>
  <c r="Y5" i="3"/>
  <c r="R6" i="5" s="1"/>
  <c r="V6" i="3"/>
  <c r="Q7" i="5" s="1"/>
  <c r="AH12" i="3"/>
  <c r="U13" i="5" s="1"/>
  <c r="V11" i="3"/>
  <c r="Q12" i="5" s="1"/>
  <c r="Y9" i="3"/>
  <c r="R10" i="5" s="1"/>
  <c r="Y22" i="3"/>
  <c r="R23" i="5" s="1"/>
  <c r="AH18" i="3"/>
  <c r="U19" i="5" s="1"/>
  <c r="Y17" i="3"/>
  <c r="R18" i="5" s="1"/>
  <c r="AH16" i="3"/>
  <c r="U17" i="5" s="1"/>
  <c r="AH27" i="3"/>
  <c r="U28" i="5" s="1"/>
  <c r="V27" i="3"/>
  <c r="Q28" i="5" s="1"/>
  <c r="AI35" i="3"/>
  <c r="V36" i="5" s="1"/>
  <c r="AH44" i="3"/>
  <c r="U45" i="5" s="1"/>
  <c r="Y44" i="3"/>
  <c r="R45" i="5" s="1"/>
  <c r="V43" i="3"/>
  <c r="Q44" i="5" s="1"/>
  <c r="Y57" i="3"/>
  <c r="R58" i="5" s="1"/>
  <c r="AH81" i="3"/>
  <c r="U82" i="5" s="1"/>
  <c r="AH73" i="3"/>
  <c r="U74" i="5" s="1"/>
  <c r="AE28" i="75"/>
  <c r="AJ28" i="75" s="1"/>
  <c r="G29" i="5" s="1"/>
  <c r="AE84" i="75"/>
  <c r="AJ84" i="75" s="1"/>
  <c r="G85" i="5" s="1"/>
  <c r="AJ64" i="75"/>
  <c r="G65" i="5" s="1"/>
  <c r="AH14" i="3"/>
  <c r="U15" i="5" s="1"/>
  <c r="AH64" i="3"/>
  <c r="U65" i="5" s="1"/>
  <c r="AH59" i="3"/>
  <c r="U60" i="5" s="1"/>
  <c r="Y59" i="3"/>
  <c r="R60" i="5" s="1"/>
  <c r="AH13" i="3"/>
  <c r="U14" i="5" s="1"/>
  <c r="Y25" i="3"/>
  <c r="R26" i="5" s="1"/>
  <c r="V24" i="3"/>
  <c r="Q25" i="5" s="1"/>
  <c r="AH21" i="3"/>
  <c r="U22" i="5" s="1"/>
  <c r="Y18" i="3"/>
  <c r="R19" i="5" s="1"/>
  <c r="AH17" i="3"/>
  <c r="U18" i="5" s="1"/>
  <c r="V16" i="3"/>
  <c r="Q17" i="5" s="1"/>
  <c r="AH15" i="3"/>
  <c r="U16" i="5" s="1"/>
  <c r="Y14" i="3"/>
  <c r="R15" i="5" s="1"/>
  <c r="Y39" i="3"/>
  <c r="R40" i="5" s="1"/>
  <c r="AH43" i="3"/>
  <c r="U44" i="5" s="1"/>
  <c r="AH52" i="3"/>
  <c r="U53" i="5" s="1"/>
  <c r="V50" i="3"/>
  <c r="Q51" i="5" s="1"/>
  <c r="Y49" i="3"/>
  <c r="R50" i="5" s="1"/>
  <c r="Y47" i="3"/>
  <c r="R48" i="5" s="1"/>
  <c r="AH45" i="3"/>
  <c r="U46" i="5" s="1"/>
  <c r="AH65" i="3"/>
  <c r="U66" i="5" s="1"/>
  <c r="Y64" i="3"/>
  <c r="R65" i="5" s="1"/>
  <c r="V63" i="3"/>
  <c r="Q64" i="5" s="1"/>
  <c r="V61" i="3"/>
  <c r="Q62" i="5" s="1"/>
  <c r="AH58" i="3"/>
  <c r="U59" i="5" s="1"/>
  <c r="AH56" i="3"/>
  <c r="U57" i="5" s="1"/>
  <c r="V54" i="3"/>
  <c r="Q55" i="5" s="1"/>
  <c r="Y84" i="3"/>
  <c r="R85" i="5" s="1"/>
  <c r="Y82" i="3"/>
  <c r="Y80" i="3"/>
  <c r="R81" i="5" s="1"/>
  <c r="Y76" i="3"/>
  <c r="R77" i="5" s="1"/>
  <c r="AI73" i="3"/>
  <c r="V74" i="5" s="1"/>
  <c r="V72" i="3"/>
  <c r="Q73" i="5" s="1"/>
  <c r="AH70" i="3"/>
  <c r="U71" i="5" s="1"/>
  <c r="Y67" i="3"/>
  <c r="AJ17" i="75"/>
  <c r="G18" i="5" s="1"/>
  <c r="AJ57" i="75"/>
  <c r="G58" i="5" s="1"/>
  <c r="AJ52" i="75"/>
  <c r="G53" i="5" s="1"/>
  <c r="AH24" i="3"/>
  <c r="U25" i="5" s="1"/>
  <c r="AH23" i="3"/>
  <c r="U24" i="5" s="1"/>
  <c r="Y20" i="3"/>
  <c r="R21" i="5" s="1"/>
  <c r="AH40" i="3"/>
  <c r="U41" i="5" s="1"/>
  <c r="AH37" i="3"/>
  <c r="U38" i="5" s="1"/>
  <c r="AH50" i="3"/>
  <c r="U51" i="5" s="1"/>
  <c r="AH48" i="3"/>
  <c r="U49" i="5" s="1"/>
  <c r="Y63" i="3"/>
  <c r="R64" i="5" s="1"/>
  <c r="AH61" i="3"/>
  <c r="U62" i="5" s="1"/>
  <c r="AH54" i="3"/>
  <c r="U55" i="5" s="1"/>
  <c r="V80" i="3"/>
  <c r="Q81" i="5" s="1"/>
  <c r="AI77" i="3"/>
  <c r="V78" i="5" s="1"/>
  <c r="Y72" i="3"/>
  <c r="R73" i="5" s="1"/>
  <c r="AH68" i="3"/>
  <c r="U69" i="5" s="1"/>
  <c r="AE11" i="75"/>
  <c r="AJ9" i="75"/>
  <c r="G10" i="5" s="1"/>
  <c r="AJ20" i="75"/>
  <c r="G21" i="5" s="1"/>
  <c r="AJ14" i="75"/>
  <c r="G15" i="5" s="1"/>
  <c r="AE77" i="75"/>
  <c r="AJ77" i="75" s="1"/>
  <c r="G78" i="5" s="1"/>
  <c r="AJ68" i="75"/>
  <c r="G69" i="5" s="1"/>
  <c r="AJ56" i="75"/>
  <c r="G57" i="5" s="1"/>
  <c r="AJ45" i="75"/>
  <c r="G46" i="5" s="1"/>
  <c r="AJ40" i="75"/>
  <c r="G41" i="5" s="1"/>
  <c r="AH78" i="3"/>
  <c r="U79" i="5" s="1"/>
  <c r="V76" i="3"/>
  <c r="Q77" i="5" s="1"/>
  <c r="AH74" i="3"/>
  <c r="U75" i="5" s="1"/>
  <c r="V69" i="3"/>
  <c r="Q70" i="5" s="1"/>
  <c r="AJ49" i="75"/>
  <c r="G50" i="5" s="1"/>
  <c r="AJ44" i="75"/>
  <c r="G45" i="5" s="1"/>
  <c r="AE35" i="75"/>
  <c r="AJ35" i="75" s="1"/>
  <c r="G36" i="5" s="1"/>
  <c r="AE33" i="75"/>
  <c r="AJ33" i="75" s="1"/>
  <c r="G34" i="5" s="1"/>
  <c r="BG23" i="82"/>
  <c r="BG19" i="82"/>
  <c r="BD15" i="82"/>
  <c r="BE15" i="82" s="1"/>
  <c r="D14" i="84" s="1"/>
  <c r="E14" i="84" s="1"/>
  <c r="BD66" i="82"/>
  <c r="BE66" i="82" s="1"/>
  <c r="D65" i="84" s="1"/>
  <c r="E65" i="84" s="1"/>
  <c r="BG62" i="82"/>
  <c r="BF58" i="82"/>
  <c r="BD50" i="82"/>
  <c r="BE50" i="82" s="1"/>
  <c r="D49" i="84" s="1"/>
  <c r="E49" i="84" s="1"/>
  <c r="BF42" i="82"/>
  <c r="BG45" i="82"/>
  <c r="AM51" i="5"/>
  <c r="BF13" i="82"/>
  <c r="BF9" i="82"/>
  <c r="AM16" i="5"/>
  <c r="BD39" i="82"/>
  <c r="BE39" i="82" s="1"/>
  <c r="BG16" i="82"/>
  <c r="BD4" i="82"/>
  <c r="BE4" i="82" s="1"/>
  <c r="D3" i="84" s="1"/>
  <c r="E3" i="84" s="1"/>
  <c r="BI85" i="86"/>
  <c r="BI81" i="86"/>
  <c r="BI77" i="86"/>
  <c r="BI73" i="86"/>
  <c r="AN72" i="5" s="1"/>
  <c r="BI69" i="86"/>
  <c r="AN68" i="5" s="1"/>
  <c r="BI65" i="86"/>
  <c r="BI61" i="86"/>
  <c r="BI57" i="86"/>
  <c r="AN56" i="5" s="1"/>
  <c r="BI49" i="86"/>
  <c r="BI45" i="86"/>
  <c r="F42" i="84" s="1"/>
  <c r="G42" i="84" s="1"/>
  <c r="BI41" i="86"/>
  <c r="BI37" i="86"/>
  <c r="F34" i="84" s="1"/>
  <c r="G34" i="84" s="1"/>
  <c r="BI25" i="86"/>
  <c r="BI21" i="86"/>
  <c r="BI17" i="86"/>
  <c r="BI13" i="86"/>
  <c r="AN12" i="5" s="1"/>
  <c r="BI83" i="86"/>
  <c r="BI79" i="86"/>
  <c r="BI75" i="86"/>
  <c r="BI71" i="86"/>
  <c r="AN70" i="5" s="1"/>
  <c r="BI67" i="86"/>
  <c r="BI63" i="86"/>
  <c r="BI59" i="86"/>
  <c r="BI55" i="86"/>
  <c r="AN54" i="5" s="1"/>
  <c r="BI51" i="86"/>
  <c r="F48" i="84" s="1"/>
  <c r="G48" i="84" s="1"/>
  <c r="BI47" i="86"/>
  <c r="F44" i="84" s="1"/>
  <c r="G44" i="84" s="1"/>
  <c r="BI43" i="86"/>
  <c r="BI39" i="86"/>
  <c r="F36" i="84" s="1"/>
  <c r="G36" i="84" s="1"/>
  <c r="BI35" i="86"/>
  <c r="BI31" i="86"/>
  <c r="BI27" i="86"/>
  <c r="BI23" i="86"/>
  <c r="AN22" i="5" s="1"/>
  <c r="BI19" i="86"/>
  <c r="BI15" i="86"/>
  <c r="BI11" i="86"/>
  <c r="BI7" i="86"/>
  <c r="AN6" i="5" s="1"/>
  <c r="BI5" i="86"/>
  <c r="BD49" i="83"/>
  <c r="B49" i="84" s="1"/>
  <c r="C49" i="84" s="1"/>
  <c r="BD55" i="83"/>
  <c r="B55" i="84" s="1"/>
  <c r="C55" i="84" s="1"/>
  <c r="BD41" i="83"/>
  <c r="AK43" i="5" s="1"/>
  <c r="AL43" i="5" s="1"/>
  <c r="BD47" i="83"/>
  <c r="BD37" i="83"/>
  <c r="AK39" i="5" s="1"/>
  <c r="AL39" i="5" s="1"/>
  <c r="BD35" i="83"/>
  <c r="B35" i="84" s="1"/>
  <c r="C35" i="84" s="1"/>
  <c r="BD23" i="83"/>
  <c r="B23" i="84" s="1"/>
  <c r="C23" i="84" s="1"/>
  <c r="BD51" i="83"/>
  <c r="BD39" i="83"/>
  <c r="B39" i="84" s="1"/>
  <c r="C39" i="84" s="1"/>
  <c r="BD45" i="83"/>
  <c r="AK47" i="5" s="1"/>
  <c r="AL47" i="5" s="1"/>
  <c r="BE55" i="83"/>
  <c r="BD53" i="83"/>
  <c r="B53" i="84" s="1"/>
  <c r="C53" i="84" s="1"/>
  <c r="BD43" i="83"/>
  <c r="B43" i="84" s="1"/>
  <c r="C43" i="84" s="1"/>
  <c r="B47" i="84"/>
  <c r="C47" i="84" s="1"/>
  <c r="AK49" i="5"/>
  <c r="AL49" i="5" s="1"/>
  <c r="BE47" i="83"/>
  <c r="B37" i="84"/>
  <c r="C37" i="84" s="1"/>
  <c r="B51" i="84"/>
  <c r="C51" i="84" s="1"/>
  <c r="BE51" i="83"/>
  <c r="AK53" i="5"/>
  <c r="AL53" i="5" s="1"/>
  <c r="AK55" i="5"/>
  <c r="AL55" i="5" s="1"/>
  <c r="BE53" i="83"/>
  <c r="BD4" i="83"/>
  <c r="AK6" i="5" s="1"/>
  <c r="AL6" i="5" s="1"/>
  <c r="BD80" i="83"/>
  <c r="BD76" i="83"/>
  <c r="BD73" i="83"/>
  <c r="BD72" i="83"/>
  <c r="BD65" i="83"/>
  <c r="B65" i="84" s="1"/>
  <c r="C65" i="84" s="1"/>
  <c r="AK57" i="5"/>
  <c r="AL57" i="5" s="1"/>
  <c r="BD63" i="83"/>
  <c r="BD60" i="83"/>
  <c r="BE60" i="83" s="1"/>
  <c r="BD59" i="83"/>
  <c r="BD2" i="83"/>
  <c r="BD17" i="83"/>
  <c r="BD15" i="83"/>
  <c r="BE15" i="83" s="1"/>
  <c r="BD7" i="83"/>
  <c r="BE7" i="83" s="1"/>
  <c r="BD3" i="83"/>
  <c r="BE3" i="83" s="1"/>
  <c r="AK51" i="5"/>
  <c r="AL51" i="5" s="1"/>
  <c r="BD26" i="83"/>
  <c r="AK28" i="5" s="1"/>
  <c r="AL28" i="5" s="1"/>
  <c r="BD22" i="83"/>
  <c r="BE22" i="83" s="1"/>
  <c r="BD19" i="83"/>
  <c r="AK21" i="5" s="1"/>
  <c r="AL21" i="5" s="1"/>
  <c r="BD18" i="83"/>
  <c r="BE18" i="83" s="1"/>
  <c r="BD14" i="83"/>
  <c r="BD13" i="83"/>
  <c r="BE13" i="83" s="1"/>
  <c r="BD10" i="83"/>
  <c r="BD9" i="83"/>
  <c r="BE9" i="83" s="1"/>
  <c r="BD6" i="83"/>
  <c r="BD5" i="83"/>
  <c r="BE5" i="83" s="1"/>
  <c r="BD83" i="83"/>
  <c r="AK85" i="5" s="1"/>
  <c r="AL85" i="5" s="1"/>
  <c r="BD82" i="83"/>
  <c r="BD79" i="83"/>
  <c r="AK81" i="5" s="1"/>
  <c r="AL81" i="5" s="1"/>
  <c r="BD78" i="83"/>
  <c r="BD75" i="83"/>
  <c r="AK77" i="5" s="1"/>
  <c r="AL77" i="5" s="1"/>
  <c r="BD74" i="83"/>
  <c r="BD71" i="83"/>
  <c r="AK73" i="5" s="1"/>
  <c r="AL73" i="5" s="1"/>
  <c r="BD70" i="83"/>
  <c r="BD21" i="83"/>
  <c r="BD20" i="83"/>
  <c r="BE20" i="83" s="1"/>
  <c r="BD16" i="83"/>
  <c r="AK18" i="5" s="1"/>
  <c r="AL18" i="5" s="1"/>
  <c r="BD12" i="83"/>
  <c r="AK14" i="5" s="1"/>
  <c r="AL14" i="5" s="1"/>
  <c r="BD11" i="83"/>
  <c r="BE11" i="83" s="1"/>
  <c r="BD8" i="83"/>
  <c r="AK10" i="5" s="1"/>
  <c r="AL10" i="5" s="1"/>
  <c r="BD81" i="83"/>
  <c r="BD77" i="83"/>
  <c r="BE49" i="83"/>
  <c r="BD28" i="83"/>
  <c r="BE28" i="83" s="1"/>
  <c r="BD62" i="83"/>
  <c r="BE62" i="83" s="1"/>
  <c r="BD61" i="83"/>
  <c r="AK63" i="5" s="1"/>
  <c r="AL63" i="5" s="1"/>
  <c r="BD58" i="83"/>
  <c r="BE58" i="83" s="1"/>
  <c r="AC83" i="5"/>
  <c r="AA82" i="4"/>
  <c r="AE83" i="5" s="1"/>
  <c r="AC70" i="5"/>
  <c r="AA69" i="4"/>
  <c r="AE70" i="5" s="1"/>
  <c r="D74" i="5"/>
  <c r="AA78" i="4"/>
  <c r="AE79" i="5" s="1"/>
  <c r="AC79" i="5"/>
  <c r="AC82" i="5"/>
  <c r="F77" i="75"/>
  <c r="Z77" i="75"/>
  <c r="X71" i="5"/>
  <c r="AC84" i="5"/>
  <c r="W84" i="4"/>
  <c r="J83" i="75"/>
  <c r="X83" i="5"/>
  <c r="Z81" i="75"/>
  <c r="F81" i="75"/>
  <c r="AF81" i="75" s="1"/>
  <c r="W80" i="4"/>
  <c r="AC79" i="75"/>
  <c r="AD79" i="75" s="1"/>
  <c r="J79" i="75"/>
  <c r="Z77" i="4"/>
  <c r="AD78" i="5" s="1"/>
  <c r="R76" i="4"/>
  <c r="AB77" i="5" s="1"/>
  <c r="Z73" i="4"/>
  <c r="AD74" i="5" s="1"/>
  <c r="R72" i="4"/>
  <c r="AB73" i="5" s="1"/>
  <c r="AA66" i="4"/>
  <c r="AE67" i="5" s="1"/>
  <c r="AC67" i="5"/>
  <c r="AF65" i="75"/>
  <c r="AF61" i="75"/>
  <c r="AB53" i="75"/>
  <c r="AD53" i="75" s="1"/>
  <c r="X53" i="75"/>
  <c r="AH53" i="75" s="1"/>
  <c r="F54" i="5" s="1"/>
  <c r="AH81" i="75"/>
  <c r="F82" i="5" s="1"/>
  <c r="AC77" i="5"/>
  <c r="AC66" i="5"/>
  <c r="X75" i="5"/>
  <c r="AC72" i="5"/>
  <c r="AC73" i="5"/>
  <c r="R84" i="4"/>
  <c r="AB85" i="5" s="1"/>
  <c r="AB84" i="75"/>
  <c r="AD84" i="75" s="1"/>
  <c r="X84" i="75"/>
  <c r="AH84" i="75" s="1"/>
  <c r="F85" i="5" s="1"/>
  <c r="F84" i="75"/>
  <c r="X83" i="75"/>
  <c r="T83" i="75"/>
  <c r="AF83" i="75" s="1"/>
  <c r="T82" i="75"/>
  <c r="AF82" i="75" s="1"/>
  <c r="D83" i="5" s="1"/>
  <c r="X82" i="5"/>
  <c r="R80" i="4"/>
  <c r="AB81" i="5" s="1"/>
  <c r="X80" i="75"/>
  <c r="AH80" i="75" s="1"/>
  <c r="F81" i="5" s="1"/>
  <c r="AB80" i="75"/>
  <c r="AD80" i="75" s="1"/>
  <c r="F80" i="75"/>
  <c r="X79" i="75"/>
  <c r="AF79" i="75"/>
  <c r="D80" i="5" s="1"/>
  <c r="F76" i="75"/>
  <c r="AC75" i="75"/>
  <c r="AD75" i="75" s="1"/>
  <c r="J75" i="75"/>
  <c r="AC74" i="5"/>
  <c r="AD73" i="75"/>
  <c r="F72" i="75"/>
  <c r="AC71" i="75"/>
  <c r="AD71" i="75" s="1"/>
  <c r="J71" i="75"/>
  <c r="T70" i="75"/>
  <c r="AF70" i="75" s="1"/>
  <c r="D71" i="5" s="1"/>
  <c r="T68" i="75"/>
  <c r="AF68" i="75" s="1"/>
  <c r="AC68" i="5"/>
  <c r="AA67" i="4"/>
  <c r="AE68" i="5" s="1"/>
  <c r="AH64" i="75"/>
  <c r="F65" i="5" s="1"/>
  <c r="AF78" i="75"/>
  <c r="D79" i="5" s="1"/>
  <c r="X78" i="5"/>
  <c r="AC75" i="5"/>
  <c r="AA74" i="4"/>
  <c r="AE75" i="5" s="1"/>
  <c r="O73" i="4"/>
  <c r="AA74" i="5" s="1"/>
  <c r="X74" i="5"/>
  <c r="AA70" i="4"/>
  <c r="AE71" i="5" s="1"/>
  <c r="AC71" i="5"/>
  <c r="AA68" i="4"/>
  <c r="AE69" i="5" s="1"/>
  <c r="X62" i="5"/>
  <c r="Z65" i="75"/>
  <c r="T84" i="75"/>
  <c r="Z81" i="4"/>
  <c r="AD82" i="5" s="1"/>
  <c r="T80" i="75"/>
  <c r="AA79" i="4"/>
  <c r="AE80" i="5" s="1"/>
  <c r="O78" i="4"/>
  <c r="AA79" i="5" s="1"/>
  <c r="X79" i="5"/>
  <c r="X78" i="75"/>
  <c r="AH78" i="75" s="1"/>
  <c r="F79" i="5" s="1"/>
  <c r="AH77" i="75"/>
  <c r="F78" i="5" s="1"/>
  <c r="T76" i="75"/>
  <c r="AA75" i="4"/>
  <c r="AE76" i="5" s="1"/>
  <c r="X75" i="75"/>
  <c r="AF75" i="75"/>
  <c r="D76" i="5" s="1"/>
  <c r="X74" i="75"/>
  <c r="AH74" i="75" s="1"/>
  <c r="F75" i="5" s="1"/>
  <c r="X73" i="75"/>
  <c r="AH73" i="75"/>
  <c r="F74" i="5" s="1"/>
  <c r="T72" i="75"/>
  <c r="X71" i="75"/>
  <c r="AF71" i="75"/>
  <c r="D72" i="5" s="1"/>
  <c r="AC70" i="75"/>
  <c r="AD70" i="75" s="1"/>
  <c r="J70" i="75"/>
  <c r="X67" i="75"/>
  <c r="AH67" i="75" s="1"/>
  <c r="F68" i="5" s="1"/>
  <c r="AF67" i="75"/>
  <c r="AH66" i="75"/>
  <c r="F67" i="5" s="1"/>
  <c r="AA59" i="4"/>
  <c r="AE60" i="5" s="1"/>
  <c r="AC59" i="5"/>
  <c r="AC55" i="5"/>
  <c r="T51" i="75"/>
  <c r="Z51" i="75"/>
  <c r="W63" i="4"/>
  <c r="T63" i="75"/>
  <c r="AF63" i="75" s="1"/>
  <c r="D64" i="5" s="1"/>
  <c r="Z61" i="4"/>
  <c r="AD62" i="5" s="1"/>
  <c r="AH61" i="75"/>
  <c r="F62" i="5" s="1"/>
  <c r="R60" i="4"/>
  <c r="AB61" i="5" s="1"/>
  <c r="T60" i="75"/>
  <c r="X59" i="75"/>
  <c r="AH59" i="75" s="1"/>
  <c r="F60" i="5" s="1"/>
  <c r="J56" i="75"/>
  <c r="X55" i="75"/>
  <c r="AH55" i="75" s="1"/>
  <c r="F56" i="5" s="1"/>
  <c r="AH49" i="75"/>
  <c r="F50" i="5" s="1"/>
  <c r="X41" i="75"/>
  <c r="AH35" i="75"/>
  <c r="F36" i="5" s="1"/>
  <c r="AF18" i="75"/>
  <c r="AF59" i="75"/>
  <c r="AF55" i="75"/>
  <c r="AH51" i="75"/>
  <c r="F52" i="5" s="1"/>
  <c r="AK49" i="75"/>
  <c r="H50" i="5" s="1"/>
  <c r="AF43" i="75"/>
  <c r="AA40" i="4"/>
  <c r="AE41" i="5" s="1"/>
  <c r="AF3" i="75"/>
  <c r="D4" i="5" s="1"/>
  <c r="R65" i="4"/>
  <c r="AB66" i="5" s="1"/>
  <c r="F64" i="75"/>
  <c r="AF64" i="75" s="1"/>
  <c r="X63" i="75"/>
  <c r="AH63" i="75" s="1"/>
  <c r="F64" i="5" s="1"/>
  <c r="R57" i="4"/>
  <c r="AB58" i="5" s="1"/>
  <c r="T57" i="75"/>
  <c r="AF57" i="75" s="1"/>
  <c r="R53" i="4"/>
  <c r="AB54" i="5" s="1"/>
  <c r="T53" i="75"/>
  <c r="AF53" i="75" s="1"/>
  <c r="Z50" i="4"/>
  <c r="AD51" i="5" s="1"/>
  <c r="R45" i="4"/>
  <c r="AB46" i="5" s="1"/>
  <c r="X45" i="75"/>
  <c r="AH45" i="75" s="1"/>
  <c r="F46" i="5" s="1"/>
  <c r="T40" i="75"/>
  <c r="AF40" i="75" s="1"/>
  <c r="AA34" i="4"/>
  <c r="AE35" i="5" s="1"/>
  <c r="Z84" i="75"/>
  <c r="R64" i="4"/>
  <c r="AB65" i="5" s="1"/>
  <c r="AH62" i="75"/>
  <c r="F63" i="5" s="1"/>
  <c r="W60" i="4"/>
  <c r="F60" i="75"/>
  <c r="Z58" i="4"/>
  <c r="AD59" i="5" s="1"/>
  <c r="W56" i="4"/>
  <c r="T56" i="75"/>
  <c r="AF56" i="75" s="1"/>
  <c r="Z54" i="4"/>
  <c r="AD55" i="5" s="1"/>
  <c r="W52" i="4"/>
  <c r="T52" i="75"/>
  <c r="AF52" i="75" s="1"/>
  <c r="W49" i="4"/>
  <c r="R41" i="4"/>
  <c r="AB42" i="5" s="1"/>
  <c r="AH41" i="75"/>
  <c r="F42" i="5" s="1"/>
  <c r="X39" i="75"/>
  <c r="AH39" i="75" s="1"/>
  <c r="F40" i="5" s="1"/>
  <c r="AF39" i="75"/>
  <c r="D40" i="5" s="1"/>
  <c r="AA15" i="4"/>
  <c r="AE16" i="5" s="1"/>
  <c r="X52" i="75"/>
  <c r="AH52" i="75" s="1"/>
  <c r="F53" i="5" s="1"/>
  <c r="Z51" i="4"/>
  <c r="AD52" i="5" s="1"/>
  <c r="F50" i="75"/>
  <c r="AF50" i="75" s="1"/>
  <c r="D51" i="5" s="1"/>
  <c r="X47" i="75"/>
  <c r="AH47" i="75" s="1"/>
  <c r="F48" i="5" s="1"/>
  <c r="F45" i="75"/>
  <c r="J44" i="75"/>
  <c r="AH42" i="75"/>
  <c r="F43" i="5" s="1"/>
  <c r="F41" i="75"/>
  <c r="J40" i="75"/>
  <c r="AH36" i="75"/>
  <c r="F37" i="5" s="1"/>
  <c r="Z35" i="4"/>
  <c r="AD36" i="5" s="1"/>
  <c r="F35" i="75"/>
  <c r="W33" i="4"/>
  <c r="X33" i="75"/>
  <c r="AH33" i="75" s="1"/>
  <c r="F34" i="5" s="1"/>
  <c r="F33" i="75"/>
  <c r="T32" i="75"/>
  <c r="AF32" i="75" s="1"/>
  <c r="W30" i="4"/>
  <c r="X30" i="75"/>
  <c r="AH30" i="75" s="1"/>
  <c r="F31" i="5" s="1"/>
  <c r="F30" i="75"/>
  <c r="W28" i="4"/>
  <c r="X27" i="75"/>
  <c r="AH27" i="75" s="1"/>
  <c r="F28" i="5" s="1"/>
  <c r="F27" i="75"/>
  <c r="T26" i="75"/>
  <c r="AF26" i="75" s="1"/>
  <c r="D27" i="5" s="1"/>
  <c r="T24" i="75"/>
  <c r="AF24" i="75" s="1"/>
  <c r="W23" i="4"/>
  <c r="AH21" i="75"/>
  <c r="F22" i="5" s="1"/>
  <c r="W20" i="4"/>
  <c r="T20" i="75"/>
  <c r="AF20" i="75" s="1"/>
  <c r="J19" i="75"/>
  <c r="AF19" i="75"/>
  <c r="D20" i="5" s="1"/>
  <c r="AF15" i="75"/>
  <c r="AA12" i="4"/>
  <c r="AE13" i="5" s="1"/>
  <c r="N15" i="4"/>
  <c r="Z16" i="5" s="1"/>
  <c r="R50" i="4"/>
  <c r="AB51" i="5" s="1"/>
  <c r="W48" i="4"/>
  <c r="J48" i="75"/>
  <c r="AH48" i="75" s="1"/>
  <c r="F49" i="5" s="1"/>
  <c r="Z46" i="4"/>
  <c r="AD47" i="5" s="1"/>
  <c r="T45" i="75"/>
  <c r="X44" i="75"/>
  <c r="Z42" i="4"/>
  <c r="AD43" i="5" s="1"/>
  <c r="T41" i="75"/>
  <c r="X40" i="75"/>
  <c r="Z38" i="4"/>
  <c r="AD39" i="5" s="1"/>
  <c r="T37" i="75"/>
  <c r="AF37" i="75" s="1"/>
  <c r="T35" i="75"/>
  <c r="T33" i="75"/>
  <c r="W31" i="4"/>
  <c r="T30" i="75"/>
  <c r="X28" i="75"/>
  <c r="F28" i="75"/>
  <c r="AF28" i="75" s="1"/>
  <c r="O27" i="4"/>
  <c r="AA28" i="5" s="1"/>
  <c r="T27" i="75"/>
  <c r="W25" i="4"/>
  <c r="X25" i="75"/>
  <c r="AH25" i="75" s="1"/>
  <c r="F26" i="5" s="1"/>
  <c r="F25" i="75"/>
  <c r="AF25" i="75" s="1"/>
  <c r="T23" i="75"/>
  <c r="AF23" i="75" s="1"/>
  <c r="D24" i="5" s="1"/>
  <c r="X22" i="75"/>
  <c r="AH22" i="75" s="1"/>
  <c r="F23" i="5" s="1"/>
  <c r="T21" i="75"/>
  <c r="AF21" i="75" s="1"/>
  <c r="R20" i="4"/>
  <c r="AB21" i="5" s="1"/>
  <c r="W19" i="4"/>
  <c r="X19" i="75"/>
  <c r="W17" i="4"/>
  <c r="X17" i="75"/>
  <c r="AH17" i="75" s="1"/>
  <c r="F18" i="5" s="1"/>
  <c r="F17" i="75"/>
  <c r="AF17" i="75" s="1"/>
  <c r="T16" i="75"/>
  <c r="AF16" i="75" s="1"/>
  <c r="D17" i="5" s="1"/>
  <c r="T14" i="75"/>
  <c r="AF14" i="75" s="1"/>
  <c r="O13" i="4"/>
  <c r="AA14" i="5" s="1"/>
  <c r="W10" i="4"/>
  <c r="N81" i="4"/>
  <c r="Z82" i="5" s="1"/>
  <c r="AA37" i="4"/>
  <c r="AE38" i="5" s="1"/>
  <c r="AF36" i="75"/>
  <c r="D37" i="5" s="1"/>
  <c r="AF31" i="75"/>
  <c r="AF29" i="75"/>
  <c r="AH16" i="75"/>
  <c r="F17" i="5" s="1"/>
  <c r="R14" i="4"/>
  <c r="AB15" i="5" s="1"/>
  <c r="J13" i="75"/>
  <c r="AH13" i="75" s="1"/>
  <c r="F14" i="5" s="1"/>
  <c r="R10" i="4"/>
  <c r="AB11" i="5" s="1"/>
  <c r="F10" i="75"/>
  <c r="AF10" i="75" s="1"/>
  <c r="J9" i="75"/>
  <c r="AH9" i="75" s="1"/>
  <c r="F10" i="5" s="1"/>
  <c r="O7" i="4"/>
  <c r="AA8" i="5" s="1"/>
  <c r="W4" i="4"/>
  <c r="X4" i="75"/>
  <c r="X12" i="75"/>
  <c r="AH12" i="75" s="1"/>
  <c r="F13" i="5" s="1"/>
  <c r="AF12" i="75"/>
  <c r="D13" i="5" s="1"/>
  <c r="AH11" i="75"/>
  <c r="F12" i="5" s="1"/>
  <c r="O9" i="4"/>
  <c r="AA10" i="5" s="1"/>
  <c r="W7" i="4"/>
  <c r="R6" i="4"/>
  <c r="AB7" i="5" s="1"/>
  <c r="F6" i="75"/>
  <c r="AF6" i="75" s="1"/>
  <c r="J5" i="75"/>
  <c r="T4" i="75"/>
  <c r="AF4" i="75" s="1"/>
  <c r="D5" i="5" s="1"/>
  <c r="N23" i="4"/>
  <c r="Z24" i="5" s="1"/>
  <c r="W13" i="4"/>
  <c r="T11" i="75"/>
  <c r="W9" i="4"/>
  <c r="X8" i="75"/>
  <c r="AH8" i="75" s="1"/>
  <c r="F9" i="5" s="1"/>
  <c r="AF8" i="75"/>
  <c r="AH7" i="75"/>
  <c r="F8" i="5" s="1"/>
  <c r="O5" i="4"/>
  <c r="AA6" i="5" s="1"/>
  <c r="X3" i="75"/>
  <c r="AH3" i="75" s="1"/>
  <c r="F4" i="5" s="1"/>
  <c r="F20" i="84"/>
  <c r="G20" i="84" s="1"/>
  <c r="F13" i="84"/>
  <c r="G13" i="84" s="1"/>
  <c r="AN15" i="5"/>
  <c r="M25" i="4"/>
  <c r="N25" i="4" s="1"/>
  <c r="M18" i="4"/>
  <c r="N18" i="4" s="1"/>
  <c r="BF77" i="82"/>
  <c r="BG77" i="82"/>
  <c r="BF69" i="82"/>
  <c r="BG57" i="82"/>
  <c r="BD57" i="82"/>
  <c r="BE57" i="82" s="1"/>
  <c r="BH57" i="82"/>
  <c r="BF57" i="82"/>
  <c r="BD22" i="82"/>
  <c r="BE22" i="82" s="1"/>
  <c r="BH22" i="82"/>
  <c r="BF22" i="82"/>
  <c r="BG22" i="82"/>
  <c r="BD18" i="82"/>
  <c r="BE18" i="82" s="1"/>
  <c r="BH18" i="82"/>
  <c r="BF18" i="82"/>
  <c r="BG18" i="82"/>
  <c r="AN42" i="5"/>
  <c r="F40" i="84"/>
  <c r="G40" i="84" s="1"/>
  <c r="B22" i="84"/>
  <c r="C22" i="84" s="1"/>
  <c r="BE19" i="83"/>
  <c r="B19" i="84"/>
  <c r="C19" i="84" s="1"/>
  <c r="B15" i="84"/>
  <c r="C15" i="84" s="1"/>
  <c r="BE12" i="83"/>
  <c r="AK13" i="5"/>
  <c r="AL13" i="5" s="1"/>
  <c r="B11" i="84"/>
  <c r="C11" i="84" s="1"/>
  <c r="AK9" i="5"/>
  <c r="AL9" i="5" s="1"/>
  <c r="B3" i="84"/>
  <c r="C3" i="84" s="1"/>
  <c r="BF84" i="82"/>
  <c r="BG84" i="82"/>
  <c r="BD56" i="82"/>
  <c r="BE56" i="82" s="1"/>
  <c r="BH56" i="82"/>
  <c r="BF56" i="82"/>
  <c r="BG56" i="82"/>
  <c r="BF52" i="82"/>
  <c r="BG52" i="82"/>
  <c r="BD52" i="82"/>
  <c r="BE52" i="82" s="1"/>
  <c r="BH52" i="82"/>
  <c r="BF44" i="82"/>
  <c r="BG44" i="82"/>
  <c r="BD44" i="82"/>
  <c r="BE44" i="82" s="1"/>
  <c r="BH44" i="82"/>
  <c r="BF21" i="82"/>
  <c r="BG21" i="82"/>
  <c r="BD21" i="82"/>
  <c r="BE21" i="82" s="1"/>
  <c r="BH21" i="82"/>
  <c r="BF14" i="82"/>
  <c r="BG14" i="82"/>
  <c r="BD14" i="82"/>
  <c r="BE14" i="82" s="1"/>
  <c r="BH14" i="82"/>
  <c r="BF82" i="82"/>
  <c r="BH78" i="82"/>
  <c r="BF74" i="82"/>
  <c r="BG69" i="82"/>
  <c r="BG67" i="82"/>
  <c r="BD65" i="82"/>
  <c r="BE65" i="82" s="1"/>
  <c r="AM66" i="5" s="1"/>
  <c r="BF64" i="82"/>
  <c r="BG60" i="82"/>
  <c r="BF59" i="82"/>
  <c r="F61" i="84"/>
  <c r="G61" i="84" s="1"/>
  <c r="AN63" i="5"/>
  <c r="M22" i="4"/>
  <c r="N22" i="4" s="1"/>
  <c r="BF63" i="82"/>
  <c r="BG63" i="82"/>
  <c r="BF51" i="82"/>
  <c r="BG51" i="82"/>
  <c r="BG35" i="82"/>
  <c r="BH35" i="82"/>
  <c r="BF20" i="82"/>
  <c r="BG20" i="82"/>
  <c r="BD20" i="82"/>
  <c r="BE20" i="82" s="1"/>
  <c r="BH20" i="82"/>
  <c r="BF17" i="82"/>
  <c r="BG17" i="82"/>
  <c r="BD17" i="82"/>
  <c r="BE17" i="82" s="1"/>
  <c r="BH17" i="82"/>
  <c r="BG5" i="82"/>
  <c r="BF5" i="82"/>
  <c r="BF81" i="82"/>
  <c r="BD77" i="82"/>
  <c r="BE77" i="82" s="1"/>
  <c r="AM78" i="5" s="1"/>
  <c r="AN76" i="5"/>
  <c r="F74" i="84"/>
  <c r="G74" i="84" s="1"/>
  <c r="AK7" i="5"/>
  <c r="AL7" i="5" s="1"/>
  <c r="BE83" i="83"/>
  <c r="BE79" i="83"/>
  <c r="BE75" i="83"/>
  <c r="B75" i="84"/>
  <c r="C75" i="84" s="1"/>
  <c r="BE71" i="83"/>
  <c r="AK64" i="5"/>
  <c r="AL64" i="5" s="1"/>
  <c r="BE61" i="83"/>
  <c r="B61" i="84"/>
  <c r="C61" i="84" s="1"/>
  <c r="BF83" i="82"/>
  <c r="BH79" i="82"/>
  <c r="BG75" i="82"/>
  <c r="BG71" i="82"/>
  <c r="BD48" i="82"/>
  <c r="BE48" i="82" s="1"/>
  <c r="BD41" i="82"/>
  <c r="BE41" i="82" s="1"/>
  <c r="D40" i="84" s="1"/>
  <c r="E40" i="84" s="1"/>
  <c r="BF29" i="82"/>
  <c r="BG25" i="82"/>
  <c r="BG11" i="82"/>
  <c r="BF6" i="82"/>
  <c r="BF3" i="82"/>
  <c r="BD62" i="82"/>
  <c r="BE62" i="82" s="1"/>
  <c r="BG50" i="82"/>
  <c r="BF23" i="82"/>
  <c r="BF19" i="82"/>
  <c r="BF16" i="82"/>
  <c r="BG15" i="82"/>
  <c r="F63" i="84"/>
  <c r="G63" i="84" s="1"/>
  <c r="AN65" i="5"/>
  <c r="AN57" i="5"/>
  <c r="F55" i="84"/>
  <c r="G55" i="84" s="1"/>
  <c r="F51" i="84"/>
  <c r="G51" i="84" s="1"/>
  <c r="AN53" i="5"/>
  <c r="BI53" i="86"/>
  <c r="BI9" i="86"/>
  <c r="F6" i="84" s="1"/>
  <c r="G6" i="84" s="1"/>
  <c r="BD57" i="83"/>
  <c r="BD50" i="83"/>
  <c r="BF55" i="82"/>
  <c r="BD51" i="82"/>
  <c r="BE51" i="82" s="1"/>
  <c r="AM52" i="5" s="1"/>
  <c r="BH47" i="82"/>
  <c r="BF43" i="82"/>
  <c r="BG39" i="82"/>
  <c r="BF36" i="82"/>
  <c r="BD35" i="82"/>
  <c r="BE35" i="82" s="1"/>
  <c r="BD27" i="82"/>
  <c r="BE27" i="82" s="1"/>
  <c r="D26" i="84" s="1"/>
  <c r="E26" i="84" s="1"/>
  <c r="BF50" i="82"/>
  <c r="BF15" i="82"/>
  <c r="BH4" i="82"/>
  <c r="AN23" i="5"/>
  <c r="F21" i="84"/>
  <c r="G21" i="84" s="1"/>
  <c r="AN19" i="5"/>
  <c r="F17" i="84"/>
  <c r="G17" i="84" s="1"/>
  <c r="AN16" i="5"/>
  <c r="F14" i="84"/>
  <c r="G14" i="84" s="1"/>
  <c r="BD24" i="83"/>
  <c r="BE24" i="83" s="1"/>
  <c r="BD68" i="83"/>
  <c r="BD66" i="83"/>
  <c r="B66" i="84" s="1"/>
  <c r="C66" i="84" s="1"/>
  <c r="BD56" i="83"/>
  <c r="BD48" i="83"/>
  <c r="BD46" i="83"/>
  <c r="BD44" i="83"/>
  <c r="AN85" i="5"/>
  <c r="BF73" i="82"/>
  <c r="BD63" i="82"/>
  <c r="BE63" i="82" s="1"/>
  <c r="BG58" i="82"/>
  <c r="BG54" i="82"/>
  <c r="BH46" i="82"/>
  <c r="BG43" i="82"/>
  <c r="BG42" i="82"/>
  <c r="BF39" i="82"/>
  <c r="BF35" i="82"/>
  <c r="BH34" i="82"/>
  <c r="BG31" i="82"/>
  <c r="BF27" i="82"/>
  <c r="BG13" i="82"/>
  <c r="BF8" i="82"/>
  <c r="BD5" i="82"/>
  <c r="BE5" i="82" s="1"/>
  <c r="BF4" i="82"/>
  <c r="BH62" i="82"/>
  <c r="BH23" i="82"/>
  <c r="BD23" i="82"/>
  <c r="BE23" i="82" s="1"/>
  <c r="BH19" i="82"/>
  <c r="BD19" i="82"/>
  <c r="BE19" i="82" s="1"/>
  <c r="BH16" i="82"/>
  <c r="BD16" i="82"/>
  <c r="BE16" i="82" s="1"/>
  <c r="F49" i="84"/>
  <c r="G49" i="84" s="1"/>
  <c r="H49" i="84" s="1"/>
  <c r="AJ51" i="5" s="1"/>
  <c r="AN51" i="5"/>
  <c r="F22" i="84"/>
  <c r="G22" i="84" s="1"/>
  <c r="AN24" i="5"/>
  <c r="F18" i="84"/>
  <c r="G18" i="84" s="1"/>
  <c r="AN20" i="5"/>
  <c r="F15" i="84"/>
  <c r="G15" i="84" s="1"/>
  <c r="AN17" i="5"/>
  <c r="BI74" i="86"/>
  <c r="F71" i="84" s="1"/>
  <c r="G71" i="84" s="1"/>
  <c r="BI62" i="86"/>
  <c r="AN61" i="5" s="1"/>
  <c r="BD25" i="83"/>
  <c r="BE25" i="83" s="1"/>
  <c r="BD42" i="83"/>
  <c r="BD40" i="83"/>
  <c r="BD38" i="83"/>
  <c r="BD36" i="83"/>
  <c r="BD34" i="83"/>
  <c r="BD33" i="83"/>
  <c r="B33" i="84" s="1"/>
  <c r="C33" i="84" s="1"/>
  <c r="BD30" i="83"/>
  <c r="B30" i="84" s="1"/>
  <c r="C30" i="84" s="1"/>
  <c r="G82" i="3"/>
  <c r="M83" i="5" s="1"/>
  <c r="G78" i="3"/>
  <c r="M79" i="5" s="1"/>
  <c r="R27" i="3"/>
  <c r="P28" i="5" s="1"/>
  <c r="BD84" i="82"/>
  <c r="BE84" i="82" s="1"/>
  <c r="D83" i="84" s="1"/>
  <c r="E83" i="84" s="1"/>
  <c r="BF80" i="82"/>
  <c r="BD76" i="82"/>
  <c r="BE76" i="82" s="1"/>
  <c r="BF72" i="82"/>
  <c r="BD70" i="82"/>
  <c r="BE70" i="82" s="1"/>
  <c r="D69" i="84" s="1"/>
  <c r="E69" i="84" s="1"/>
  <c r="BD68" i="82"/>
  <c r="BE68" i="82" s="1"/>
  <c r="AM69" i="5" s="1"/>
  <c r="BF66" i="82"/>
  <c r="BF62" i="82"/>
  <c r="BD53" i="82"/>
  <c r="BE53" i="82" s="1"/>
  <c r="D52" i="84" s="1"/>
  <c r="E52" i="84" s="1"/>
  <c r="BD49" i="82"/>
  <c r="BE49" i="82" s="1"/>
  <c r="D48" i="84" s="1"/>
  <c r="E48" i="84" s="1"/>
  <c r="BF45" i="82"/>
  <c r="BD42" i="82"/>
  <c r="BE42" i="82" s="1"/>
  <c r="BD12" i="82"/>
  <c r="BE12" i="82" s="1"/>
  <c r="AM13" i="5" s="1"/>
  <c r="BH66" i="82"/>
  <c r="BH50" i="82"/>
  <c r="BH15" i="82"/>
  <c r="F62" i="84"/>
  <c r="G62" i="84" s="1"/>
  <c r="AN64" i="5"/>
  <c r="AN21" i="5"/>
  <c r="F19" i="84"/>
  <c r="G19" i="84" s="1"/>
  <c r="AN18" i="5"/>
  <c r="F16" i="84"/>
  <c r="G16" i="84" s="1"/>
  <c r="F4" i="84"/>
  <c r="G4" i="84" s="1"/>
  <c r="BD27" i="83"/>
  <c r="AK29" i="5" s="1"/>
  <c r="AL29" i="5" s="1"/>
  <c r="BD69" i="83"/>
  <c r="AK71" i="5" s="1"/>
  <c r="AL71" i="5" s="1"/>
  <c r="BD67" i="83"/>
  <c r="AK69" i="5" s="1"/>
  <c r="AL69" i="5" s="1"/>
  <c r="BD64" i="83"/>
  <c r="B64" i="84" s="1"/>
  <c r="BD54" i="83"/>
  <c r="BD52" i="83"/>
  <c r="AN45" i="5"/>
  <c r="G3" i="3"/>
  <c r="M4" i="5" s="1"/>
  <c r="G81" i="3"/>
  <c r="M82" i="5" s="1"/>
  <c r="G77" i="3"/>
  <c r="M78" i="5" s="1"/>
  <c r="BD31" i="83"/>
  <c r="AK33" i="5" s="1"/>
  <c r="AL33" i="5" s="1"/>
  <c r="R4" i="3"/>
  <c r="P5" i="5" s="1"/>
  <c r="AR23" i="75"/>
  <c r="K24" i="5" s="1"/>
  <c r="AR34" i="75"/>
  <c r="K35" i="5" s="1"/>
  <c r="BD32" i="83"/>
  <c r="B32" i="84" s="1"/>
  <c r="C32" i="84" s="1"/>
  <c r="AN14" i="75"/>
  <c r="I15" i="5" s="1"/>
  <c r="AR9" i="75"/>
  <c r="K10" i="5" s="1"/>
  <c r="AQ7" i="75"/>
  <c r="AR29" i="75"/>
  <c r="K30" i="5" s="1"/>
  <c r="R59" i="3"/>
  <c r="P60" i="5" s="1"/>
  <c r="R49" i="3"/>
  <c r="P50" i="5" s="1"/>
  <c r="R45" i="3"/>
  <c r="P46" i="5" s="1"/>
  <c r="Q36" i="3"/>
  <c r="O37" i="5" s="1"/>
  <c r="Q35" i="3"/>
  <c r="R35" i="3" s="1"/>
  <c r="P36" i="5" s="1"/>
  <c r="Q34" i="3"/>
  <c r="R34" i="3" s="1"/>
  <c r="P35" i="5" s="1"/>
  <c r="Q33" i="3"/>
  <c r="R33" i="3" s="1"/>
  <c r="P34" i="5" s="1"/>
  <c r="Q32" i="3"/>
  <c r="Q31" i="3"/>
  <c r="Q30" i="3"/>
  <c r="R30" i="3" s="1"/>
  <c r="P31" i="5" s="1"/>
  <c r="Q29" i="3"/>
  <c r="Q28" i="3"/>
  <c r="G22" i="3"/>
  <c r="M23" i="5" s="1"/>
  <c r="G20" i="3"/>
  <c r="M21" i="5" s="1"/>
  <c r="G18" i="3"/>
  <c r="M19" i="5" s="1"/>
  <c r="G17" i="3"/>
  <c r="M18" i="5" s="1"/>
  <c r="G15" i="3"/>
  <c r="M16" i="5" s="1"/>
  <c r="G13" i="3"/>
  <c r="M14" i="5" s="1"/>
  <c r="G11" i="3"/>
  <c r="M12" i="5" s="1"/>
  <c r="AR11" i="75"/>
  <c r="K12" i="5" s="1"/>
  <c r="AR10" i="75"/>
  <c r="K11" i="5" s="1"/>
  <c r="AR18" i="75"/>
  <c r="K19" i="5" s="1"/>
  <c r="AR30" i="75"/>
  <c r="K31" i="5" s="1"/>
  <c r="BD29" i="83"/>
  <c r="AK31" i="5" s="1"/>
  <c r="AL31" i="5" s="1"/>
  <c r="K8" i="3"/>
  <c r="N9" i="5" s="1"/>
  <c r="R7" i="3"/>
  <c r="P8" i="5" s="1"/>
  <c r="AR3" i="75"/>
  <c r="K4" i="5" s="1"/>
  <c r="AQ15" i="75"/>
  <c r="AN6" i="75"/>
  <c r="I7" i="5" s="1"/>
  <c r="AR33" i="75"/>
  <c r="K34" i="5" s="1"/>
  <c r="AR58" i="75"/>
  <c r="K59" i="5" s="1"/>
  <c r="AI5" i="3"/>
  <c r="V6" i="5" s="1"/>
  <c r="AI18" i="3"/>
  <c r="V19" i="5" s="1"/>
  <c r="AN24" i="75"/>
  <c r="I25" i="5" s="1"/>
  <c r="AQ48" i="75"/>
  <c r="AN43" i="75"/>
  <c r="I44" i="5" s="1"/>
  <c r="AQ40" i="75"/>
  <c r="AR36" i="75"/>
  <c r="K37" i="5" s="1"/>
  <c r="AR62" i="75"/>
  <c r="K63" i="5" s="1"/>
  <c r="AR74" i="75"/>
  <c r="K75" i="5" s="1"/>
  <c r="AR73" i="75"/>
  <c r="K74" i="5" s="1"/>
  <c r="AR65" i="75"/>
  <c r="K66" i="5" s="1"/>
  <c r="AR80" i="75"/>
  <c r="K81" i="5" s="1"/>
  <c r="AR79" i="75"/>
  <c r="K80" i="5" s="1"/>
  <c r="AI14" i="3"/>
  <c r="V15" i="5" s="1"/>
  <c r="AI11" i="3"/>
  <c r="V12" i="5" s="1"/>
  <c r="AQ25" i="75"/>
  <c r="AN47" i="75"/>
  <c r="I48" i="5" s="1"/>
  <c r="AQ44" i="75"/>
  <c r="AN39" i="75"/>
  <c r="I40" i="5" s="1"/>
  <c r="AR55" i="75"/>
  <c r="K56" i="5" s="1"/>
  <c r="AR84" i="75"/>
  <c r="K85" i="5" s="1"/>
  <c r="AI6" i="3"/>
  <c r="V7" i="5" s="1"/>
  <c r="AI12" i="3"/>
  <c r="V13" i="5" s="1"/>
  <c r="AI22" i="3"/>
  <c r="V23" i="5" s="1"/>
  <c r="Y24" i="3"/>
  <c r="R25" i="5" s="1"/>
  <c r="Y28" i="3"/>
  <c r="AH42" i="3"/>
  <c r="U43" i="5" s="1"/>
  <c r="AI49" i="3"/>
  <c r="V50" i="5" s="1"/>
  <c r="AI47" i="3"/>
  <c r="V48" i="5" s="1"/>
  <c r="AI60" i="3"/>
  <c r="V61" i="5" s="1"/>
  <c r="AI37" i="3"/>
  <c r="V38" i="5" s="1"/>
  <c r="AI45" i="3"/>
  <c r="V46" i="5" s="1"/>
  <c r="AH34" i="3"/>
  <c r="U35" i="5" s="1"/>
  <c r="V39" i="3"/>
  <c r="Q40" i="5" s="1"/>
  <c r="V44" i="3"/>
  <c r="Q45" i="5" s="1"/>
  <c r="AI59" i="3"/>
  <c r="V60" i="5" s="1"/>
  <c r="AI54" i="3"/>
  <c r="V55" i="5" s="1"/>
  <c r="Y27" i="3"/>
  <c r="AH32" i="3"/>
  <c r="U33" i="5" s="1"/>
  <c r="AI83" i="3"/>
  <c r="V84" i="5" s="1"/>
  <c r="Y34" i="3"/>
  <c r="R35" i="5" s="1"/>
  <c r="AH80" i="3"/>
  <c r="U81" i="5" s="1"/>
  <c r="AJ23" i="75"/>
  <c r="AJ74" i="75"/>
  <c r="AJ62" i="75"/>
  <c r="AJ46" i="75"/>
  <c r="AJ42" i="75"/>
  <c r="AE39" i="75"/>
  <c r="AJ39" i="75" s="1"/>
  <c r="AJ34" i="75"/>
  <c r="AE12" i="75"/>
  <c r="AJ12" i="75" s="1"/>
  <c r="AJ7" i="75"/>
  <c r="AE5" i="75"/>
  <c r="AJ5" i="75" s="1"/>
  <c r="AE78" i="75"/>
  <c r="AJ78" i="75" s="1"/>
  <c r="AE71" i="75"/>
  <c r="AJ71" i="75" s="1"/>
  <c r="AJ66" i="75"/>
  <c r="AJ50" i="75"/>
  <c r="AJ38" i="75"/>
  <c r="AE36" i="75"/>
  <c r="AJ36" i="75" s="1"/>
  <c r="Y32" i="3"/>
  <c r="R33" i="5" s="1"/>
  <c r="Y81" i="3"/>
  <c r="AJ11" i="75"/>
  <c r="AJ26" i="75"/>
  <c r="AJ16" i="75"/>
  <c r="AE82" i="75"/>
  <c r="AJ82" i="75" s="1"/>
  <c r="AE75" i="75"/>
  <c r="AJ75" i="75" s="1"/>
  <c r="AJ70" i="75"/>
  <c r="AE63" i="75"/>
  <c r="AJ63" i="75" s="1"/>
  <c r="AJ54" i="75"/>
  <c r="AI76" i="3"/>
  <c r="V77" i="5" s="1"/>
  <c r="AE3" i="75"/>
  <c r="AJ3" i="75" s="1"/>
  <c r="AE4" i="75"/>
  <c r="AJ4" i="75" s="1"/>
  <c r="AJ19" i="75"/>
  <c r="AE79" i="75"/>
  <c r="AJ79" i="75" s="1"/>
  <c r="AJ58" i="75"/>
  <c r="AE30" i="75"/>
  <c r="AJ30" i="75" s="1"/>
  <c r="Y68" i="3"/>
  <c r="O28" i="5"/>
  <c r="O70" i="5"/>
  <c r="O50" i="5"/>
  <c r="O6" i="5"/>
  <c r="O60" i="5"/>
  <c r="O19" i="5"/>
  <c r="O21" i="5"/>
  <c r="O26" i="5"/>
  <c r="O14" i="5"/>
  <c r="O20" i="5"/>
  <c r="O46" i="5"/>
  <c r="O83" i="5"/>
  <c r="R79" i="3"/>
  <c r="P80" i="5" s="1"/>
  <c r="O56" i="5"/>
  <c r="O48" i="5"/>
  <c r="O10" i="5"/>
  <c r="O16" i="5"/>
  <c r="O52" i="5"/>
  <c r="AN30" i="5"/>
  <c r="F28" i="84"/>
  <c r="G28" i="84" s="1"/>
  <c r="BI33" i="86"/>
  <c r="AN32" i="5" s="1"/>
  <c r="BI29" i="86"/>
  <c r="AN28" i="5" s="1"/>
  <c r="BF34" i="82"/>
  <c r="BG30" i="82"/>
  <c r="BF26" i="82"/>
  <c r="BD26" i="82"/>
  <c r="BE26" i="82" s="1"/>
  <c r="D25" i="84" s="1"/>
  <c r="E25" i="84" s="1"/>
  <c r="BG24" i="82"/>
  <c r="R34" i="5"/>
  <c r="BE31" i="83"/>
  <c r="R32" i="5"/>
  <c r="R31" i="5"/>
  <c r="R29" i="5"/>
  <c r="AI24" i="3"/>
  <c r="V25" i="5" s="1"/>
  <c r="BE23" i="83"/>
  <c r="AK25" i="5"/>
  <c r="AL25" i="5" s="1"/>
  <c r="AN71" i="5"/>
  <c r="F69" i="84"/>
  <c r="G69" i="84" s="1"/>
  <c r="F67" i="84"/>
  <c r="G67" i="84" s="1"/>
  <c r="AN69" i="5"/>
  <c r="AN67" i="5"/>
  <c r="F65" i="84"/>
  <c r="G65" i="84" s="1"/>
  <c r="F64" i="84"/>
  <c r="G64" i="84" s="1"/>
  <c r="AN66" i="5"/>
  <c r="F66" i="84"/>
  <c r="G66" i="84" s="1"/>
  <c r="BH70" i="82"/>
  <c r="BG70" i="82"/>
  <c r="BF70" i="82"/>
  <c r="BD69" i="82"/>
  <c r="BE69" i="82" s="1"/>
  <c r="BH69" i="82"/>
  <c r="D67" i="84"/>
  <c r="E67" i="84" s="1"/>
  <c r="BF68" i="82"/>
  <c r="BH68" i="82"/>
  <c r="BG68" i="82"/>
  <c r="BF67" i="82"/>
  <c r="BD67" i="82"/>
  <c r="BE67" i="82" s="1"/>
  <c r="BH67" i="82"/>
  <c r="BG66" i="82"/>
  <c r="BG65" i="82"/>
  <c r="BF65" i="82"/>
  <c r="BH65" i="82"/>
  <c r="R70" i="5"/>
  <c r="AK70" i="5"/>
  <c r="AL70" i="5" s="1"/>
  <c r="B68" i="84"/>
  <c r="C68" i="84" s="1"/>
  <c r="BE68" i="83"/>
  <c r="B67" i="84"/>
  <c r="C67" i="84" s="1"/>
  <c r="AI68" i="3"/>
  <c r="V69" i="5" s="1"/>
  <c r="R69" i="5"/>
  <c r="AI67" i="3"/>
  <c r="V68" i="5" s="1"/>
  <c r="R68" i="5"/>
  <c r="R64" i="3"/>
  <c r="P65" i="5" s="1"/>
  <c r="O65" i="5"/>
  <c r="O45" i="5"/>
  <c r="O43" i="5"/>
  <c r="R23" i="3"/>
  <c r="P24" i="5" s="1"/>
  <c r="O22" i="5"/>
  <c r="O85" i="5"/>
  <c r="R84" i="3"/>
  <c r="P85" i="5" s="1"/>
  <c r="R60" i="3"/>
  <c r="P61" i="5" s="1"/>
  <c r="R58" i="3"/>
  <c r="P59" i="5" s="1"/>
  <c r="O59" i="5"/>
  <c r="O57" i="5"/>
  <c r="O81" i="5"/>
  <c r="R52" i="3"/>
  <c r="P53" i="5" s="1"/>
  <c r="O33" i="5"/>
  <c r="O13" i="5"/>
  <c r="O77" i="5"/>
  <c r="O75" i="5"/>
  <c r="R72" i="3"/>
  <c r="P73" i="5" s="1"/>
  <c r="O73" i="5"/>
  <c r="O72" i="5"/>
  <c r="O69" i="5"/>
  <c r="R68" i="3"/>
  <c r="P69" i="5" s="1"/>
  <c r="R28" i="3"/>
  <c r="P29" i="5" s="1"/>
  <c r="O29" i="5"/>
  <c r="R26" i="3"/>
  <c r="P27" i="5" s="1"/>
  <c r="O27" i="5"/>
  <c r="R24" i="3"/>
  <c r="P25" i="5" s="1"/>
  <c r="O25" i="5"/>
  <c r="F58" i="84"/>
  <c r="G58" i="84" s="1"/>
  <c r="AN60" i="5"/>
  <c r="F57" i="84"/>
  <c r="G57" i="84" s="1"/>
  <c r="AN59" i="5"/>
  <c r="AN58" i="5"/>
  <c r="F56" i="84"/>
  <c r="G56" i="84" s="1"/>
  <c r="AN55" i="5"/>
  <c r="F53" i="84"/>
  <c r="G53" i="84" s="1"/>
  <c r="AN52" i="5"/>
  <c r="F50" i="84"/>
  <c r="G50" i="84" s="1"/>
  <c r="AN50" i="5"/>
  <c r="F47" i="84"/>
  <c r="G47" i="84" s="1"/>
  <c r="AN49" i="5"/>
  <c r="AN48" i="5"/>
  <c r="F46" i="84"/>
  <c r="G46" i="84" s="1"/>
  <c r="AN47" i="5"/>
  <c r="F45" i="84"/>
  <c r="G45" i="84" s="1"/>
  <c r="AN46" i="5"/>
  <c r="AN44" i="5"/>
  <c r="F41" i="84"/>
  <c r="G41" i="84" s="1"/>
  <c r="AN43" i="5"/>
  <c r="BI42" i="86"/>
  <c r="F39" i="84" s="1"/>
  <c r="G39" i="84" s="1"/>
  <c r="AN40" i="5"/>
  <c r="F38" i="84"/>
  <c r="G38" i="84" s="1"/>
  <c r="AN36" i="5"/>
  <c r="AN34" i="5"/>
  <c r="F32" i="84"/>
  <c r="G32" i="84" s="1"/>
  <c r="AN33" i="5"/>
  <c r="F31" i="84"/>
  <c r="G31" i="84" s="1"/>
  <c r="F27" i="84"/>
  <c r="G27" i="84" s="1"/>
  <c r="AN29" i="5"/>
  <c r="AN27" i="5"/>
  <c r="BI12" i="86"/>
  <c r="F9" i="84" s="1"/>
  <c r="AN10" i="5"/>
  <c r="F8" i="84"/>
  <c r="G8" i="84" s="1"/>
  <c r="AN9" i="5"/>
  <c r="F7" i="84"/>
  <c r="G7" i="84" s="1"/>
  <c r="AN8" i="5"/>
  <c r="F5" i="84"/>
  <c r="G5" i="84" s="1"/>
  <c r="AN5" i="5"/>
  <c r="F2" i="84"/>
  <c r="G2" i="84" s="1"/>
  <c r="AN4" i="5"/>
  <c r="F82" i="84"/>
  <c r="G82" i="84" s="1"/>
  <c r="AN84" i="5"/>
  <c r="AN83" i="5"/>
  <c r="F81" i="84"/>
  <c r="G81" i="84" s="1"/>
  <c r="F80" i="84"/>
  <c r="G80" i="84" s="1"/>
  <c r="AN82" i="5"/>
  <c r="F79" i="84"/>
  <c r="G79" i="84" s="1"/>
  <c r="AN81" i="5"/>
  <c r="F78" i="84"/>
  <c r="G78" i="84" s="1"/>
  <c r="AN80" i="5"/>
  <c r="AN79" i="5"/>
  <c r="F77" i="84"/>
  <c r="G77" i="84" s="1"/>
  <c r="AN78" i="5"/>
  <c r="F76" i="84"/>
  <c r="G76" i="84" s="1"/>
  <c r="AN77" i="5"/>
  <c r="AN75" i="5"/>
  <c r="F73" i="84"/>
  <c r="G73" i="84" s="1"/>
  <c r="F72" i="84"/>
  <c r="G72" i="84" s="1"/>
  <c r="AN74" i="5"/>
  <c r="AN73" i="5"/>
  <c r="AN62" i="5"/>
  <c r="F60" i="84"/>
  <c r="G60" i="84" s="1"/>
  <c r="AN35" i="5"/>
  <c r="F33" i="84"/>
  <c r="G33" i="84" s="1"/>
  <c r="AN39" i="5"/>
  <c r="F37" i="84"/>
  <c r="G37" i="84" s="1"/>
  <c r="F35" i="84"/>
  <c r="G35" i="84" s="1"/>
  <c r="AN31" i="5"/>
  <c r="F29" i="84"/>
  <c r="G29" i="84" s="1"/>
  <c r="F24" i="84"/>
  <c r="G24" i="84" s="1"/>
  <c r="AN26" i="5"/>
  <c r="AN25" i="5"/>
  <c r="F23" i="84"/>
  <c r="G23" i="84" s="1"/>
  <c r="F12" i="84"/>
  <c r="G12" i="84" s="1"/>
  <c r="AN14" i="5"/>
  <c r="F11" i="84"/>
  <c r="G11" i="84" s="1"/>
  <c r="AN11" i="5"/>
  <c r="BD61" i="82"/>
  <c r="BE61" i="82" s="1"/>
  <c r="D60" i="84" s="1"/>
  <c r="E60" i="84" s="1"/>
  <c r="BH59" i="82"/>
  <c r="BD59" i="82"/>
  <c r="BE59" i="82" s="1"/>
  <c r="BG59" i="82"/>
  <c r="BH58" i="82"/>
  <c r="BD58" i="82"/>
  <c r="BE58" i="82" s="1"/>
  <c r="BD55" i="82"/>
  <c r="BE55" i="82" s="1"/>
  <c r="BG55" i="82"/>
  <c r="BH55" i="82"/>
  <c r="BD54" i="82"/>
  <c r="BE54" i="82" s="1"/>
  <c r="BH54" i="82"/>
  <c r="BF54" i="82"/>
  <c r="BG53" i="82"/>
  <c r="BF53" i="82"/>
  <c r="BH53" i="82"/>
  <c r="D50" i="84"/>
  <c r="E50" i="84" s="1"/>
  <c r="BH51" i="82"/>
  <c r="AM50" i="5"/>
  <c r="BG49" i="82"/>
  <c r="BH49" i="82"/>
  <c r="BF49" i="82"/>
  <c r="AM49" i="5"/>
  <c r="D47" i="84"/>
  <c r="E47" i="84" s="1"/>
  <c r="BH48" i="82"/>
  <c r="BG48" i="82"/>
  <c r="BF48" i="82"/>
  <c r="BD47" i="82"/>
  <c r="BE47" i="82" s="1"/>
  <c r="BG47" i="82"/>
  <c r="BF47" i="82"/>
  <c r="BD46" i="82"/>
  <c r="BE46" i="82" s="1"/>
  <c r="BG46" i="82"/>
  <c r="BF46" i="82"/>
  <c r="BH45" i="82"/>
  <c r="BD45" i="82"/>
  <c r="BE45" i="82" s="1"/>
  <c r="BF40" i="82"/>
  <c r="BH39" i="82"/>
  <c r="BF38" i="82"/>
  <c r="BF37" i="82"/>
  <c r="BD33" i="82"/>
  <c r="BE33" i="82" s="1"/>
  <c r="D32" i="84" s="1"/>
  <c r="E32" i="84" s="1"/>
  <c r="BF32" i="82"/>
  <c r="BG28" i="82"/>
  <c r="BH27" i="82"/>
  <c r="BG27" i="82"/>
  <c r="BH26" i="82"/>
  <c r="BD10" i="82"/>
  <c r="BE10" i="82" s="1"/>
  <c r="D9" i="84" s="1"/>
  <c r="BG9" i="82"/>
  <c r="AM34" i="5"/>
  <c r="D61" i="84"/>
  <c r="E61" i="84" s="1"/>
  <c r="AM63" i="5"/>
  <c r="D34" i="84"/>
  <c r="E34" i="84" s="1"/>
  <c r="AM36" i="5"/>
  <c r="D62" i="84"/>
  <c r="E62" i="84" s="1"/>
  <c r="AM64" i="5"/>
  <c r="D4" i="84"/>
  <c r="E4" i="84" s="1"/>
  <c r="AM6" i="5"/>
  <c r="D38" i="84"/>
  <c r="E38" i="84" s="1"/>
  <c r="AM40" i="5"/>
  <c r="AM43" i="5"/>
  <c r="D41" i="84"/>
  <c r="E41" i="84" s="1"/>
  <c r="BF75" i="82"/>
  <c r="BG61" i="82"/>
  <c r="BG41" i="82"/>
  <c r="BH40" i="82"/>
  <c r="BH32" i="82"/>
  <c r="BD32" i="82"/>
  <c r="BE32" i="82" s="1"/>
  <c r="BF28" i="82"/>
  <c r="BF11" i="82"/>
  <c r="BF10" i="82"/>
  <c r="BG76" i="82"/>
  <c r="BH64" i="82"/>
  <c r="BD64" i="82"/>
  <c r="BE64" i="82" s="1"/>
  <c r="BH43" i="82"/>
  <c r="BD43" i="82"/>
  <c r="BE43" i="82" s="1"/>
  <c r="BF41" i="82"/>
  <c r="BG40" i="82"/>
  <c r="BG36" i="82"/>
  <c r="BG34" i="82"/>
  <c r="BF33" i="82"/>
  <c r="BG32" i="82"/>
  <c r="BH29" i="82"/>
  <c r="BD29" i="82"/>
  <c r="BE29" i="82" s="1"/>
  <c r="BG26" i="82"/>
  <c r="BG12" i="82"/>
  <c r="BH9" i="82"/>
  <c r="BD9" i="82"/>
  <c r="BE9" i="82" s="1"/>
  <c r="BH36" i="82"/>
  <c r="BG33" i="82"/>
  <c r="BF7" i="82"/>
  <c r="BD3" i="82"/>
  <c r="BE3" i="82" s="1"/>
  <c r="D2" i="84" s="1"/>
  <c r="E2" i="84" s="1"/>
  <c r="BH84" i="82"/>
  <c r="BH75" i="82"/>
  <c r="BD75" i="82"/>
  <c r="BE75" i="82" s="1"/>
  <c r="BG64" i="82"/>
  <c r="BH63" i="82"/>
  <c r="BH42" i="82"/>
  <c r="BD40" i="82"/>
  <c r="BE40" i="82" s="1"/>
  <c r="AM41" i="5" s="1"/>
  <c r="BD36" i="82"/>
  <c r="BE36" i="82" s="1"/>
  <c r="D35" i="84" s="1"/>
  <c r="E35" i="84" s="1"/>
  <c r="BD34" i="82"/>
  <c r="BE34" i="82" s="1"/>
  <c r="AM35" i="5" s="1"/>
  <c r="BG29" i="82"/>
  <c r="BH28" i="82"/>
  <c r="BD28" i="82"/>
  <c r="BE28" i="82" s="1"/>
  <c r="BH11" i="82"/>
  <c r="BD11" i="82"/>
  <c r="BE11" i="82" s="1"/>
  <c r="BH5" i="82"/>
  <c r="BH41" i="82"/>
  <c r="BH33" i="82"/>
  <c r="BG10" i="82"/>
  <c r="BH8" i="82"/>
  <c r="BD8" i="82"/>
  <c r="BE8" i="82" s="1"/>
  <c r="BG8" i="82"/>
  <c r="BH7" i="82"/>
  <c r="BD7" i="82"/>
  <c r="BE7" i="82" s="1"/>
  <c r="BG7" i="82"/>
  <c r="BH6" i="82"/>
  <c r="BD6" i="82"/>
  <c r="BE6" i="82" s="1"/>
  <c r="BG6" i="82"/>
  <c r="BG4" i="82"/>
  <c r="BG3" i="82"/>
  <c r="BH3" i="82"/>
  <c r="BD83" i="82"/>
  <c r="BE83" i="82" s="1"/>
  <c r="BG83" i="82"/>
  <c r="BH83" i="82"/>
  <c r="BD82" i="82"/>
  <c r="BE82" i="82" s="1"/>
  <c r="BG82" i="82"/>
  <c r="BH82" i="82"/>
  <c r="BH81" i="82"/>
  <c r="BG81" i="82"/>
  <c r="BD81" i="82"/>
  <c r="BE81" i="82" s="1"/>
  <c r="BH80" i="82"/>
  <c r="BG80" i="82"/>
  <c r="BD80" i="82"/>
  <c r="BE80" i="82" s="1"/>
  <c r="BD79" i="82"/>
  <c r="BE79" i="82" s="1"/>
  <c r="BG79" i="82"/>
  <c r="BF79" i="82"/>
  <c r="BD78" i="82"/>
  <c r="BE78" i="82" s="1"/>
  <c r="BG78" i="82"/>
  <c r="BF78" i="82"/>
  <c r="BH77" i="82"/>
  <c r="AM77" i="5"/>
  <c r="D75" i="84"/>
  <c r="E75" i="84" s="1"/>
  <c r="BF76" i="82"/>
  <c r="BH76" i="82"/>
  <c r="BD74" i="82"/>
  <c r="BE74" i="82" s="1"/>
  <c r="BG74" i="82"/>
  <c r="BH74" i="82"/>
  <c r="BD73" i="82"/>
  <c r="BE73" i="82" s="1"/>
  <c r="BG73" i="82"/>
  <c r="BH73" i="82"/>
  <c r="BH72" i="82"/>
  <c r="BG72" i="82"/>
  <c r="BD72" i="82"/>
  <c r="BE72" i="82" s="1"/>
  <c r="BH71" i="82"/>
  <c r="BF71" i="82"/>
  <c r="BD71" i="82"/>
  <c r="BE71" i="82" s="1"/>
  <c r="BF61" i="82"/>
  <c r="BH61" i="82"/>
  <c r="BF60" i="82"/>
  <c r="BH60" i="82"/>
  <c r="BD60" i="82"/>
  <c r="BE60" i="82" s="1"/>
  <c r="BH38" i="82"/>
  <c r="BD38" i="82"/>
  <c r="BE38" i="82" s="1"/>
  <c r="BG38" i="82"/>
  <c r="BH37" i="82"/>
  <c r="BD37" i="82"/>
  <c r="BE37" i="82" s="1"/>
  <c r="BG37" i="82"/>
  <c r="D33" i="84"/>
  <c r="E33" i="84" s="1"/>
  <c r="BF31" i="82"/>
  <c r="BH31" i="82"/>
  <c r="BD31" i="82"/>
  <c r="BE31" i="82" s="1"/>
  <c r="BF30" i="82"/>
  <c r="BH30" i="82"/>
  <c r="BD30" i="82"/>
  <c r="BE30" i="82" s="1"/>
  <c r="BF25" i="82"/>
  <c r="BH25" i="82"/>
  <c r="BD25" i="82"/>
  <c r="BE25" i="82" s="1"/>
  <c r="BH24" i="82"/>
  <c r="BD24" i="82"/>
  <c r="BE24" i="82" s="1"/>
  <c r="BF24" i="82"/>
  <c r="BH13" i="82"/>
  <c r="BD13" i="82"/>
  <c r="BE13" i="82" s="1"/>
  <c r="BF12" i="82"/>
  <c r="BH12" i="82"/>
  <c r="AM11" i="5"/>
  <c r="BH10" i="82"/>
  <c r="R73" i="3"/>
  <c r="P74" i="5" s="1"/>
  <c r="W74" i="5" s="1"/>
  <c r="O82" i="5"/>
  <c r="O63" i="5"/>
  <c r="O17" i="5"/>
  <c r="O68" i="5"/>
  <c r="O76" i="5"/>
  <c r="O12" i="5"/>
  <c r="R53" i="3" l="1"/>
  <c r="P54" i="5" s="1"/>
  <c r="R14" i="3"/>
  <c r="P15" i="5" s="1"/>
  <c r="W25" i="5"/>
  <c r="AF69" i="75"/>
  <c r="AH23" i="75"/>
  <c r="F24" i="5" s="1"/>
  <c r="AH38" i="75"/>
  <c r="F39" i="5" s="1"/>
  <c r="AF47" i="75"/>
  <c r="AH46" i="75"/>
  <c r="F47" i="5" s="1"/>
  <c r="AF74" i="75"/>
  <c r="D75" i="5" s="1"/>
  <c r="AR16" i="75"/>
  <c r="K17" i="5" s="1"/>
  <c r="AR70" i="75"/>
  <c r="K71" i="5" s="1"/>
  <c r="AR43" i="75"/>
  <c r="K44" i="5" s="1"/>
  <c r="AR52" i="75"/>
  <c r="K53" i="5" s="1"/>
  <c r="AR21" i="75"/>
  <c r="K22" i="5" s="1"/>
  <c r="AH56" i="75"/>
  <c r="F57" i="5" s="1"/>
  <c r="AD72" i="75"/>
  <c r="AF51" i="75"/>
  <c r="AH14" i="75"/>
  <c r="F15" i="5" s="1"/>
  <c r="AR53" i="75"/>
  <c r="K54" i="5" s="1"/>
  <c r="AR39" i="75"/>
  <c r="K40" i="5" s="1"/>
  <c r="AR66" i="75"/>
  <c r="K67" i="5" s="1"/>
  <c r="AR60" i="75"/>
  <c r="K61" i="5" s="1"/>
  <c r="AR22" i="75"/>
  <c r="K23" i="5" s="1"/>
  <c r="AF11" i="75"/>
  <c r="D12" i="5" s="1"/>
  <c r="AH5" i="75"/>
  <c r="F6" i="5" s="1"/>
  <c r="AH4" i="75"/>
  <c r="F5" i="5" s="1"/>
  <c r="AH28" i="75"/>
  <c r="F29" i="5" s="1"/>
  <c r="AH70" i="75"/>
  <c r="F71" i="5" s="1"/>
  <c r="AF77" i="75"/>
  <c r="AR71" i="75"/>
  <c r="K72" i="5" s="1"/>
  <c r="AH29" i="75"/>
  <c r="F30" i="5" s="1"/>
  <c r="R80" i="3"/>
  <c r="P81" i="5" s="1"/>
  <c r="R38" i="3"/>
  <c r="P39" i="5" s="1"/>
  <c r="R42" i="3"/>
  <c r="P43" i="5" s="1"/>
  <c r="AI33" i="3"/>
  <c r="V34" i="5" s="1"/>
  <c r="W34" i="5" s="1"/>
  <c r="R55" i="3"/>
  <c r="P56" i="5" s="1"/>
  <c r="W56" i="5" s="1"/>
  <c r="AI72" i="3"/>
  <c r="V73" i="5" s="1"/>
  <c r="AI55" i="3"/>
  <c r="V56" i="5" s="1"/>
  <c r="AI61" i="3"/>
  <c r="V62" i="5" s="1"/>
  <c r="AI38" i="3"/>
  <c r="V39" i="5" s="1"/>
  <c r="AI52" i="3"/>
  <c r="V53" i="5" s="1"/>
  <c r="AI66" i="3"/>
  <c r="V67" i="5" s="1"/>
  <c r="AI20" i="3"/>
  <c r="V21" i="5" s="1"/>
  <c r="AI23" i="3"/>
  <c r="V24" i="5" s="1"/>
  <c r="AI29" i="3"/>
  <c r="V30" i="5" s="1"/>
  <c r="AI36" i="3"/>
  <c r="V37" i="5" s="1"/>
  <c r="R71" i="3"/>
  <c r="P72" i="5" s="1"/>
  <c r="W69" i="5"/>
  <c r="R76" i="3"/>
  <c r="P77" i="5" s="1"/>
  <c r="W24" i="5"/>
  <c r="O18" i="5"/>
  <c r="AI75" i="3"/>
  <c r="V76" i="5" s="1"/>
  <c r="AI51" i="3"/>
  <c r="V52" i="5" s="1"/>
  <c r="AI65" i="3"/>
  <c r="V66" i="5" s="1"/>
  <c r="AI8" i="3"/>
  <c r="V9" i="5" s="1"/>
  <c r="R5" i="3"/>
  <c r="P6" i="5" s="1"/>
  <c r="W6" i="5" s="1"/>
  <c r="R32" i="3"/>
  <c r="P33" i="5" s="1"/>
  <c r="R51" i="3"/>
  <c r="P52" i="5" s="1"/>
  <c r="W52" i="5" s="1"/>
  <c r="R25" i="3"/>
  <c r="P26" i="5" s="1"/>
  <c r="R10" i="3"/>
  <c r="P11" i="5" s="1"/>
  <c r="R19" i="3"/>
  <c r="P20" i="5" s="1"/>
  <c r="R69" i="3"/>
  <c r="P70" i="5" s="1"/>
  <c r="R43" i="3"/>
  <c r="P44" i="5" s="1"/>
  <c r="R70" i="3"/>
  <c r="P71" i="5" s="1"/>
  <c r="W71" i="5" s="1"/>
  <c r="R48" i="3"/>
  <c r="P49" i="5" s="1"/>
  <c r="R66" i="3"/>
  <c r="P67" i="5" s="1"/>
  <c r="W67" i="5" s="1"/>
  <c r="W73" i="5"/>
  <c r="R54" i="3"/>
  <c r="P55" i="5" s="1"/>
  <c r="W55" i="5" s="1"/>
  <c r="R56" i="3"/>
  <c r="P57" i="5" s="1"/>
  <c r="R8" i="3"/>
  <c r="P9" i="5" s="1"/>
  <c r="R46" i="3"/>
  <c r="P47" i="5" s="1"/>
  <c r="R9" i="3"/>
  <c r="P10" i="5" s="1"/>
  <c r="AI53" i="3"/>
  <c r="V54" i="5" s="1"/>
  <c r="AI50" i="3"/>
  <c r="V51" i="5" s="1"/>
  <c r="AI41" i="3"/>
  <c r="V42" i="5" s="1"/>
  <c r="W42" i="5" s="1"/>
  <c r="R29" i="3"/>
  <c r="P30" i="5" s="1"/>
  <c r="W30" i="5" s="1"/>
  <c r="R37" i="3"/>
  <c r="P38" i="5" s="1"/>
  <c r="O7" i="5"/>
  <c r="AI28" i="3"/>
  <c r="V29" i="5" s="1"/>
  <c r="W29" i="5" s="1"/>
  <c r="O11" i="5"/>
  <c r="O67" i="5"/>
  <c r="O44" i="5"/>
  <c r="AI79" i="3"/>
  <c r="V80" i="5" s="1"/>
  <c r="W80" i="5" s="1"/>
  <c r="AI57" i="3"/>
  <c r="V58" i="5" s="1"/>
  <c r="AI48" i="3"/>
  <c r="V49" i="5" s="1"/>
  <c r="AI39" i="3"/>
  <c r="V40" i="5" s="1"/>
  <c r="AI56" i="3"/>
  <c r="V57" i="5" s="1"/>
  <c r="W57" i="5" s="1"/>
  <c r="AI62" i="3"/>
  <c r="V63" i="5" s="1"/>
  <c r="AI7" i="3"/>
  <c r="V8" i="5" s="1"/>
  <c r="AI10" i="3"/>
  <c r="V11" i="5" s="1"/>
  <c r="R39" i="3"/>
  <c r="P40" i="5" s="1"/>
  <c r="R57" i="3"/>
  <c r="P58" i="5" s="1"/>
  <c r="R63" i="3"/>
  <c r="P64" i="5" s="1"/>
  <c r="R75" i="3"/>
  <c r="P76" i="5" s="1"/>
  <c r="R65" i="3"/>
  <c r="P66" i="5" s="1"/>
  <c r="O71" i="5"/>
  <c r="R36" i="3"/>
  <c r="P37" i="5" s="1"/>
  <c r="R40" i="3"/>
  <c r="P41" i="5" s="1"/>
  <c r="R44" i="3"/>
  <c r="P45" i="5" s="1"/>
  <c r="AI25" i="3"/>
  <c r="V26" i="5" s="1"/>
  <c r="AI30" i="3"/>
  <c r="V31" i="5" s="1"/>
  <c r="O30" i="5"/>
  <c r="AI70" i="3"/>
  <c r="V71" i="5" s="1"/>
  <c r="AI64" i="3"/>
  <c r="V65" i="5" s="1"/>
  <c r="AI58" i="3"/>
  <c r="V59" i="5" s="1"/>
  <c r="W59" i="5" s="1"/>
  <c r="R31" i="3"/>
  <c r="P32" i="5" s="1"/>
  <c r="W36" i="5"/>
  <c r="R41" i="3"/>
  <c r="P42" i="5" s="1"/>
  <c r="R50" i="3"/>
  <c r="P51" i="5" s="1"/>
  <c r="W51" i="5" s="1"/>
  <c r="R67" i="3"/>
  <c r="P68" i="5" s="1"/>
  <c r="W68" i="5" s="1"/>
  <c r="R83" i="3"/>
  <c r="P84" i="5" s="1"/>
  <c r="W84" i="5" s="1"/>
  <c r="AI31" i="3"/>
  <c r="V32" i="5" s="1"/>
  <c r="R74" i="3"/>
  <c r="P75" i="5" s="1"/>
  <c r="O49" i="5"/>
  <c r="AI71" i="3"/>
  <c r="V72" i="5" s="1"/>
  <c r="AI46" i="3"/>
  <c r="V47" i="5" s="1"/>
  <c r="AI42" i="3"/>
  <c r="V43" i="5" s="1"/>
  <c r="W43" i="5" s="1"/>
  <c r="AI84" i="3"/>
  <c r="V85" i="5" s="1"/>
  <c r="W85" i="5" s="1"/>
  <c r="AI19" i="3"/>
  <c r="V20" i="5" s="1"/>
  <c r="W20" i="5" s="1"/>
  <c r="AI9" i="3"/>
  <c r="V10" i="5" s="1"/>
  <c r="R61" i="3"/>
  <c r="P62" i="5" s="1"/>
  <c r="AI26" i="3"/>
  <c r="V27" i="5" s="1"/>
  <c r="W27" i="5" s="1"/>
  <c r="Z36" i="5"/>
  <c r="O35" i="4"/>
  <c r="AA36" i="5" s="1"/>
  <c r="AA72" i="4"/>
  <c r="AE73" i="5" s="1"/>
  <c r="AA43" i="4"/>
  <c r="AE44" i="5" s="1"/>
  <c r="O77" i="4"/>
  <c r="AA78" i="5" s="1"/>
  <c r="AA77" i="4"/>
  <c r="AE78" i="5" s="1"/>
  <c r="AF78" i="5" s="1"/>
  <c r="O14" i="4"/>
  <c r="AA15" i="5" s="1"/>
  <c r="AA44" i="4"/>
  <c r="AE45" i="5" s="1"/>
  <c r="AA55" i="4"/>
  <c r="AE56" i="5" s="1"/>
  <c r="AC63" i="5"/>
  <c r="AA71" i="4"/>
  <c r="AE72" i="5" s="1"/>
  <c r="AA22" i="4"/>
  <c r="AE23" i="5" s="1"/>
  <c r="AF79" i="5"/>
  <c r="O82" i="4"/>
  <c r="AA83" i="5" s="1"/>
  <c r="AF83" i="5" s="1"/>
  <c r="O8" i="4"/>
  <c r="AA9" i="5" s="1"/>
  <c r="Z17" i="5"/>
  <c r="O16" i="4"/>
  <c r="AA17" i="5" s="1"/>
  <c r="AF17" i="5" s="1"/>
  <c r="Z62" i="5"/>
  <c r="O61" i="4"/>
  <c r="AA62" i="5" s="1"/>
  <c r="Z34" i="5"/>
  <c r="O33" i="4"/>
  <c r="AA34" i="5" s="1"/>
  <c r="AI80" i="3"/>
  <c r="V81" i="5" s="1"/>
  <c r="AI74" i="3"/>
  <c r="V75" i="5" s="1"/>
  <c r="AR81" i="75"/>
  <c r="K82" i="5" s="1"/>
  <c r="AH15" i="75"/>
  <c r="F16" i="5" s="1"/>
  <c r="AF42" i="75"/>
  <c r="D43" i="5" s="1"/>
  <c r="AR51" i="75"/>
  <c r="K52" i="5" s="1"/>
  <c r="AR38" i="75"/>
  <c r="K39" i="5" s="1"/>
  <c r="J39" i="5"/>
  <c r="AR13" i="75"/>
  <c r="K14" i="5" s="1"/>
  <c r="J14" i="5"/>
  <c r="O63" i="4"/>
  <c r="AA64" i="5" s="1"/>
  <c r="AR83" i="75"/>
  <c r="K84" i="5" s="1"/>
  <c r="AR28" i="75"/>
  <c r="K29" i="5" s="1"/>
  <c r="O12" i="4"/>
  <c r="AA13" i="5" s="1"/>
  <c r="AF13" i="5" s="1"/>
  <c r="O40" i="4"/>
  <c r="AA41" i="5" s="1"/>
  <c r="AR46" i="75"/>
  <c r="K47" i="5" s="1"/>
  <c r="O71" i="4"/>
  <c r="AA72" i="5" s="1"/>
  <c r="AF72" i="5" s="1"/>
  <c r="W38" i="5"/>
  <c r="W63" i="5"/>
  <c r="AR42" i="75"/>
  <c r="K43" i="5" s="1"/>
  <c r="AR41" i="75"/>
  <c r="K42" i="5" s="1"/>
  <c r="I42" i="5"/>
  <c r="O47" i="4"/>
  <c r="AA48" i="5" s="1"/>
  <c r="AF30" i="75"/>
  <c r="D31" i="5" s="1"/>
  <c r="AF33" i="75"/>
  <c r="AF41" i="5"/>
  <c r="AA42" i="4"/>
  <c r="AE43" i="5" s="1"/>
  <c r="O38" i="4"/>
  <c r="AA39" i="5" s="1"/>
  <c r="AH76" i="75"/>
  <c r="F77" i="5" s="1"/>
  <c r="AR12" i="75"/>
  <c r="K13" i="5" s="1"/>
  <c r="AR37" i="75"/>
  <c r="K38" i="5" s="1"/>
  <c r="J38" i="5"/>
  <c r="AA5" i="4"/>
  <c r="AE6" i="5" s="1"/>
  <c r="AF6" i="5" s="1"/>
  <c r="AC6" i="5"/>
  <c r="O6" i="4"/>
  <c r="AA7" i="5" s="1"/>
  <c r="O53" i="4"/>
  <c r="AA54" i="5" s="1"/>
  <c r="Z30" i="5"/>
  <c r="O29" i="4"/>
  <c r="AA30" i="5" s="1"/>
  <c r="AF30" i="5" s="1"/>
  <c r="Z12" i="5"/>
  <c r="O11" i="4"/>
  <c r="AA12" i="5" s="1"/>
  <c r="AF12" i="5" s="1"/>
  <c r="Z42" i="5"/>
  <c r="O41" i="4"/>
  <c r="AA42" i="5" s="1"/>
  <c r="Z4" i="5"/>
  <c r="O3" i="4"/>
  <c r="AA4" i="5" s="1"/>
  <c r="Z25" i="5"/>
  <c r="O24" i="4"/>
  <c r="AA25" i="5" s="1"/>
  <c r="AF25" i="5" s="1"/>
  <c r="O83" i="4"/>
  <c r="AA84" i="5" s="1"/>
  <c r="AF84" i="5" s="1"/>
  <c r="Z84" i="5"/>
  <c r="AF41" i="75"/>
  <c r="B41" i="84"/>
  <c r="C41" i="84" s="1"/>
  <c r="AR32" i="75"/>
  <c r="K33" i="5" s="1"/>
  <c r="I33" i="5"/>
  <c r="AI40" i="3"/>
  <c r="V41" i="5" s="1"/>
  <c r="R41" i="5"/>
  <c r="AR72" i="75"/>
  <c r="K73" i="5" s="1"/>
  <c r="I73" i="5"/>
  <c r="AR49" i="75"/>
  <c r="K50" i="5" s="1"/>
  <c r="L50" i="5" s="1"/>
  <c r="J50" i="5"/>
  <c r="AR78" i="75"/>
  <c r="K79" i="5" s="1"/>
  <c r="I79" i="5"/>
  <c r="AR57" i="75"/>
  <c r="K58" i="5" s="1"/>
  <c r="AR61" i="75"/>
  <c r="K62" i="5" s="1"/>
  <c r="O79" i="4"/>
  <c r="AA80" i="5" s="1"/>
  <c r="AF80" i="5" s="1"/>
  <c r="Z80" i="5"/>
  <c r="AA47" i="4"/>
  <c r="AE48" i="5" s="1"/>
  <c r="AF48" i="5" s="1"/>
  <c r="AC48" i="5"/>
  <c r="Z60" i="5"/>
  <c r="O59" i="4"/>
  <c r="AA60" i="5" s="1"/>
  <c r="AF60" i="5" s="1"/>
  <c r="O19" i="4"/>
  <c r="AA20" i="5" s="1"/>
  <c r="Y73" i="5"/>
  <c r="O72" i="4"/>
  <c r="AA73" i="5" s="1"/>
  <c r="O42" i="4"/>
  <c r="AA43" i="5" s="1"/>
  <c r="AF43" i="5" s="1"/>
  <c r="AA21" i="4"/>
  <c r="AE22" i="5" s="1"/>
  <c r="O30" i="4"/>
  <c r="AA31" i="5" s="1"/>
  <c r="O31" i="4"/>
  <c r="AA32" i="5" s="1"/>
  <c r="O66" i="4"/>
  <c r="AA67" i="5" s="1"/>
  <c r="AF67" i="5" s="1"/>
  <c r="O46" i="4"/>
  <c r="AA47" i="5" s="1"/>
  <c r="O74" i="4"/>
  <c r="AA75" i="5" s="1"/>
  <c r="AF75" i="5" s="1"/>
  <c r="O51" i="4"/>
  <c r="AA52" i="5" s="1"/>
  <c r="O84" i="4"/>
  <c r="AA85" i="5" s="1"/>
  <c r="AI16" i="3"/>
  <c r="V17" i="5" s="1"/>
  <c r="W17" i="5" s="1"/>
  <c r="AR82" i="75"/>
  <c r="K83" i="5" s="1"/>
  <c r="I83" i="5"/>
  <c r="AR68" i="75"/>
  <c r="K69" i="5" s="1"/>
  <c r="I69" i="5"/>
  <c r="AI13" i="3"/>
  <c r="V14" i="5" s="1"/>
  <c r="AR4" i="75"/>
  <c r="K5" i="5" s="1"/>
  <c r="J5" i="5"/>
  <c r="AI17" i="3"/>
  <c r="V18" i="5" s="1"/>
  <c r="W18" i="5" s="1"/>
  <c r="O48" i="4"/>
  <c r="AA49" i="5" s="1"/>
  <c r="Z49" i="5"/>
  <c r="O44" i="4"/>
  <c r="AA45" i="5" s="1"/>
  <c r="AF45" i="5" s="1"/>
  <c r="Z45" i="5"/>
  <c r="Y51" i="5"/>
  <c r="O50" i="4"/>
  <c r="AA51" i="5" s="1"/>
  <c r="O45" i="4"/>
  <c r="AA46" i="5" s="1"/>
  <c r="Z46" i="5"/>
  <c r="O21" i="4"/>
  <c r="AA22" i="5" s="1"/>
  <c r="Y38" i="5"/>
  <c r="O37" i="4"/>
  <c r="AA38" i="5" s="1"/>
  <c r="AF38" i="5" s="1"/>
  <c r="AF34" i="75"/>
  <c r="D35" i="5" s="1"/>
  <c r="O76" i="4"/>
  <c r="AA77" i="5" s="1"/>
  <c r="Y77" i="5"/>
  <c r="O36" i="4"/>
  <c r="AA37" i="5" s="1"/>
  <c r="AH57" i="75"/>
  <c r="F58" i="5" s="1"/>
  <c r="O34" i="4"/>
  <c r="AA35" i="5" s="1"/>
  <c r="AF35" i="5" s="1"/>
  <c r="AF58" i="75"/>
  <c r="D59" i="5" s="1"/>
  <c r="O68" i="4"/>
  <c r="AA69" i="5" s="1"/>
  <c r="O62" i="4"/>
  <c r="AA63" i="5" s="1"/>
  <c r="AF63" i="5" s="1"/>
  <c r="AA41" i="4"/>
  <c r="AE42" i="5" s="1"/>
  <c r="AF69" i="5"/>
  <c r="W13" i="5"/>
  <c r="W39" i="5"/>
  <c r="AI69" i="3"/>
  <c r="V70" i="5" s="1"/>
  <c r="W70" i="5" s="1"/>
  <c r="AI27" i="3"/>
  <c r="V28" i="5" s="1"/>
  <c r="W28" i="5" s="1"/>
  <c r="AI44" i="3"/>
  <c r="V45" i="5" s="1"/>
  <c r="AI43" i="3"/>
  <c r="V44" i="5" s="1"/>
  <c r="AI15" i="3"/>
  <c r="V16" i="5" s="1"/>
  <c r="AI4" i="3"/>
  <c r="V5" i="5" s="1"/>
  <c r="W5" i="5" s="1"/>
  <c r="W31" i="5"/>
  <c r="W50" i="5"/>
  <c r="W58" i="5"/>
  <c r="AK5" i="5"/>
  <c r="AL5" i="5" s="1"/>
  <c r="AA14" i="4"/>
  <c r="AE15" i="5" s="1"/>
  <c r="AA73" i="4"/>
  <c r="AE74" i="5" s="1"/>
  <c r="AF74" i="5" s="1"/>
  <c r="AI21" i="3"/>
  <c r="V22" i="5" s="1"/>
  <c r="W22" i="5" s="1"/>
  <c r="AR20" i="75"/>
  <c r="K21" i="5" s="1"/>
  <c r="I21" i="5"/>
  <c r="AR69" i="75"/>
  <c r="K70" i="5" s="1"/>
  <c r="J70" i="5"/>
  <c r="AR26" i="75"/>
  <c r="K27" i="5" s="1"/>
  <c r="J27" i="5"/>
  <c r="AR35" i="75"/>
  <c r="K36" i="5" s="1"/>
  <c r="J36" i="5"/>
  <c r="AR76" i="75"/>
  <c r="K77" i="5" s="1"/>
  <c r="AI3" i="3"/>
  <c r="V4" i="5" s="1"/>
  <c r="AA18" i="4"/>
  <c r="AE19" i="5" s="1"/>
  <c r="AC19" i="5"/>
  <c r="AF38" i="75"/>
  <c r="D39" i="5" s="1"/>
  <c r="AA3" i="4"/>
  <c r="AE4" i="5" s="1"/>
  <c r="AC4" i="5"/>
  <c r="Z61" i="5"/>
  <c r="O60" i="4"/>
  <c r="AA61" i="5" s="1"/>
  <c r="O10" i="4"/>
  <c r="AA11" i="5" s="1"/>
  <c r="AA32" i="4"/>
  <c r="AE33" i="5" s="1"/>
  <c r="AC33" i="5"/>
  <c r="O39" i="4"/>
  <c r="AA40" i="5" s="1"/>
  <c r="O69" i="4"/>
  <c r="AA70" i="5" s="1"/>
  <c r="AF70" i="5" s="1"/>
  <c r="AA36" i="4"/>
  <c r="AE37" i="5" s="1"/>
  <c r="AC37" i="5"/>
  <c r="O54" i="4"/>
  <c r="AA55" i="5" s="1"/>
  <c r="O58" i="4"/>
  <c r="AA59" i="5" s="1"/>
  <c r="AH69" i="75"/>
  <c r="F70" i="5" s="1"/>
  <c r="O26" i="4"/>
  <c r="AA27" i="5" s="1"/>
  <c r="AH60" i="75"/>
  <c r="F61" i="5" s="1"/>
  <c r="O20" i="4"/>
  <c r="AA21" i="5" s="1"/>
  <c r="O52" i="4"/>
  <c r="AA53" i="5" s="1"/>
  <c r="W49" i="5"/>
  <c r="W77" i="5"/>
  <c r="AI32" i="3"/>
  <c r="V33" i="5" s="1"/>
  <c r="W33" i="5" s="1"/>
  <c r="AI34" i="3"/>
  <c r="V35" i="5" s="1"/>
  <c r="W35" i="5" s="1"/>
  <c r="O34" i="5"/>
  <c r="R82" i="3"/>
  <c r="P83" i="5" s="1"/>
  <c r="AI63" i="3"/>
  <c r="V64" i="5" s="1"/>
  <c r="W64" i="5" s="1"/>
  <c r="AR6" i="75"/>
  <c r="K7" i="5" s="1"/>
  <c r="B83" i="84"/>
  <c r="C83" i="84" s="1"/>
  <c r="AA45" i="4"/>
  <c r="AE46" i="5" s="1"/>
  <c r="AF46" i="5" s="1"/>
  <c r="AA39" i="4"/>
  <c r="AE40" i="5" s="1"/>
  <c r="AI82" i="3"/>
  <c r="V83" i="5" s="1"/>
  <c r="R83" i="5"/>
  <c r="AR54" i="75"/>
  <c r="K55" i="5" s="1"/>
  <c r="J55" i="5"/>
  <c r="AI78" i="3"/>
  <c r="V79" i="5" s="1"/>
  <c r="AR63" i="75"/>
  <c r="K64" i="5" s="1"/>
  <c r="J64" i="5"/>
  <c r="AR59" i="75"/>
  <c r="K60" i="5" s="1"/>
  <c r="J60" i="5"/>
  <c r="AR17" i="75"/>
  <c r="K18" i="5" s="1"/>
  <c r="I18" i="5"/>
  <c r="AR50" i="75"/>
  <c r="K51" i="5" s="1"/>
  <c r="AR75" i="75"/>
  <c r="K76" i="5" s="1"/>
  <c r="O32" i="4"/>
  <c r="AA33" i="5" s="1"/>
  <c r="AA8" i="4"/>
  <c r="AE9" i="5" s="1"/>
  <c r="O80" i="4"/>
  <c r="AA81" i="5" s="1"/>
  <c r="Z81" i="5"/>
  <c r="O4" i="4"/>
  <c r="AA5" i="5" s="1"/>
  <c r="O28" i="4"/>
  <c r="AA29" i="5" s="1"/>
  <c r="Z68" i="5"/>
  <c r="O67" i="4"/>
  <c r="AA68" i="5" s="1"/>
  <c r="AF68" i="5" s="1"/>
  <c r="Y57" i="5"/>
  <c r="O56" i="4"/>
  <c r="AA57" i="5" s="1"/>
  <c r="O17" i="4"/>
  <c r="AA18" i="5" s="1"/>
  <c r="Y18" i="5"/>
  <c r="AA27" i="4"/>
  <c r="AE28" i="5" s="1"/>
  <c r="AF28" i="5" s="1"/>
  <c r="O55" i="4"/>
  <c r="AA56" i="5" s="1"/>
  <c r="AF56" i="5" s="1"/>
  <c r="O65" i="4"/>
  <c r="AA66" i="5" s="1"/>
  <c r="O43" i="4"/>
  <c r="AA44" i="5" s="1"/>
  <c r="AF44" i="5" s="1"/>
  <c r="O70" i="4"/>
  <c r="AA71" i="5" s="1"/>
  <c r="AF71" i="5" s="1"/>
  <c r="AA26" i="4"/>
  <c r="AE27" i="5" s="1"/>
  <c r="O75" i="4"/>
  <c r="AA76" i="5" s="1"/>
  <c r="AF76" i="5" s="1"/>
  <c r="O64" i="4"/>
  <c r="AA65" i="5" s="1"/>
  <c r="AM54" i="5"/>
  <c r="D76" i="84"/>
  <c r="E76" i="84" s="1"/>
  <c r="AM67" i="5"/>
  <c r="AM62" i="5"/>
  <c r="AM5" i="5"/>
  <c r="D64" i="84"/>
  <c r="E64" i="84" s="1"/>
  <c r="AM71" i="5"/>
  <c r="D11" i="84"/>
  <c r="E11" i="84" s="1"/>
  <c r="H11" i="84" s="1"/>
  <c r="AJ13" i="5" s="1"/>
  <c r="AM27" i="5"/>
  <c r="AM85" i="5"/>
  <c r="AM28" i="5"/>
  <c r="AN38" i="5"/>
  <c r="F70" i="84"/>
  <c r="G70" i="84" s="1"/>
  <c r="F52" i="84"/>
  <c r="G52" i="84" s="1"/>
  <c r="F54" i="84"/>
  <c r="G54" i="84" s="1"/>
  <c r="F10" i="84"/>
  <c r="G10" i="84" s="1"/>
  <c r="F68" i="84"/>
  <c r="G68" i="84" s="1"/>
  <c r="AN41" i="5"/>
  <c r="B13" i="84"/>
  <c r="C13" i="84" s="1"/>
  <c r="AK24" i="5"/>
  <c r="AL24" i="5" s="1"/>
  <c r="AK37" i="5"/>
  <c r="AL37" i="5" s="1"/>
  <c r="BE67" i="83"/>
  <c r="B31" i="84"/>
  <c r="C31" i="84" s="1"/>
  <c r="AK15" i="5"/>
  <c r="AL15" i="5" s="1"/>
  <c r="AK67" i="5"/>
  <c r="AL67" i="5" s="1"/>
  <c r="B4" i="84"/>
  <c r="C4" i="84" s="1"/>
  <c r="H4" i="84" s="1"/>
  <c r="AJ6" i="5" s="1"/>
  <c r="BE26" i="83"/>
  <c r="BE41" i="83"/>
  <c r="BE65" i="83"/>
  <c r="AK26" i="5"/>
  <c r="AL26" i="5" s="1"/>
  <c r="B62" i="84"/>
  <c r="C62" i="84" s="1"/>
  <c r="H62" i="84" s="1"/>
  <c r="AJ64" i="5" s="1"/>
  <c r="B5" i="84"/>
  <c r="C5" i="84" s="1"/>
  <c r="B7" i="84"/>
  <c r="C7" i="84" s="1"/>
  <c r="B12" i="84"/>
  <c r="C12" i="84" s="1"/>
  <c r="B45" i="84"/>
  <c r="C45" i="84" s="1"/>
  <c r="B60" i="84"/>
  <c r="C60" i="84" s="1"/>
  <c r="H60" i="84" s="1"/>
  <c r="AJ62" i="5" s="1"/>
  <c r="BE4" i="83"/>
  <c r="AK17" i="5"/>
  <c r="AL17" i="5" s="1"/>
  <c r="B26" i="84"/>
  <c r="C26" i="84" s="1"/>
  <c r="BE35" i="83"/>
  <c r="H47" i="84"/>
  <c r="AJ49" i="5" s="1"/>
  <c r="BE66" i="83"/>
  <c r="AK62" i="5"/>
  <c r="AL62" i="5" s="1"/>
  <c r="B16" i="84"/>
  <c r="C16" i="84" s="1"/>
  <c r="BE45" i="83"/>
  <c r="B71" i="84"/>
  <c r="C71" i="84" s="1"/>
  <c r="B79" i="84"/>
  <c r="C79" i="84" s="1"/>
  <c r="BE16" i="83"/>
  <c r="BE43" i="83"/>
  <c r="BE27" i="83"/>
  <c r="AK45" i="5"/>
  <c r="AL45" i="5" s="1"/>
  <c r="AK41" i="5"/>
  <c r="AL41" i="5" s="1"/>
  <c r="AK66" i="5"/>
  <c r="AL66" i="5" s="1"/>
  <c r="AK68" i="5"/>
  <c r="AL68" i="5" s="1"/>
  <c r="B27" i="84"/>
  <c r="C27" i="84" s="1"/>
  <c r="AK32" i="5"/>
  <c r="AL32" i="5" s="1"/>
  <c r="BE32" i="83"/>
  <c r="B9" i="84"/>
  <c r="C9" i="84" s="1"/>
  <c r="BE8" i="83"/>
  <c r="BE39" i="83"/>
  <c r="BE37" i="83"/>
  <c r="B29" i="84"/>
  <c r="C29" i="84" s="1"/>
  <c r="BE30" i="83"/>
  <c r="B58" i="84"/>
  <c r="C58" i="84" s="1"/>
  <c r="B74" i="84"/>
  <c r="C74" i="84" s="1"/>
  <c r="AK76" i="5"/>
  <c r="AL76" i="5" s="1"/>
  <c r="BE74" i="83"/>
  <c r="B82" i="84"/>
  <c r="C82" i="84" s="1"/>
  <c r="AK84" i="5"/>
  <c r="AL84" i="5" s="1"/>
  <c r="BE82" i="83"/>
  <c r="B17" i="84"/>
  <c r="C17" i="84" s="1"/>
  <c r="BE17" i="83"/>
  <c r="AK19" i="5"/>
  <c r="AL19" i="5" s="1"/>
  <c r="B63" i="84"/>
  <c r="C63" i="84" s="1"/>
  <c r="BE63" i="83"/>
  <c r="AK65" i="5"/>
  <c r="AL65" i="5" s="1"/>
  <c r="B73" i="84"/>
  <c r="C73" i="84" s="1"/>
  <c r="BE73" i="83"/>
  <c r="AK75" i="5"/>
  <c r="AL75" i="5" s="1"/>
  <c r="BE64" i="83"/>
  <c r="AK27" i="5"/>
  <c r="AL27" i="5" s="1"/>
  <c r="AK60" i="5"/>
  <c r="AL60" i="5" s="1"/>
  <c r="AK11" i="5"/>
  <c r="AL11" i="5" s="1"/>
  <c r="B20" i="84"/>
  <c r="C20" i="84" s="1"/>
  <c r="B18" i="84"/>
  <c r="C18" i="84" s="1"/>
  <c r="B21" i="84"/>
  <c r="C21" i="84" s="1"/>
  <c r="AK23" i="5"/>
  <c r="AL23" i="5" s="1"/>
  <c r="BE21" i="83"/>
  <c r="B10" i="84"/>
  <c r="C10" i="84" s="1"/>
  <c r="BE10" i="83"/>
  <c r="AK12" i="5"/>
  <c r="AL12" i="5" s="1"/>
  <c r="B2" i="84"/>
  <c r="C2" i="84" s="1"/>
  <c r="H2" i="84" s="1"/>
  <c r="AJ4" i="5" s="1"/>
  <c r="AK4" i="5"/>
  <c r="AL4" i="5" s="1"/>
  <c r="BE2" i="83"/>
  <c r="B76" i="84"/>
  <c r="C76" i="84" s="1"/>
  <c r="H76" i="84" s="1"/>
  <c r="AJ78" i="5" s="1"/>
  <c r="BE76" i="83"/>
  <c r="AK78" i="5"/>
  <c r="AL78" i="5" s="1"/>
  <c r="B25" i="84"/>
  <c r="C25" i="84" s="1"/>
  <c r="H25" i="84" s="1"/>
  <c r="AJ27" i="5" s="1"/>
  <c r="AK22" i="5"/>
  <c r="AL22" i="5" s="1"/>
  <c r="AK20" i="5"/>
  <c r="AL20" i="5" s="1"/>
  <c r="B77" i="84"/>
  <c r="C77" i="84" s="1"/>
  <c r="AK79" i="5"/>
  <c r="AL79" i="5" s="1"/>
  <c r="BE77" i="83"/>
  <c r="B70" i="84"/>
  <c r="C70" i="84" s="1"/>
  <c r="BE70" i="83"/>
  <c r="AK72" i="5"/>
  <c r="AL72" i="5" s="1"/>
  <c r="B78" i="84"/>
  <c r="C78" i="84" s="1"/>
  <c r="AK80" i="5"/>
  <c r="AL80" i="5" s="1"/>
  <c r="BE78" i="83"/>
  <c r="B59" i="84"/>
  <c r="C59" i="84" s="1"/>
  <c r="AK61" i="5"/>
  <c r="AL61" i="5" s="1"/>
  <c r="BE59" i="83"/>
  <c r="B80" i="84"/>
  <c r="C80" i="84" s="1"/>
  <c r="BE80" i="83"/>
  <c r="AK82" i="5"/>
  <c r="AL82" i="5" s="1"/>
  <c r="B69" i="84"/>
  <c r="C69" i="84" s="1"/>
  <c r="H69" i="84" s="1"/>
  <c r="AJ71" i="5" s="1"/>
  <c r="BE29" i="83"/>
  <c r="AK34" i="5"/>
  <c r="AL34" i="5" s="1"/>
  <c r="B8" i="84"/>
  <c r="C8" i="84" s="1"/>
  <c r="B28" i="84"/>
  <c r="C28" i="84" s="1"/>
  <c r="AK30" i="5"/>
  <c r="AL30" i="5" s="1"/>
  <c r="B81" i="84"/>
  <c r="C81" i="84" s="1"/>
  <c r="AK83" i="5"/>
  <c r="AL83" i="5" s="1"/>
  <c r="BE81" i="83"/>
  <c r="B6" i="84"/>
  <c r="C6" i="84" s="1"/>
  <c r="AK8" i="5"/>
  <c r="AL8" i="5" s="1"/>
  <c r="BE6" i="83"/>
  <c r="B14" i="84"/>
  <c r="C14" i="84" s="1"/>
  <c r="H14" i="84" s="1"/>
  <c r="AJ16" i="5" s="1"/>
  <c r="AK16" i="5"/>
  <c r="AL16" i="5" s="1"/>
  <c r="BE14" i="83"/>
  <c r="B72" i="84"/>
  <c r="C72" i="84" s="1"/>
  <c r="AK74" i="5"/>
  <c r="AL74" i="5" s="1"/>
  <c r="BE72" i="83"/>
  <c r="H35" i="84"/>
  <c r="AJ37" i="5" s="1"/>
  <c r="H41" i="84"/>
  <c r="AJ43" i="5" s="1"/>
  <c r="H75" i="84"/>
  <c r="AJ77" i="5" s="1"/>
  <c r="H65" i="84"/>
  <c r="AJ67" i="5" s="1"/>
  <c r="H83" i="84"/>
  <c r="AJ85" i="5" s="1"/>
  <c r="D15" i="5"/>
  <c r="AK68" i="75"/>
  <c r="H69" i="5" s="1"/>
  <c r="D69" i="5"/>
  <c r="Z19" i="5"/>
  <c r="O18" i="4"/>
  <c r="AA19" i="5" s="1"/>
  <c r="AF19" i="5" s="1"/>
  <c r="AK37" i="75"/>
  <c r="H38" i="5" s="1"/>
  <c r="L38" i="5" s="1"/>
  <c r="D38" i="5"/>
  <c r="AK53" i="75"/>
  <c r="H54" i="5" s="1"/>
  <c r="D54" i="5"/>
  <c r="AK57" i="75"/>
  <c r="H58" i="5" s="1"/>
  <c r="L58" i="5" s="1"/>
  <c r="D58" i="5"/>
  <c r="Z26" i="5"/>
  <c r="O25" i="4"/>
  <c r="AA26" i="5" s="1"/>
  <c r="AK51" i="75"/>
  <c r="H52" i="5" s="1"/>
  <c r="L52" i="5" s="1"/>
  <c r="D52" i="5"/>
  <c r="Z23" i="5"/>
  <c r="O22" i="4"/>
  <c r="AA23" i="5" s="1"/>
  <c r="AF23" i="5" s="1"/>
  <c r="AK20" i="75"/>
  <c r="H21" i="5" s="1"/>
  <c r="D21" i="5"/>
  <c r="AK32" i="75"/>
  <c r="H33" i="5" s="1"/>
  <c r="D33" i="5"/>
  <c r="D84" i="5"/>
  <c r="AR15" i="75"/>
  <c r="K16" i="5" s="1"/>
  <c r="J16" i="5"/>
  <c r="R22" i="3"/>
  <c r="P23" i="5" s="1"/>
  <c r="W23" i="5" s="1"/>
  <c r="D19" i="84"/>
  <c r="E19" i="84" s="1"/>
  <c r="H19" i="84" s="1"/>
  <c r="AJ21" i="5" s="1"/>
  <c r="AM21" i="5"/>
  <c r="D51" i="84"/>
  <c r="E51" i="84" s="1"/>
  <c r="H51" i="84" s="1"/>
  <c r="AJ53" i="5" s="1"/>
  <c r="AM53" i="5"/>
  <c r="AM42" i="5"/>
  <c r="F59" i="84"/>
  <c r="G59" i="84" s="1"/>
  <c r="O31" i="5"/>
  <c r="W53" i="5"/>
  <c r="BE33" i="83"/>
  <c r="G80" i="5"/>
  <c r="AK3" i="75"/>
  <c r="H4" i="5" s="1"/>
  <c r="L4" i="5" s="1"/>
  <c r="G4" i="5"/>
  <c r="AK54" i="75"/>
  <c r="H55" i="5" s="1"/>
  <c r="G55" i="5"/>
  <c r="AK82" i="75"/>
  <c r="H83" i="5" s="1"/>
  <c r="G83" i="5"/>
  <c r="AI81" i="3"/>
  <c r="V82" i="5" s="1"/>
  <c r="R82" i="5"/>
  <c r="AK50" i="75"/>
  <c r="H51" i="5" s="1"/>
  <c r="L51" i="5" s="1"/>
  <c r="G51" i="5"/>
  <c r="AK5" i="75"/>
  <c r="H6" i="5" s="1"/>
  <c r="L6" i="5" s="1"/>
  <c r="G6" i="5"/>
  <c r="AK39" i="75"/>
  <c r="H40" i="5" s="1"/>
  <c r="L40" i="5" s="1"/>
  <c r="G40" i="5"/>
  <c r="G75" i="5"/>
  <c r="AK74" i="75"/>
  <c r="H75" i="5" s="1"/>
  <c r="L75" i="5" s="1"/>
  <c r="AR40" i="75"/>
  <c r="K41" i="5" s="1"/>
  <c r="J41" i="5"/>
  <c r="W60" i="5"/>
  <c r="B54" i="84"/>
  <c r="C54" i="84" s="1"/>
  <c r="AK56" i="5"/>
  <c r="AL56" i="5" s="1"/>
  <c r="BE54" i="83"/>
  <c r="B34" i="84"/>
  <c r="C34" i="84" s="1"/>
  <c r="H34" i="84" s="1"/>
  <c r="AJ36" i="5" s="1"/>
  <c r="AK36" i="5"/>
  <c r="AL36" i="5" s="1"/>
  <c r="BE34" i="83"/>
  <c r="B42" i="84"/>
  <c r="C42" i="84" s="1"/>
  <c r="AK44" i="5"/>
  <c r="AL44" i="5" s="1"/>
  <c r="BE42" i="83"/>
  <c r="B56" i="84"/>
  <c r="C56" i="84" s="1"/>
  <c r="AK58" i="5"/>
  <c r="AL58" i="5" s="1"/>
  <c r="BE56" i="83"/>
  <c r="D17" i="84"/>
  <c r="E17" i="84" s="1"/>
  <c r="AM19" i="5"/>
  <c r="D21" i="84"/>
  <c r="E21" i="84" s="1"/>
  <c r="AM23" i="5"/>
  <c r="AA19" i="4"/>
  <c r="AE20" i="5" s="1"/>
  <c r="AF20" i="5" s="1"/>
  <c r="AC20" i="5"/>
  <c r="AK25" i="75"/>
  <c r="H26" i="5" s="1"/>
  <c r="D26" i="5"/>
  <c r="AA31" i="4"/>
  <c r="AE32" i="5" s="1"/>
  <c r="AC32" i="5"/>
  <c r="AA48" i="4"/>
  <c r="AE49" i="5" s="1"/>
  <c r="AC49" i="5"/>
  <c r="AA20" i="4"/>
  <c r="AE21" i="5" s="1"/>
  <c r="AC21" i="5"/>
  <c r="AK33" i="75"/>
  <c r="H34" i="5" s="1"/>
  <c r="L34" i="5" s="1"/>
  <c r="D34" i="5"/>
  <c r="AK41" i="75"/>
  <c r="H42" i="5" s="1"/>
  <c r="D42" i="5"/>
  <c r="AH44" i="75"/>
  <c r="F45" i="5" s="1"/>
  <c r="AC53" i="5"/>
  <c r="AA52" i="4"/>
  <c r="AE53" i="5" s="1"/>
  <c r="AC57" i="5"/>
  <c r="AA56" i="4"/>
  <c r="AE57" i="5" s="1"/>
  <c r="AA60" i="4"/>
  <c r="AE61" i="5" s="1"/>
  <c r="AF61" i="5" s="1"/>
  <c r="AC61" i="5"/>
  <c r="AK24" i="75"/>
  <c r="H25" i="5" s="1"/>
  <c r="D25" i="5"/>
  <c r="AA38" i="4"/>
  <c r="AE39" i="5" s="1"/>
  <c r="AF39" i="5" s="1"/>
  <c r="D57" i="5"/>
  <c r="AK56" i="75"/>
  <c r="H57" i="5" s="1"/>
  <c r="L57" i="5" s="1"/>
  <c r="AK52" i="75"/>
  <c r="H53" i="5" s="1"/>
  <c r="L53" i="5" s="1"/>
  <c r="D53" i="5"/>
  <c r="AK67" i="75"/>
  <c r="H68" i="5" s="1"/>
  <c r="L68" i="5" s="1"/>
  <c r="D68" i="5"/>
  <c r="AF80" i="75"/>
  <c r="AK65" i="75"/>
  <c r="H66" i="5" s="1"/>
  <c r="L66" i="5" s="1"/>
  <c r="D66" i="5"/>
  <c r="AK4" i="75"/>
  <c r="H5" i="5" s="1"/>
  <c r="L5" i="5" s="1"/>
  <c r="G5" i="5"/>
  <c r="G76" i="5"/>
  <c r="G39" i="5"/>
  <c r="G79" i="5"/>
  <c r="AK78" i="75"/>
  <c r="H79" i="5" s="1"/>
  <c r="AK34" i="75"/>
  <c r="H35" i="5" s="1"/>
  <c r="L35" i="5" s="1"/>
  <c r="G35" i="5"/>
  <c r="AR44" i="75"/>
  <c r="K45" i="5" s="1"/>
  <c r="J45" i="5"/>
  <c r="B40" i="84"/>
  <c r="C40" i="84" s="1"/>
  <c r="H40" i="84" s="1"/>
  <c r="AJ42" i="5" s="1"/>
  <c r="AK42" i="5"/>
  <c r="AL42" i="5" s="1"/>
  <c r="BE40" i="83"/>
  <c r="B48" i="84"/>
  <c r="C48" i="84" s="1"/>
  <c r="H48" i="84" s="1"/>
  <c r="AJ50" i="5" s="1"/>
  <c r="AK50" i="5"/>
  <c r="AL50" i="5" s="1"/>
  <c r="BE48" i="83"/>
  <c r="D20" i="84"/>
  <c r="E20" i="84" s="1"/>
  <c r="AM22" i="5"/>
  <c r="BE69" i="83"/>
  <c r="D39" i="84"/>
  <c r="E39" i="84" s="1"/>
  <c r="H39" i="84" s="1"/>
  <c r="AJ41" i="5" s="1"/>
  <c r="F30" i="84"/>
  <c r="G30" i="84" s="1"/>
  <c r="R78" i="3"/>
  <c r="P79" i="5" s="1"/>
  <c r="W15" i="5"/>
  <c r="W61" i="5"/>
  <c r="W7" i="5"/>
  <c r="W65" i="5"/>
  <c r="H67" i="84"/>
  <c r="AJ69" i="5" s="1"/>
  <c r="B24" i="84"/>
  <c r="C24" i="84" s="1"/>
  <c r="R28" i="5"/>
  <c r="AK35" i="5"/>
  <c r="AL35" i="5" s="1"/>
  <c r="O35" i="5"/>
  <c r="O32" i="5"/>
  <c r="O36" i="5"/>
  <c r="G20" i="5"/>
  <c r="G64" i="5"/>
  <c r="AK63" i="75"/>
  <c r="H64" i="5" s="1"/>
  <c r="L64" i="5" s="1"/>
  <c r="AK16" i="75"/>
  <c r="H17" i="5" s="1"/>
  <c r="G17" i="5"/>
  <c r="G67" i="5"/>
  <c r="AK66" i="75"/>
  <c r="H67" i="5" s="1"/>
  <c r="L67" i="5" s="1"/>
  <c r="AK7" i="75"/>
  <c r="H8" i="5" s="1"/>
  <c r="G8" i="5"/>
  <c r="AK42" i="75"/>
  <c r="H43" i="5" s="1"/>
  <c r="G43" i="5"/>
  <c r="AK23" i="75"/>
  <c r="H24" i="5" s="1"/>
  <c r="L24" i="5" s="1"/>
  <c r="G24" i="5"/>
  <c r="AR24" i="75"/>
  <c r="K25" i="5" s="1"/>
  <c r="AR7" i="75"/>
  <c r="K8" i="5" s="1"/>
  <c r="J8" i="5"/>
  <c r="R3" i="3"/>
  <c r="P4" i="5" s="1"/>
  <c r="W4" i="5" s="1"/>
  <c r="B36" i="84"/>
  <c r="C36" i="84" s="1"/>
  <c r="AK38" i="5"/>
  <c r="AL38" i="5" s="1"/>
  <c r="BE36" i="83"/>
  <c r="D15" i="84"/>
  <c r="E15" i="84" s="1"/>
  <c r="H15" i="84" s="1"/>
  <c r="AJ17" i="5" s="1"/>
  <c r="AM17" i="5"/>
  <c r="D22" i="84"/>
  <c r="E22" i="84" s="1"/>
  <c r="H22" i="84" s="1"/>
  <c r="AJ24" i="5" s="1"/>
  <c r="AM24" i="5"/>
  <c r="R11" i="3"/>
  <c r="P12" i="5" s="1"/>
  <c r="W12" i="5" s="1"/>
  <c r="R18" i="3"/>
  <c r="P19" i="5" s="1"/>
  <c r="W19" i="5" s="1"/>
  <c r="B44" i="84"/>
  <c r="C44" i="84" s="1"/>
  <c r="AK46" i="5"/>
  <c r="AL46" i="5" s="1"/>
  <c r="BE44" i="83"/>
  <c r="B50" i="84"/>
  <c r="C50" i="84" s="1"/>
  <c r="H50" i="84" s="1"/>
  <c r="AJ52" i="5" s="1"/>
  <c r="AK52" i="5"/>
  <c r="AL52" i="5" s="1"/>
  <c r="BE50" i="83"/>
  <c r="H20" i="84"/>
  <c r="AJ22" i="5" s="1"/>
  <c r="D55" i="84"/>
  <c r="E55" i="84" s="1"/>
  <c r="H55" i="84" s="1"/>
  <c r="AJ57" i="5" s="1"/>
  <c r="AM57" i="5"/>
  <c r="AA9" i="4"/>
  <c r="AE10" i="5" s="1"/>
  <c r="AF10" i="5" s="1"/>
  <c r="AC10" i="5"/>
  <c r="AK6" i="75"/>
  <c r="H7" i="5" s="1"/>
  <c r="D7" i="5"/>
  <c r="AK13" i="75"/>
  <c r="H14" i="5" s="1"/>
  <c r="D14" i="5"/>
  <c r="AK29" i="75"/>
  <c r="H30" i="5" s="1"/>
  <c r="L30" i="5" s="1"/>
  <c r="D30" i="5"/>
  <c r="AK17" i="75"/>
  <c r="H18" i="5" s="1"/>
  <c r="D18" i="5"/>
  <c r="AK28" i="75"/>
  <c r="H29" i="5" s="1"/>
  <c r="L29" i="5" s="1"/>
  <c r="D29" i="5"/>
  <c r="AF27" i="75"/>
  <c r="AF45" i="75"/>
  <c r="AA49" i="4"/>
  <c r="AE50" i="5" s="1"/>
  <c r="AC50" i="5"/>
  <c r="AA63" i="4"/>
  <c r="AE64" i="5" s="1"/>
  <c r="AF64" i="5" s="1"/>
  <c r="AC64" i="5"/>
  <c r="AA64" i="4"/>
  <c r="AE65" i="5" s="1"/>
  <c r="AF65" i="5" s="1"/>
  <c r="O81" i="4"/>
  <c r="AA82" i="5" s="1"/>
  <c r="AA76" i="4"/>
  <c r="AE77" i="5" s="1"/>
  <c r="AK48" i="75"/>
  <c r="H49" i="5" s="1"/>
  <c r="AA80" i="4"/>
  <c r="AE81" i="5" s="1"/>
  <c r="AF81" i="5" s="1"/>
  <c r="AC81" i="5"/>
  <c r="AA81" i="4"/>
  <c r="AE82" i="5" s="1"/>
  <c r="AK58" i="75"/>
  <c r="H59" i="5" s="1"/>
  <c r="L59" i="5" s="1"/>
  <c r="G59" i="5"/>
  <c r="AK11" i="75"/>
  <c r="H12" i="5" s="1"/>
  <c r="L12" i="5" s="1"/>
  <c r="G12" i="5"/>
  <c r="G63" i="5"/>
  <c r="AK62" i="75"/>
  <c r="H63" i="5" s="1"/>
  <c r="L63" i="5" s="1"/>
  <c r="AR48" i="75"/>
  <c r="K49" i="5" s="1"/>
  <c r="J49" i="5"/>
  <c r="B52" i="84"/>
  <c r="C52" i="84" s="1"/>
  <c r="H52" i="84" s="1"/>
  <c r="AJ54" i="5" s="1"/>
  <c r="AK54" i="5"/>
  <c r="AL54" i="5" s="1"/>
  <c r="BE52" i="83"/>
  <c r="D18" i="84"/>
  <c r="E18" i="84" s="1"/>
  <c r="H18" i="84" s="1"/>
  <c r="AJ20" i="5" s="1"/>
  <c r="AM20" i="5"/>
  <c r="R15" i="3"/>
  <c r="P16" i="5" s="1"/>
  <c r="D16" i="84"/>
  <c r="E16" i="84" s="1"/>
  <c r="H16" i="84" s="1"/>
  <c r="AJ18" i="5" s="1"/>
  <c r="AM18" i="5"/>
  <c r="D13" i="84"/>
  <c r="E13" i="84" s="1"/>
  <c r="H13" i="84" s="1"/>
  <c r="AJ15" i="5" s="1"/>
  <c r="AM15" i="5"/>
  <c r="D43" i="84"/>
  <c r="E43" i="84" s="1"/>
  <c r="H43" i="84" s="1"/>
  <c r="AJ45" i="5" s="1"/>
  <c r="AM45" i="5"/>
  <c r="AM4" i="5"/>
  <c r="R81" i="3"/>
  <c r="P82" i="5" s="1"/>
  <c r="H33" i="84"/>
  <c r="AJ35" i="5" s="1"/>
  <c r="H3" i="84"/>
  <c r="AJ5" i="5" s="1"/>
  <c r="H61" i="84"/>
  <c r="AJ63" i="5" s="1"/>
  <c r="W48" i="5"/>
  <c r="G31" i="5"/>
  <c r="G71" i="5"/>
  <c r="AK70" i="75"/>
  <c r="H71" i="5" s="1"/>
  <c r="AK26" i="75"/>
  <c r="H27" i="5" s="1"/>
  <c r="L27" i="5" s="1"/>
  <c r="G27" i="5"/>
  <c r="AK36" i="75"/>
  <c r="H37" i="5" s="1"/>
  <c r="L37" i="5" s="1"/>
  <c r="G37" i="5"/>
  <c r="G72" i="5"/>
  <c r="AK12" i="75"/>
  <c r="H13" i="5" s="1"/>
  <c r="L13" i="5" s="1"/>
  <c r="G13" i="5"/>
  <c r="AK46" i="75"/>
  <c r="H47" i="5" s="1"/>
  <c r="G47" i="5"/>
  <c r="AR25" i="75"/>
  <c r="K26" i="5" s="1"/>
  <c r="J26" i="5"/>
  <c r="AR47" i="75"/>
  <c r="K48" i="5" s="1"/>
  <c r="AR14" i="75"/>
  <c r="K15" i="5" s="1"/>
  <c r="W8" i="5"/>
  <c r="W46" i="5"/>
  <c r="W54" i="5"/>
  <c r="R77" i="3"/>
  <c r="P78" i="5" s="1"/>
  <c r="W78" i="5" s="1"/>
  <c r="B38" i="84"/>
  <c r="C38" i="84" s="1"/>
  <c r="H38" i="84" s="1"/>
  <c r="AJ40" i="5" s="1"/>
  <c r="AK40" i="5"/>
  <c r="AL40" i="5" s="1"/>
  <c r="BE38" i="83"/>
  <c r="R13" i="3"/>
  <c r="P14" i="5" s="1"/>
  <c r="W14" i="5" s="1"/>
  <c r="R20" i="3"/>
  <c r="P21" i="5" s="1"/>
  <c r="B46" i="84"/>
  <c r="C46" i="84" s="1"/>
  <c r="AK48" i="5"/>
  <c r="AL48" i="5" s="1"/>
  <c r="BE46" i="83"/>
  <c r="W76" i="5"/>
  <c r="BE57" i="83"/>
  <c r="B57" i="84"/>
  <c r="C57" i="84" s="1"/>
  <c r="AK59" i="5"/>
  <c r="AL59" i="5" s="1"/>
  <c r="AK10" i="75"/>
  <c r="H11" i="5" s="1"/>
  <c r="L11" i="5" s="1"/>
  <c r="D11" i="5"/>
  <c r="AA6" i="4"/>
  <c r="AE7" i="5" s="1"/>
  <c r="AF7" i="5" s="1"/>
  <c r="AK31" i="75"/>
  <c r="H32" i="5" s="1"/>
  <c r="L32" i="5" s="1"/>
  <c r="D32" i="5"/>
  <c r="AK21" i="75"/>
  <c r="H22" i="5" s="1"/>
  <c r="D22" i="5"/>
  <c r="AA25" i="4"/>
  <c r="AE26" i="5" s="1"/>
  <c r="AC26" i="5"/>
  <c r="O57" i="4"/>
  <c r="AA58" i="5" s="1"/>
  <c r="Z58" i="5"/>
  <c r="AK15" i="75"/>
  <c r="H16" i="5" s="1"/>
  <c r="D16" i="5"/>
  <c r="AH19" i="75"/>
  <c r="F20" i="5" s="1"/>
  <c r="AA23" i="4"/>
  <c r="AE24" i="5" s="1"/>
  <c r="AC24" i="5"/>
  <c r="AA30" i="4"/>
  <c r="AE31" i="5" s="1"/>
  <c r="AC31" i="5"/>
  <c r="AA33" i="4"/>
  <c r="AE34" i="5" s="1"/>
  <c r="AF34" i="5" s="1"/>
  <c r="AC34" i="5"/>
  <c r="D41" i="5"/>
  <c r="D44" i="5"/>
  <c r="AK43" i="75"/>
  <c r="H44" i="5" s="1"/>
  <c r="L44" i="5" s="1"/>
  <c r="AA53" i="4"/>
  <c r="AE54" i="5" s="1"/>
  <c r="AA57" i="4"/>
  <c r="AE58" i="5" s="1"/>
  <c r="AK18" i="75"/>
  <c r="H19" i="5" s="1"/>
  <c r="L19" i="5" s="1"/>
  <c r="D19" i="5"/>
  <c r="AK47" i="75"/>
  <c r="H48" i="5" s="1"/>
  <c r="D48" i="5"/>
  <c r="D70" i="5"/>
  <c r="AK69" i="75"/>
  <c r="H70" i="5" s="1"/>
  <c r="L70" i="5" s="1"/>
  <c r="AF72" i="75"/>
  <c r="AF76" i="75"/>
  <c r="AA65" i="4"/>
  <c r="AE66" i="5" s="1"/>
  <c r="AF66" i="5" s="1"/>
  <c r="D82" i="5"/>
  <c r="AK81" i="75"/>
  <c r="H82" i="5" s="1"/>
  <c r="L82" i="5" s="1"/>
  <c r="AH83" i="75"/>
  <c r="F84" i="5" s="1"/>
  <c r="AK73" i="75"/>
  <c r="H74" i="5" s="1"/>
  <c r="L74" i="5" s="1"/>
  <c r="D56" i="84"/>
  <c r="E56" i="84" s="1"/>
  <c r="AM58" i="5"/>
  <c r="AK8" i="75"/>
  <c r="H9" i="5" s="1"/>
  <c r="L9" i="5" s="1"/>
  <c r="D9" i="5"/>
  <c r="AA13" i="4"/>
  <c r="AE14" i="5" s="1"/>
  <c r="AF14" i="5" s="1"/>
  <c r="AC14" i="5"/>
  <c r="AA7" i="4"/>
  <c r="AE8" i="5" s="1"/>
  <c r="AF8" i="5" s="1"/>
  <c r="AC8" i="5"/>
  <c r="AA4" i="4"/>
  <c r="AE5" i="5" s="1"/>
  <c r="AF5" i="5" s="1"/>
  <c r="AC5" i="5"/>
  <c r="O23" i="4"/>
  <c r="AA24" i="5" s="1"/>
  <c r="O49" i="4"/>
  <c r="AA50" i="5" s="1"/>
  <c r="Z50" i="5"/>
  <c r="AA10" i="4"/>
  <c r="AE11" i="5" s="1"/>
  <c r="AC11" i="5"/>
  <c r="AA17" i="4"/>
  <c r="AE18" i="5" s="1"/>
  <c r="AF18" i="5" s="1"/>
  <c r="AC18" i="5"/>
  <c r="AK22" i="75"/>
  <c r="H23" i="5" s="1"/>
  <c r="D23" i="5"/>
  <c r="AA28" i="4"/>
  <c r="AE29" i="5" s="1"/>
  <c r="AC29" i="5"/>
  <c r="AF35" i="75"/>
  <c r="AH40" i="75"/>
  <c r="F41" i="5" s="1"/>
  <c r="D45" i="5"/>
  <c r="O15" i="4"/>
  <c r="AA16" i="5" s="1"/>
  <c r="AF16" i="5" s="1"/>
  <c r="AA46" i="4"/>
  <c r="AE47" i="5" s="1"/>
  <c r="AF47" i="5" s="1"/>
  <c r="AF60" i="75"/>
  <c r="AK64" i="75"/>
  <c r="H65" i="5" s="1"/>
  <c r="L65" i="5" s="1"/>
  <c r="D65" i="5"/>
  <c r="AK9" i="75"/>
  <c r="H10" i="5" s="1"/>
  <c r="L10" i="5" s="1"/>
  <c r="AA50" i="4"/>
  <c r="AE51" i="5" s="1"/>
  <c r="AK55" i="75"/>
  <c r="H56" i="5" s="1"/>
  <c r="L56" i="5" s="1"/>
  <c r="D56" i="5"/>
  <c r="AK59" i="75"/>
  <c r="H60" i="5" s="1"/>
  <c r="L60" i="5" s="1"/>
  <c r="D60" i="5"/>
  <c r="AA54" i="4"/>
  <c r="AE55" i="5" s="1"/>
  <c r="AF55" i="5" s="1"/>
  <c r="AA58" i="4"/>
  <c r="AE59" i="5" s="1"/>
  <c r="AA51" i="4"/>
  <c r="AE52" i="5" s="1"/>
  <c r="AA61" i="4"/>
  <c r="AE62" i="5" s="1"/>
  <c r="AH71" i="75"/>
  <c r="F72" i="5" s="1"/>
  <c r="AH75" i="75"/>
  <c r="F76" i="5" s="1"/>
  <c r="AF84" i="75"/>
  <c r="AA35" i="4"/>
  <c r="AE36" i="5" s="1"/>
  <c r="AF36" i="5" s="1"/>
  <c r="AK61" i="75"/>
  <c r="H62" i="5" s="1"/>
  <c r="D62" i="5"/>
  <c r="AH79" i="75"/>
  <c r="F80" i="5" s="1"/>
  <c r="AA84" i="4"/>
  <c r="AE85" i="5" s="1"/>
  <c r="AF85" i="5" s="1"/>
  <c r="AC85" i="5"/>
  <c r="D78" i="5"/>
  <c r="AK77" i="75"/>
  <c r="H78" i="5" s="1"/>
  <c r="L78" i="5" s="1"/>
  <c r="H32" i="84"/>
  <c r="AJ34" i="5" s="1"/>
  <c r="F26" i="84"/>
  <c r="G26" i="84" s="1"/>
  <c r="H26" i="84" s="1"/>
  <c r="AJ28" i="5" s="1"/>
  <c r="D68" i="84"/>
  <c r="E68" i="84" s="1"/>
  <c r="H68" i="84" s="1"/>
  <c r="AJ70" i="5" s="1"/>
  <c r="AM70" i="5"/>
  <c r="D66" i="84"/>
  <c r="E66" i="84" s="1"/>
  <c r="H66" i="84" s="1"/>
  <c r="AJ68" i="5" s="1"/>
  <c r="AM68" i="5"/>
  <c r="C64" i="84"/>
  <c r="H64" i="84" s="1"/>
  <c r="AJ66" i="5" s="1"/>
  <c r="G9" i="84"/>
  <c r="D58" i="84"/>
  <c r="E58" i="84" s="1"/>
  <c r="H58" i="84" s="1"/>
  <c r="AJ60" i="5" s="1"/>
  <c r="AM60" i="5"/>
  <c r="AM59" i="5"/>
  <c r="D57" i="84"/>
  <c r="E57" i="84" s="1"/>
  <c r="D54" i="84"/>
  <c r="E54" i="84" s="1"/>
  <c r="AM56" i="5"/>
  <c r="AM55" i="5"/>
  <c r="D53" i="84"/>
  <c r="E53" i="84" s="1"/>
  <c r="H53" i="84" s="1"/>
  <c r="AJ55" i="5" s="1"/>
  <c r="D46" i="84"/>
  <c r="E46" i="84" s="1"/>
  <c r="AM48" i="5"/>
  <c r="D45" i="84"/>
  <c r="E45" i="84" s="1"/>
  <c r="H45" i="84" s="1"/>
  <c r="AJ47" i="5" s="1"/>
  <c r="AM47" i="5"/>
  <c r="D44" i="84"/>
  <c r="E44" i="84" s="1"/>
  <c r="AM46" i="5"/>
  <c r="AM37" i="5"/>
  <c r="D28" i="84"/>
  <c r="E28" i="84" s="1"/>
  <c r="AM30" i="5"/>
  <c r="AM76" i="5"/>
  <c r="D74" i="84"/>
  <c r="E74" i="84" s="1"/>
  <c r="H74" i="84" s="1"/>
  <c r="AJ76" i="5" s="1"/>
  <c r="D27" i="84"/>
  <c r="E27" i="84" s="1"/>
  <c r="H27" i="84" s="1"/>
  <c r="AJ29" i="5" s="1"/>
  <c r="AM29" i="5"/>
  <c r="D8" i="84"/>
  <c r="E8" i="84" s="1"/>
  <c r="H8" i="84" s="1"/>
  <c r="AJ10" i="5" s="1"/>
  <c r="AM10" i="5"/>
  <c r="D42" i="84"/>
  <c r="E42" i="84" s="1"/>
  <c r="AM44" i="5"/>
  <c r="D31" i="84"/>
  <c r="E31" i="84" s="1"/>
  <c r="H31" i="84" s="1"/>
  <c r="AJ33" i="5" s="1"/>
  <c r="AM33" i="5"/>
  <c r="D10" i="84"/>
  <c r="E10" i="84" s="1"/>
  <c r="H10" i="84" s="1"/>
  <c r="AJ12" i="5" s="1"/>
  <c r="AM12" i="5"/>
  <c r="D63" i="84"/>
  <c r="E63" i="84" s="1"/>
  <c r="AM65" i="5"/>
  <c r="AM9" i="5"/>
  <c r="D7" i="84"/>
  <c r="E7" i="84" s="1"/>
  <c r="H7" i="84" s="1"/>
  <c r="AJ9" i="5" s="1"/>
  <c r="AM8" i="5"/>
  <c r="D6" i="84"/>
  <c r="E6" i="84" s="1"/>
  <c r="H6" i="84" s="1"/>
  <c r="AJ8" i="5" s="1"/>
  <c r="AM7" i="5"/>
  <c r="D5" i="84"/>
  <c r="E5" i="84" s="1"/>
  <c r="H5" i="84" s="1"/>
  <c r="AJ7" i="5" s="1"/>
  <c r="D82" i="84"/>
  <c r="E82" i="84" s="1"/>
  <c r="AM84" i="5"/>
  <c r="D81" i="84"/>
  <c r="E81" i="84" s="1"/>
  <c r="AM83" i="5"/>
  <c r="AM82" i="5"/>
  <c r="D80" i="84"/>
  <c r="E80" i="84" s="1"/>
  <c r="H80" i="84" s="1"/>
  <c r="AJ82" i="5" s="1"/>
  <c r="D79" i="84"/>
  <c r="E79" i="84" s="1"/>
  <c r="H79" i="84" s="1"/>
  <c r="AJ81" i="5" s="1"/>
  <c r="AM81" i="5"/>
  <c r="D78" i="84"/>
  <c r="E78" i="84" s="1"/>
  <c r="H78" i="84" s="1"/>
  <c r="AJ80" i="5" s="1"/>
  <c r="AM80" i="5"/>
  <c r="D77" i="84"/>
  <c r="E77" i="84" s="1"/>
  <c r="H77" i="84" s="1"/>
  <c r="AJ79" i="5" s="1"/>
  <c r="AM79" i="5"/>
  <c r="D73" i="84"/>
  <c r="E73" i="84" s="1"/>
  <c r="H73" i="84" s="1"/>
  <c r="AJ75" i="5" s="1"/>
  <c r="AM75" i="5"/>
  <c r="AM74" i="5"/>
  <c r="D72" i="84"/>
  <c r="E72" i="84" s="1"/>
  <c r="H72" i="84" s="1"/>
  <c r="AJ74" i="5" s="1"/>
  <c r="D71" i="84"/>
  <c r="E71" i="84" s="1"/>
  <c r="AM73" i="5"/>
  <c r="D70" i="84"/>
  <c r="E70" i="84" s="1"/>
  <c r="AM72" i="5"/>
  <c r="AM61" i="5"/>
  <c r="D59" i="84"/>
  <c r="E59" i="84" s="1"/>
  <c r="D37" i="84"/>
  <c r="E37" i="84" s="1"/>
  <c r="H37" i="84" s="1"/>
  <c r="AJ39" i="5" s="1"/>
  <c r="AM39" i="5"/>
  <c r="D36" i="84"/>
  <c r="E36" i="84" s="1"/>
  <c r="H36" i="84" s="1"/>
  <c r="AJ38" i="5" s="1"/>
  <c r="AM38" i="5"/>
  <c r="D30" i="84"/>
  <c r="E30" i="84" s="1"/>
  <c r="AM32" i="5"/>
  <c r="AM31" i="5"/>
  <c r="D29" i="84"/>
  <c r="E29" i="84" s="1"/>
  <c r="H29" i="84" s="1"/>
  <c r="AJ31" i="5" s="1"/>
  <c r="D24" i="84"/>
  <c r="E24" i="84" s="1"/>
  <c r="H24" i="84" s="1"/>
  <c r="AJ26" i="5" s="1"/>
  <c r="AM26" i="5"/>
  <c r="D23" i="84"/>
  <c r="E23" i="84" s="1"/>
  <c r="H23" i="84" s="1"/>
  <c r="AJ25" i="5" s="1"/>
  <c r="AM25" i="5"/>
  <c r="AM14" i="5"/>
  <c r="D12" i="84"/>
  <c r="E12" i="84" s="1"/>
  <c r="H12" i="84" s="1"/>
  <c r="AJ14" i="5" s="1"/>
  <c r="E9" i="84"/>
  <c r="H9" i="84" s="1"/>
  <c r="AJ11" i="5" s="1"/>
  <c r="W81" i="5" l="1"/>
  <c r="W11" i="5"/>
  <c r="AG30" i="5"/>
  <c r="AH30" i="5" s="1"/>
  <c r="W10" i="5"/>
  <c r="AG10" i="5" s="1"/>
  <c r="AH10" i="5" s="1"/>
  <c r="W16" i="5"/>
  <c r="L17" i="5"/>
  <c r="AF73" i="5"/>
  <c r="W37" i="5"/>
  <c r="AG67" i="5"/>
  <c r="AH67" i="5" s="1"/>
  <c r="L55" i="5"/>
  <c r="L69" i="5"/>
  <c r="AG69" i="5" s="1"/>
  <c r="AH69" i="5" s="1"/>
  <c r="AF29" i="5"/>
  <c r="AG29" i="5" s="1"/>
  <c r="AH29" i="5" s="1"/>
  <c r="L22" i="5"/>
  <c r="L43" i="5"/>
  <c r="W41" i="5"/>
  <c r="AF15" i="5"/>
  <c r="W66" i="5"/>
  <c r="W40" i="5"/>
  <c r="W44" i="5"/>
  <c r="AG44" i="5" s="1"/>
  <c r="AH44" i="5" s="1"/>
  <c r="W26" i="5"/>
  <c r="W72" i="5"/>
  <c r="W62" i="5"/>
  <c r="L42" i="5"/>
  <c r="AF32" i="5"/>
  <c r="W75" i="5"/>
  <c r="AG75" i="5" s="1"/>
  <c r="AH75" i="5" s="1"/>
  <c r="W45" i="5"/>
  <c r="AF62" i="5"/>
  <c r="AF51" i="5"/>
  <c r="AG51" i="5" s="1"/>
  <c r="AH51" i="5" s="1"/>
  <c r="L71" i="5"/>
  <c r="AG71" i="5" s="1"/>
  <c r="AH71" i="5" s="1"/>
  <c r="W82" i="5"/>
  <c r="L18" i="5"/>
  <c r="L14" i="5"/>
  <c r="AG14" i="5" s="1"/>
  <c r="AH14" i="5" s="1"/>
  <c r="AF52" i="5"/>
  <c r="AG52" i="5" s="1"/>
  <c r="AH52" i="5" s="1"/>
  <c r="L23" i="5"/>
  <c r="L16" i="5"/>
  <c r="L79" i="5"/>
  <c r="L33" i="5"/>
  <c r="L54" i="5"/>
  <c r="L47" i="5"/>
  <c r="AK38" i="75"/>
  <c r="H39" i="5" s="1"/>
  <c r="L39" i="5" s="1"/>
  <c r="AG39" i="5" s="1"/>
  <c r="AH39" i="5" s="1"/>
  <c r="L21" i="5"/>
  <c r="L62" i="5"/>
  <c r="AG62" i="5" s="1"/>
  <c r="AH62" i="5" s="1"/>
  <c r="AK30" i="75"/>
  <c r="H31" i="5" s="1"/>
  <c r="L31" i="5" s="1"/>
  <c r="L83" i="5"/>
  <c r="AG55" i="5"/>
  <c r="AH55" i="5" s="1"/>
  <c r="L7" i="5"/>
  <c r="AG7" i="5" s="1"/>
  <c r="AH7" i="5" s="1"/>
  <c r="AK14" i="75"/>
  <c r="H15" i="5" s="1"/>
  <c r="W47" i="5"/>
  <c r="AG47" i="5" s="1"/>
  <c r="AH47" i="5" s="1"/>
  <c r="W9" i="5"/>
  <c r="W21" i="5"/>
  <c r="AG17" i="5"/>
  <c r="AH17" i="5" s="1"/>
  <c r="AG13" i="5"/>
  <c r="AH13" i="5" s="1"/>
  <c r="AG34" i="5"/>
  <c r="AH34" i="5" s="1"/>
  <c r="AG63" i="5"/>
  <c r="AH63" i="5" s="1"/>
  <c r="AG6" i="5"/>
  <c r="AH6" i="5" s="1"/>
  <c r="W32" i="5"/>
  <c r="AG32" i="5" s="1"/>
  <c r="AH32" i="5" s="1"/>
  <c r="W79" i="5"/>
  <c r="AF11" i="5"/>
  <c r="AF57" i="5"/>
  <c r="AG57" i="5" s="1"/>
  <c r="AH57" i="5" s="1"/>
  <c r="AF49" i="5"/>
  <c r="AF22" i="5"/>
  <c r="AF54" i="5"/>
  <c r="AF31" i="5"/>
  <c r="AG31" i="5" s="1"/>
  <c r="AH31" i="5" s="1"/>
  <c r="AF77" i="5"/>
  <c r="AF9" i="5"/>
  <c r="AF59" i="5"/>
  <c r="AG59" i="5" s="1"/>
  <c r="AH59" i="5" s="1"/>
  <c r="AG22" i="5"/>
  <c r="AH22" i="5" s="1"/>
  <c r="AF21" i="5"/>
  <c r="AF24" i="5"/>
  <c r="AG24" i="5" s="1"/>
  <c r="AH24" i="5" s="1"/>
  <c r="AG35" i="5"/>
  <c r="AH35" i="5" s="1"/>
  <c r="AG38" i="5"/>
  <c r="AH38" i="5" s="1"/>
  <c r="AG56" i="5"/>
  <c r="AH56" i="5" s="1"/>
  <c r="AG5" i="5"/>
  <c r="AH5" i="5" s="1"/>
  <c r="W83" i="5"/>
  <c r="AG11" i="5"/>
  <c r="AH11" i="5" s="1"/>
  <c r="AF4" i="5"/>
  <c r="L15" i="5"/>
  <c r="AG15" i="5" s="1"/>
  <c r="AH15" i="5" s="1"/>
  <c r="AF37" i="5"/>
  <c r="AG74" i="5"/>
  <c r="AH74" i="5" s="1"/>
  <c r="AG43" i="5"/>
  <c r="AH43" i="5" s="1"/>
  <c r="H57" i="84"/>
  <c r="AJ59" i="5" s="1"/>
  <c r="AF58" i="5"/>
  <c r="AG58" i="5" s="1"/>
  <c r="AH58" i="5" s="1"/>
  <c r="AK71" i="75"/>
  <c r="H72" i="5" s="1"/>
  <c r="L72" i="5" s="1"/>
  <c r="AG72" i="5" s="1"/>
  <c r="AH72" i="5" s="1"/>
  <c r="AF82" i="5"/>
  <c r="AG12" i="5"/>
  <c r="AH12" i="5" s="1"/>
  <c r="AF53" i="5"/>
  <c r="AG60" i="5"/>
  <c r="AH60" i="5" s="1"/>
  <c r="AK83" i="75"/>
  <c r="H84" i="5" s="1"/>
  <c r="L84" i="5" s="1"/>
  <c r="AG84" i="5" s="1"/>
  <c r="AH84" i="5" s="1"/>
  <c r="AF33" i="5"/>
  <c r="AG33" i="5" s="1"/>
  <c r="AH33" i="5" s="1"/>
  <c r="AF40" i="5"/>
  <c r="AG40" i="5" s="1"/>
  <c r="AH40" i="5" s="1"/>
  <c r="AK44" i="75"/>
  <c r="H45" i="5" s="1"/>
  <c r="L45" i="5" s="1"/>
  <c r="AG18" i="5"/>
  <c r="AH18" i="5" s="1"/>
  <c r="AF50" i="5"/>
  <c r="AG50" i="5" s="1"/>
  <c r="AH50" i="5" s="1"/>
  <c r="AG70" i="5"/>
  <c r="AH70" i="5" s="1"/>
  <c r="AK40" i="75"/>
  <c r="H41" i="5" s="1"/>
  <c r="L41" i="5" s="1"/>
  <c r="AG41" i="5" s="1"/>
  <c r="AH41" i="5" s="1"/>
  <c r="AG64" i="5"/>
  <c r="AH64" i="5" s="1"/>
  <c r="H17" i="84"/>
  <c r="AJ19" i="5" s="1"/>
  <c r="AF27" i="5"/>
  <c r="AG27" i="5" s="1"/>
  <c r="AH27" i="5" s="1"/>
  <c r="AF42" i="5"/>
  <c r="AG42" i="5" s="1"/>
  <c r="AH42" i="5" s="1"/>
  <c r="H71" i="84"/>
  <c r="AJ73" i="5" s="1"/>
  <c r="H63" i="84"/>
  <c r="AJ65" i="5" s="1"/>
  <c r="H21" i="84"/>
  <c r="AJ23" i="5" s="1"/>
  <c r="H28" i="84"/>
  <c r="AJ30" i="5" s="1"/>
  <c r="H70" i="84"/>
  <c r="AJ72" i="5" s="1"/>
  <c r="H82" i="84"/>
  <c r="AJ84" i="5" s="1"/>
  <c r="H56" i="84"/>
  <c r="AJ58" i="5" s="1"/>
  <c r="H81" i="84"/>
  <c r="AJ83" i="5" s="1"/>
  <c r="H46" i="84"/>
  <c r="AJ48" i="5" s="1"/>
  <c r="H54" i="84"/>
  <c r="AJ56" i="5" s="1"/>
  <c r="H30" i="84"/>
  <c r="AJ32" i="5" s="1"/>
  <c r="H59" i="84"/>
  <c r="AJ61" i="5" s="1"/>
  <c r="F86" i="84"/>
  <c r="AG53" i="5"/>
  <c r="AH53" i="5" s="1"/>
  <c r="AK84" i="75"/>
  <c r="H85" i="5" s="1"/>
  <c r="L85" i="5" s="1"/>
  <c r="AG85" i="5" s="1"/>
  <c r="D85" i="5"/>
  <c r="AG66" i="5"/>
  <c r="AH66" i="5" s="1"/>
  <c r="H44" i="84"/>
  <c r="AJ46" i="5" s="1"/>
  <c r="B86" i="84"/>
  <c r="AK35" i="75"/>
  <c r="H36" i="5" s="1"/>
  <c r="L36" i="5" s="1"/>
  <c r="AG36" i="5" s="1"/>
  <c r="AH36" i="5" s="1"/>
  <c r="D36" i="5"/>
  <c r="AK76" i="75"/>
  <c r="H77" i="5" s="1"/>
  <c r="L77" i="5" s="1"/>
  <c r="AG77" i="5" s="1"/>
  <c r="AH77" i="5" s="1"/>
  <c r="D77" i="5"/>
  <c r="AG82" i="5"/>
  <c r="AH82" i="5" s="1"/>
  <c r="AG16" i="5"/>
  <c r="AH16" i="5" s="1"/>
  <c r="L49" i="5"/>
  <c r="AK27" i="75"/>
  <c r="H28" i="5" s="1"/>
  <c r="L28" i="5" s="1"/>
  <c r="AG28" i="5" s="1"/>
  <c r="AH28" i="5" s="1"/>
  <c r="D28" i="5"/>
  <c r="AG19" i="5"/>
  <c r="AH19" i="5" s="1"/>
  <c r="AG45" i="5"/>
  <c r="AH45" i="5" s="1"/>
  <c r="AK80" i="75"/>
  <c r="H81" i="5" s="1"/>
  <c r="L81" i="5" s="1"/>
  <c r="AG81" i="5" s="1"/>
  <c r="D81" i="5"/>
  <c r="AG23" i="5"/>
  <c r="AH23" i="5" s="1"/>
  <c r="AF26" i="5"/>
  <c r="AK60" i="75"/>
  <c r="H61" i="5" s="1"/>
  <c r="L61" i="5" s="1"/>
  <c r="AG61" i="5" s="1"/>
  <c r="D61" i="5"/>
  <c r="AG68" i="5"/>
  <c r="AH68" i="5" s="1"/>
  <c r="AG78" i="5"/>
  <c r="AH78" i="5" s="1"/>
  <c r="AK45" i="75"/>
  <c r="H46" i="5" s="1"/>
  <c r="L46" i="5" s="1"/>
  <c r="AG46" i="5" s="1"/>
  <c r="D46" i="5"/>
  <c r="AG65" i="5"/>
  <c r="AH65" i="5" s="1"/>
  <c r="H42" i="84"/>
  <c r="AJ44" i="5" s="1"/>
  <c r="B85" i="84"/>
  <c r="AK72" i="75"/>
  <c r="H73" i="5" s="1"/>
  <c r="L73" i="5" s="1"/>
  <c r="AG73" i="5" s="1"/>
  <c r="AH73" i="5" s="1"/>
  <c r="D73" i="5"/>
  <c r="L48" i="5"/>
  <c r="AG48" i="5" s="1"/>
  <c r="AG54" i="5"/>
  <c r="AH54" i="5" s="1"/>
  <c r="AG4" i="5"/>
  <c r="AH4" i="5" s="1"/>
  <c r="L8" i="5"/>
  <c r="AG8" i="5" s="1"/>
  <c r="AK19" i="75"/>
  <c r="H20" i="5" s="1"/>
  <c r="L20" i="5" s="1"/>
  <c r="AG20" i="5" s="1"/>
  <c r="AH20" i="5" s="1"/>
  <c r="AK75" i="75"/>
  <c r="H76" i="5" s="1"/>
  <c r="L76" i="5" s="1"/>
  <c r="AG76" i="5" s="1"/>
  <c r="L25" i="5"/>
  <c r="AG25" i="5" s="1"/>
  <c r="AH25" i="5" s="1"/>
  <c r="L26" i="5"/>
  <c r="AK79" i="75"/>
  <c r="H80" i="5" s="1"/>
  <c r="L80" i="5" s="1"/>
  <c r="AG80" i="5" s="1"/>
  <c r="AH80" i="5" s="1"/>
  <c r="F85" i="84"/>
  <c r="D86" i="84"/>
  <c r="D85" i="84"/>
  <c r="AG37" i="5" l="1"/>
  <c r="AH37" i="5" s="1"/>
  <c r="AG83" i="5"/>
  <c r="AH83" i="5" s="1"/>
  <c r="AG79" i="5"/>
  <c r="AH79" i="5" s="1"/>
  <c r="AG49" i="5"/>
  <c r="AH49" i="5" s="1"/>
  <c r="AG21" i="5"/>
  <c r="AH21" i="5" s="1"/>
  <c r="AG9" i="5"/>
  <c r="AH9" i="5" s="1"/>
  <c r="AH61" i="5"/>
  <c r="AH85" i="5"/>
  <c r="AH76" i="5"/>
  <c r="AH8" i="5"/>
  <c r="AI69" i="5"/>
  <c r="AI78" i="5"/>
  <c r="AH48" i="5"/>
  <c r="AH81" i="5"/>
  <c r="AH46" i="5"/>
  <c r="AG26" i="5"/>
  <c r="AI61" i="5" s="1"/>
  <c r="AI70" i="5" l="1"/>
  <c r="AI23" i="5"/>
  <c r="AI34" i="5"/>
  <c r="AI42" i="5"/>
  <c r="AI25" i="5"/>
  <c r="AI30" i="5"/>
  <c r="AI72" i="5"/>
  <c r="AI82" i="5"/>
  <c r="AI48" i="5"/>
  <c r="AI56" i="5"/>
  <c r="AI33" i="5"/>
  <c r="AI73" i="5"/>
  <c r="AI57" i="5"/>
  <c r="AI46" i="5"/>
  <c r="AI43" i="5"/>
  <c r="AI50" i="5"/>
  <c r="AI84" i="5"/>
  <c r="AI8" i="5"/>
  <c r="AI85" i="5"/>
  <c r="AI17" i="5"/>
  <c r="AI74" i="5"/>
  <c r="AI83" i="5"/>
  <c r="AI4" i="5"/>
  <c r="AI29" i="5"/>
  <c r="AI67" i="5"/>
  <c r="AI45" i="5"/>
  <c r="AI71" i="5"/>
  <c r="AI65" i="5"/>
  <c r="AI80" i="5"/>
  <c r="AI40" i="5"/>
  <c r="AI39" i="5"/>
  <c r="AI51" i="5"/>
  <c r="AI55" i="5"/>
  <c r="AI59" i="5"/>
  <c r="AI58" i="5"/>
  <c r="AI10" i="5"/>
  <c r="AI68" i="5"/>
  <c r="AI81" i="5"/>
  <c r="AI66" i="5"/>
  <c r="AI15" i="5"/>
  <c r="AI24" i="5"/>
  <c r="AI7" i="5"/>
  <c r="AI27" i="5"/>
  <c r="AI64" i="5"/>
  <c r="AI75" i="5"/>
  <c r="AI22" i="5"/>
  <c r="AI77" i="5"/>
  <c r="AI14" i="5"/>
  <c r="AI53" i="5"/>
  <c r="AI44" i="5"/>
  <c r="AI28" i="5"/>
  <c r="AI11" i="5"/>
  <c r="AI79" i="5"/>
  <c r="AI54" i="5"/>
  <c r="AI63" i="5"/>
  <c r="AI47" i="5"/>
  <c r="AI6" i="5"/>
  <c r="AI76" i="5"/>
  <c r="AH26" i="5"/>
  <c r="AI26" i="5"/>
  <c r="AI49" i="5"/>
  <c r="AI52" i="5"/>
  <c r="AI9" i="5"/>
  <c r="AI20" i="5"/>
  <c r="AI62" i="5"/>
  <c r="AI36" i="5"/>
  <c r="AI41" i="5"/>
  <c r="AI13" i="5"/>
  <c r="AI16" i="5"/>
  <c r="AI35" i="5"/>
  <c r="AI32" i="5"/>
  <c r="AI37" i="5"/>
  <c r="AI5" i="5"/>
  <c r="AI38" i="5"/>
  <c r="AI21" i="5"/>
  <c r="AI12" i="5"/>
  <c r="AI19" i="5"/>
  <c r="AI18" i="5"/>
  <c r="AI31" i="5"/>
</calcChain>
</file>

<file path=xl/comments1.xml><?xml version="1.0" encoding="utf-8"?>
<comments xmlns="http://schemas.openxmlformats.org/spreadsheetml/2006/main">
  <authors>
    <author>Luca Vernaccini</author>
  </authors>
  <commentList>
    <comment ref="AB3" authorId="0" shapeId="0">
      <text>
        <r>
          <rPr>
            <b/>
            <sz val="9"/>
            <color indexed="81"/>
            <rFont val="Tahoma"/>
            <family val="2"/>
          </rPr>
          <t>Luca Vernaccini:</t>
        </r>
        <r>
          <rPr>
            <sz val="9"/>
            <color indexed="81"/>
            <rFont val="Tahoma"/>
            <family val="2"/>
          </rPr>
          <t xml:space="preserve">
Data of 2016 at 17/8/2016</t>
        </r>
      </text>
    </comment>
  </commentList>
</comments>
</file>

<file path=xl/comments2.xml><?xml version="1.0" encoding="utf-8"?>
<comments xmlns="http://schemas.openxmlformats.org/spreadsheetml/2006/main">
  <authors>
    <author>admin</author>
    <author>Luca Vernaccini</author>
  </authors>
  <commentList>
    <comment ref="E3" authorId="0" shapeId="0">
      <text>
        <r>
          <rPr>
            <b/>
            <sz val="9"/>
            <color indexed="81"/>
            <rFont val="Tahoma"/>
            <family val="2"/>
            <charset val="204"/>
          </rPr>
          <t>admin:</t>
        </r>
        <r>
          <rPr>
            <sz val="9"/>
            <color indexed="81"/>
            <rFont val="Tahoma"/>
            <family val="2"/>
            <charset val="204"/>
          </rPr>
          <t xml:space="preserve">
Landslide risk: 2010
Population density: 2015</t>
        </r>
      </text>
    </comment>
    <comment ref="F3" authorId="0" shapeId="0">
      <text>
        <r>
          <rPr>
            <b/>
            <sz val="9"/>
            <color indexed="81"/>
            <rFont val="Tahoma"/>
            <family val="2"/>
            <charset val="204"/>
          </rPr>
          <t>admin:</t>
        </r>
        <r>
          <rPr>
            <sz val="9"/>
            <color indexed="81"/>
            <rFont val="Tahoma"/>
            <family val="2"/>
            <charset val="204"/>
          </rPr>
          <t xml:space="preserve">
Landslide risk: 2010
Population density: 2015</t>
        </r>
      </text>
    </comment>
    <comment ref="AA3" authorId="1" shapeId="0">
      <text>
        <r>
          <rPr>
            <b/>
            <sz val="9"/>
            <color indexed="81"/>
            <rFont val="Tahoma"/>
            <family val="2"/>
          </rPr>
          <t>Luca Vernaccini:</t>
        </r>
        <r>
          <rPr>
            <sz val="9"/>
            <color indexed="81"/>
            <rFont val="Tahoma"/>
            <family val="2"/>
          </rPr>
          <t xml:space="preserve">
Data of 2016 at 17/8/2016</t>
        </r>
      </text>
    </comment>
    <comment ref="S66" authorId="0" shapeId="0">
      <text>
        <r>
          <rPr>
            <b/>
            <sz val="9"/>
            <color indexed="81"/>
            <rFont val="Tahoma"/>
            <family val="2"/>
            <charset val="204"/>
          </rPr>
          <t>admin:</t>
        </r>
        <r>
          <rPr>
            <sz val="9"/>
            <color indexed="81"/>
            <rFont val="Tahoma"/>
            <family val="2"/>
            <charset val="204"/>
          </rPr>
          <t xml:space="preserve">
We need to confirm the year of the data with the National Statistics Agency</t>
        </r>
      </text>
    </comment>
    <comment ref="X66" authorId="0" shapeId="0">
      <text>
        <r>
          <rPr>
            <b/>
            <sz val="9"/>
            <color indexed="81"/>
            <rFont val="Tahoma"/>
            <family val="2"/>
            <charset val="204"/>
          </rPr>
          <t>admin:</t>
        </r>
        <r>
          <rPr>
            <sz val="9"/>
            <color indexed="81"/>
            <rFont val="Tahoma"/>
            <family val="2"/>
            <charset val="204"/>
          </rPr>
          <t xml:space="preserve">
We need to confirm the year of the data with the National Statistics Agency</t>
        </r>
      </text>
    </comment>
  </commentList>
</comments>
</file>

<file path=xl/connections.xml><?xml version="1.0" encoding="utf-8"?>
<connections xmlns="http://schemas.openxmlformats.org/spreadsheetml/2006/main">
  <connection id="1" name="2012.06.11 - GFM Indicator List1" type="6" refreshedVersion="4" deleted="1" background="1" saveData="1">
    <textPr sourceFile="C:\Users\kevin.wyjad\Dropbox\ODEP - GFM\2012.06.11 - GFM Indicator List.txt" tab="0" comma="1">
      <textFields count="4">
        <textField/>
        <textField/>
        <textField/>
        <textField/>
      </textFields>
    </textPr>
  </connection>
</connections>
</file>

<file path=xl/sharedStrings.xml><?xml version="1.0" encoding="utf-8"?>
<sst xmlns="http://schemas.openxmlformats.org/spreadsheetml/2006/main" count="12850" uniqueCount="756">
  <si>
    <t>Armenia</t>
  </si>
  <si>
    <t>Azerbaijan</t>
  </si>
  <si>
    <t>Georgia</t>
  </si>
  <si>
    <t>Kazakhstan</t>
  </si>
  <si>
    <t>Kyrgyzstan</t>
  </si>
  <si>
    <t>Tajikistan</t>
  </si>
  <si>
    <t>Turkmenistan</t>
  </si>
  <si>
    <t>Uzbekistan</t>
  </si>
  <si>
    <t>ISO3</t>
  </si>
  <si>
    <t>Child Mortality</t>
  </si>
  <si>
    <t>Government Effectiveness</t>
  </si>
  <si>
    <t>Internet users</t>
  </si>
  <si>
    <t>Mobile cellular subscriptions</t>
  </si>
  <si>
    <t>Natural</t>
  </si>
  <si>
    <t>Human</t>
  </si>
  <si>
    <t>Institutional</t>
  </si>
  <si>
    <t>Infrastructure</t>
  </si>
  <si>
    <t>VULNERABILITY</t>
  </si>
  <si>
    <t>COUNTRY</t>
  </si>
  <si>
    <t>Communication</t>
  </si>
  <si>
    <t>Physical Connectivity</t>
  </si>
  <si>
    <t>Vulnerability</t>
  </si>
  <si>
    <t>Gender Inequality Index</t>
  </si>
  <si>
    <t>Human Development Index</t>
  </si>
  <si>
    <t>Multidimensional Poverty Index</t>
  </si>
  <si>
    <t>Improved water source (% of population with access)</t>
  </si>
  <si>
    <t>Improved sanitation facilities (% of population with access)</t>
  </si>
  <si>
    <t>MIN</t>
  </si>
  <si>
    <t>MAX</t>
  </si>
  <si>
    <t>Net ODA received (% of GNI)</t>
  </si>
  <si>
    <t>Aid Dependency Index</t>
  </si>
  <si>
    <t>Uprooted people</t>
  </si>
  <si>
    <t>Inequality</t>
  </si>
  <si>
    <t>Children Under 5</t>
  </si>
  <si>
    <t>Malnutrition in children under 5</t>
  </si>
  <si>
    <t>Gini Index</t>
  </si>
  <si>
    <t>Access to health care Index</t>
  </si>
  <si>
    <t>per capita public and private expenditure on health care</t>
  </si>
  <si>
    <t>Children U5</t>
  </si>
  <si>
    <t>Recent Shocks</t>
  </si>
  <si>
    <t>Food Security</t>
  </si>
  <si>
    <t>Vulnerable Groups</t>
  </si>
  <si>
    <t>Governance</t>
  </si>
  <si>
    <t>Physical infrastructure</t>
  </si>
  <si>
    <t>Access to health care</t>
  </si>
  <si>
    <t>Food Acces Score</t>
  </si>
  <si>
    <t>Aid Dependency</t>
  </si>
  <si>
    <t>Natural Disasters % of total pop</t>
  </si>
  <si>
    <t>Development &amp; Deprivation</t>
  </si>
  <si>
    <t>People affected by droughts (absolute)</t>
  </si>
  <si>
    <t>People affected by droughts (relative)</t>
  </si>
  <si>
    <t>Road density</t>
  </si>
  <si>
    <t>(table of contents)</t>
  </si>
  <si>
    <t>(home)</t>
  </si>
  <si>
    <t>Sheets</t>
  </si>
  <si>
    <t>Calculation table for the Vulnerability component</t>
  </si>
  <si>
    <t>Calculation table for the Lack of Coping Capacity component</t>
  </si>
  <si>
    <t>Unit of Measurament</t>
  </si>
  <si>
    <t>Number</t>
  </si>
  <si>
    <t>Index</t>
  </si>
  <si>
    <t>No data</t>
  </si>
  <si>
    <t>Physical exposure to earthquake (absolute)</t>
  </si>
  <si>
    <t>Physical exposure to flood (absolute)</t>
  </si>
  <si>
    <t>Physical exposure to earthquake (relative)</t>
  </si>
  <si>
    <t>Physical exposure to flood (relative)</t>
  </si>
  <si>
    <t xml:space="preserve">Physical exposure to earthquake </t>
  </si>
  <si>
    <t>Physical exposure to flood</t>
  </si>
  <si>
    <t>Health Conditions</t>
  </si>
  <si>
    <t>Table of Contents</t>
  </si>
  <si>
    <t>Hazard &amp; Exposure</t>
  </si>
  <si>
    <t>Calculation table for the Hazard &amp; Exposure component</t>
  </si>
  <si>
    <t>Lack of Coping Capacity</t>
  </si>
  <si>
    <t>USD</t>
  </si>
  <si>
    <t>% of GNI</t>
  </si>
  <si>
    <t>%</t>
  </si>
  <si>
    <t>per 100,000 people</t>
  </si>
  <si>
    <t>per 1,000 live births</t>
  </si>
  <si>
    <t>Improved Sanitation Facilities</t>
  </si>
  <si>
    <t>Improved Water Source</t>
  </si>
  <si>
    <t>Health expenditure per capita</t>
  </si>
  <si>
    <t>Income Gini coefficient</t>
  </si>
  <si>
    <t>Internally displaced persons (IDPs)</t>
  </si>
  <si>
    <t>Refugees by country of asylum</t>
  </si>
  <si>
    <t>Survey Year</t>
  </si>
  <si>
    <t>Humanitarian Aid (FTS)</t>
  </si>
  <si>
    <t>Development Aid (ODA)</t>
  </si>
  <si>
    <t>Socio-Economic Vulnerability</t>
  </si>
  <si>
    <t>CONCEPT AND METHODOLOGY</t>
  </si>
  <si>
    <t>Dimension</t>
  </si>
  <si>
    <t>Category</t>
  </si>
  <si>
    <t>Component</t>
  </si>
  <si>
    <t>Indicator Name</t>
  </si>
  <si>
    <t>Indicator Long Name</t>
  </si>
  <si>
    <t>Hazards &amp; Exposure</t>
  </si>
  <si>
    <t>Earthquake</t>
  </si>
  <si>
    <t>Flood</t>
  </si>
  <si>
    <t>HA.NAT.FL-ABS</t>
  </si>
  <si>
    <t>HA.NAT.FL-REL</t>
  </si>
  <si>
    <t>Drought</t>
  </si>
  <si>
    <t>http://www.emdat.be/</t>
  </si>
  <si>
    <t>VU.SEV.PD.HDI</t>
  </si>
  <si>
    <t>UNDP Human Development Report</t>
  </si>
  <si>
    <t>http://hdrstats.undp.org/en/indicators/103106.html</t>
  </si>
  <si>
    <t>VU.SEV.PD.MPI</t>
  </si>
  <si>
    <t>VU.SEV.INQ.GINI</t>
  </si>
  <si>
    <t>Income Gini coefficient - Inequality in income or consumption</t>
  </si>
  <si>
    <t>VU.SEV.AD.AID-PC</t>
  </si>
  <si>
    <t>Public aid per capita</t>
  </si>
  <si>
    <t>http://fts.unocha.org/pageloader.aspx; http://stats.oecd.org/Index.aspx?DataSetCode=TABLE2A</t>
  </si>
  <si>
    <t>VU.SEV.AD.ODA-GNI</t>
  </si>
  <si>
    <t>http://data.worldbank.org/indicator/DT.ODA.ODAT.GN.ZS</t>
  </si>
  <si>
    <t>Mortality rate, under-5 (per 1,000 live births)</t>
  </si>
  <si>
    <t>Children Under Weight</t>
  </si>
  <si>
    <t>VU.VG.UP.REF-TOT</t>
  </si>
  <si>
    <t>VU.VG.UP.IDP-TOT</t>
  </si>
  <si>
    <t>WHO Global Health Observatory Data Repository</t>
  </si>
  <si>
    <t>Average dietary supply adequacy</t>
  </si>
  <si>
    <t>FAO</t>
  </si>
  <si>
    <t>http://www.fao.org/economic/ess/ess-fs/ess-fadata/en/</t>
  </si>
  <si>
    <t>Prevalence of undernourishment</t>
  </si>
  <si>
    <t>Capacity</t>
  </si>
  <si>
    <t>Government effectiveness</t>
  </si>
  <si>
    <t>World Bank</t>
  </si>
  <si>
    <t>Internet Users (per 100 people)</t>
  </si>
  <si>
    <t>http://data.worldbank.org/indicator/IT.NET.USER.P2</t>
  </si>
  <si>
    <t>Mobile celluar subscriptions (per 100 people)</t>
  </si>
  <si>
    <t>http://data.worldbank.org/indicator/IT.CEL.SETS.P2</t>
  </si>
  <si>
    <t>Road density (km of road per 100 sq. km of land area)</t>
  </si>
  <si>
    <t>URL</t>
  </si>
  <si>
    <t>Physical exposure to flood - average annual population exposed (inhabitants)</t>
  </si>
  <si>
    <t>Physical exposure to flood - average annual population exposed (percentage of the total population)</t>
  </si>
  <si>
    <t>Public Aid per capita (current USD)</t>
  </si>
  <si>
    <t>VU.VGR.OG.HE.HIV</t>
  </si>
  <si>
    <t>VU.VGR.OG.HE.TBC</t>
  </si>
  <si>
    <t>VU.VGR.OG.U5.UW</t>
  </si>
  <si>
    <t>Percentage of underweight (weight-for-age less than -2 standard deviations of the WHO Child Growth Standards median) among children aged 0-5 years.</t>
  </si>
  <si>
    <t>VU.VGR.OG.NATDIS-REL</t>
  </si>
  <si>
    <t>Population affected by natural disasters in the last 3 years</t>
  </si>
  <si>
    <t>VU.VGR.OG.FS.MA.ADSA</t>
  </si>
  <si>
    <t>VU.VGR.OG.FS.MA.PU</t>
  </si>
  <si>
    <t>CC.INS.GOV.GE</t>
  </si>
  <si>
    <t>CC.INF.COM.NETUS</t>
  </si>
  <si>
    <t>Internet Users</t>
  </si>
  <si>
    <t>CC.INF.COM.CEL</t>
  </si>
  <si>
    <t>Mobile celluar subscriptions</t>
  </si>
  <si>
    <t>CC.INF.PHY.STA</t>
  </si>
  <si>
    <t>Improved sanitation facilities</t>
  </si>
  <si>
    <t>CC.INF.PHY.H2O</t>
  </si>
  <si>
    <t>Improved water source</t>
  </si>
  <si>
    <t>CC.INF.PHY.ROD</t>
  </si>
  <si>
    <t>CC.INF.AHC.HEALTH_EXP</t>
  </si>
  <si>
    <t>The indicator is based on the estimated number of people exposed to floods per year. It results from the combination of the hazard zones and the total population living in the spatial unit. It thus indicates the expected number of people exposed in the hazard zone in one year.</t>
  </si>
  <si>
    <t>Flood is one of the rapid on-set hazards considered in the natural hazard category.</t>
  </si>
  <si>
    <t>The indicator is based on the estimated number of people exposed to floods per year. It results from the combination of the hazard zones and the total population living in the spatial unit. It thus indicates the percentage of expected average annual population potentially at risk.</t>
  </si>
  <si>
    <t>Drought is the only one slow on-set hazards considered in the natural hazard category.</t>
  </si>
  <si>
    <t>The Gender Inequality Index (GII) reflects gender-based disadvantages in three dimensions—reproductive health, empowerment and the labour market. The value of GII range between 0 to 1, with 0 being 0% inequality, indicating women fare equally in comparison to men and 1 being 100% inequality, indicating women fare poorly in comparison to men.</t>
  </si>
  <si>
    <t>Gini index measures the extent to which the distribution of income or consumption expenditure among individuals or households within an economy deviates from a perfectly equal distribution. Thus a Gini index of 0 represents perfect equality, while an index of 100 implies perfect inequality.</t>
  </si>
  <si>
    <t>This indicator is calculated by adding the public development aid and the humanitarian aid.</t>
  </si>
  <si>
    <t>The Aid Dependency component points out the countries that lack sustainability in development growth due to economic instability and humanitarian crisis.</t>
  </si>
  <si>
    <t>“Persons of concern” includes refugees, asylum-seekers, returnees, stateless persons and groups of internally displaced persons (IDPs).</t>
  </si>
  <si>
    <t>It is difficult to find accurate data on the number of internally displaced persons (IDPs) in a country. In many countries estimates are not reliable, for reasons of state censorship and lack of access by independent observers and also because it is not always easy to distinguish IDPs from the local population, especially if they take shelter with relatives or friends.</t>
  </si>
  <si>
    <t>HIV-AIDS is considered as one of the three pandemics of low- and middle- income countries.</t>
  </si>
  <si>
    <t>Tuberculosis is considered as one of the three pandemics of low- and middle- income countries.</t>
  </si>
  <si>
    <t>Target 6.c of the Millennium development Goals is to "have halted by 2015 and begun to reverse the incidence of malaria and other major diseases". Indicator 6.9 is defined as "incidence, prevalence and death rates associated with TB".</t>
  </si>
  <si>
    <t>This indicator shows the probability of death between birth and the end of the fifth year per 1000 live births.</t>
  </si>
  <si>
    <t>This indicator shows the ratio between weight and age of children under five.</t>
  </si>
  <si>
    <t>Although CRED recognises that the figures for people affected are not entirely reliable, since the definition leaves room for interpretation, it is nevertheless better to use this figure rather than the number of people killed, because it is the survivors who require emergency aid.</t>
  </si>
  <si>
    <t>Average dietary energy supply as a percentage of the average dietary energy requirement.</t>
  </si>
  <si>
    <t>Analysed together with the prevalence of undernourishment, it allows discerning whether undernourishment is mainly due to insufficiency of the food supply or to particularly bad distribution.</t>
  </si>
  <si>
    <t>The Prevalence of Undernourishment expresses the probability that a randomly selected individual from the population consumes an amount of calories that is insufficient to cover her/his energy requirement for an active and healthy life.</t>
  </si>
  <si>
    <t>The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</si>
  <si>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The indicator shows the effectiveness of the governments’ effort for building resilience across all sectors of society.</t>
  </si>
  <si>
    <t>Internet users are people with access to the worldwide network.</t>
  </si>
  <si>
    <t>Mobile cellular telephone subscriptions are subscriptions to a public mobile telephone service using cellular technology, which provide access to the public switched telephone network. Post-paid and prepaid subscriptions are included.</t>
  </si>
  <si>
    <t>Access to improved sanitation facilities refers to the percentage of the population using improved sanitation facilities. The improved sanitation facilities include flush/pour flush (to piped sewer system, septic tank, pit latrine), ventilated improved pit (VIP) latrine, pit latrine with slab, and composting toilet.</t>
  </si>
  <si>
    <t xml:space="preserve">The physical infrastructure component tries to assess the accessibility as well as the redundancy of the systems which are two crucial characteristics in a crisis situation. 
For MDG monitoring, an improved sanitation facility is defined as one that hygienically separates human excreta from human contact. People without improved sanitation are susceptible to diseases and can become more vulnerable following a hazard.
</t>
  </si>
  <si>
    <t>Target 7.c of the Millenium development Goals is to "halve, by 2015, the proportion of the population without sustainable access to safe drinking water and basic sanitation". Indicator 7.9 is defined as “Proportion of population using an improved sanitation facility".</t>
  </si>
  <si>
    <t>The indicator defines the percentage of population with reasonable access (within one km) to an adequate amount of water (20 litres per person) through a household connection, public standpipe well or spring, or rain water system.
An improved drinking-water source is defined as one that, by nature of its construction or through active intervention, is protected from outside contamination, in particular from contamination with faecal matter.</t>
  </si>
  <si>
    <t>The physical infrastructure component tries to assess the accessibility as well as the redundancy of the systems which are two crucial characteristics in a crisis situation.
Use of an improved drinking water source is a proxy for access to safe drinking water. Improved drinking water sources are more likely to be protected from external contaminants than unimproved sources either by intervention or through their design and construction. People without improved water sources are vulnerable to diseases caused by unclean water and could become more vulnerable in the aftermath of a hazard, due to their existing ailments.</t>
  </si>
  <si>
    <t>Target 7.c of the Millennium development Goals is to "halve, by 2015, the proportion of the population without sustainable access to safe drinking water and basic sanitation". Indicator 7.8 is defined as "Proportion of population using an improved drinking water source".</t>
  </si>
  <si>
    <t>The physical infrastructure component tries to assess the accessibility as well as the redundancy of the systems which are two crucial characteristics in a crisis situation.</t>
  </si>
  <si>
    <t>Per capita total expenditure on health (THE) expressed in Purchasing Power Parities (PPP) international dollar.</t>
  </si>
  <si>
    <t>Description</t>
  </si>
  <si>
    <t>Relevance</t>
  </si>
  <si>
    <t>Validity / Limitation of indicator</t>
  </si>
  <si>
    <t>Indicator Data</t>
  </si>
  <si>
    <t>Indicator Metadata</t>
  </si>
  <si>
    <t>http://data.worldbank.org/indicator/SI.POV.GINI</t>
  </si>
  <si>
    <t>(a-z)</t>
  </si>
  <si>
    <t>(0-10)</t>
  </si>
  <si>
    <t>Public Aid per capita (US$)</t>
  </si>
  <si>
    <t>Annual empirical probability to have more than 30% of agriculture area affected by drought</t>
  </si>
  <si>
    <t>The Human Development Index (HDI) measure development by combining indicators of life expectancy, educational attainment and income into a composite index.</t>
  </si>
  <si>
    <t>The Multidimensional Poverty (MPI) Index identifies overlapping deprivations at the household level across the same three dimensions as the Human Development Index (living standards, health, and education) and shows the average number of poor people and deprivations with which poor households contend.</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</si>
  <si>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t>
  </si>
  <si>
    <t>The Human Hazard component of InfoRM refers to risk of conflicts in the country.</t>
  </si>
  <si>
    <t>LACK OF COPING CAPACITY</t>
  </si>
  <si>
    <t>GCRI Violent Internal Conflict probability</t>
  </si>
  <si>
    <t>GCRI High Violent Internal Conflict probability</t>
  </si>
  <si>
    <t>The Food Availability component concerns the actual quality and type of food supplied to provide the nutritional balance necessary for healthy and active life. It captures trends in chronic hunger.</t>
  </si>
  <si>
    <t>The Food Utilization component concerns the actual quality and type of food supplied to provide the nutritional balance necessary for healthy and active life. It captures trends in chronic hunger.</t>
  </si>
  <si>
    <t>Food Availability Score</t>
  </si>
  <si>
    <t>Food Utilization Score</t>
  </si>
  <si>
    <t>The Global Conflict Risk Index (GCRI) is an indicator that assess the states' risk for violent internal conflicts.</t>
  </si>
  <si>
    <t>Heidelberg Institute</t>
  </si>
  <si>
    <t>http://www.hiik.de/en/konfliktbarometer/index.html</t>
  </si>
  <si>
    <t>JRC</t>
  </si>
  <si>
    <t>http://conflictrisk.gdacs.org/</t>
  </si>
  <si>
    <t>HA.HUM.GCRI-VC</t>
  </si>
  <si>
    <t>HA.HUM.GCRI-HVC</t>
  </si>
  <si>
    <t>Agriculture Droughts probability</t>
  </si>
  <si>
    <t>People affected by droughts</t>
  </si>
  <si>
    <t>HA.NAT.DR-ABS</t>
  </si>
  <si>
    <t>HA.NAT.DR-REL</t>
  </si>
  <si>
    <t>HA.NAT.DR.ASI</t>
  </si>
  <si>
    <t>Conflict Barometer - Subnational Conflicts</t>
  </si>
  <si>
    <t>Droughts probability and historical impact</t>
  </si>
  <si>
    <t>Agriculture drought probability</t>
  </si>
  <si>
    <t>GCRI Highly Violent Internal Conflict probability</t>
  </si>
  <si>
    <t>Rank</t>
  </si>
  <si>
    <t>HAZARD &amp; EXPOSURE</t>
  </si>
  <si>
    <t>INFORM Human Hazard</t>
  </si>
  <si>
    <t>INFORM Natural Hazard</t>
  </si>
  <si>
    <t>INFORM RISK</t>
  </si>
  <si>
    <t>INFORM Vulnerable Groups</t>
  </si>
  <si>
    <t>INFORM Infrastructure</t>
  </si>
  <si>
    <t>INFORM Institutional</t>
  </si>
  <si>
    <t>INFORM Socio-Economic Vulnerability</t>
  </si>
  <si>
    <t>Number / Year</t>
  </si>
  <si>
    <t>per 100 people</t>
  </si>
  <si>
    <t>km</t>
  </si>
  <si>
    <t>Physical exposure to extensive earthquake (absolute)</t>
  </si>
  <si>
    <t>Physical exposure to extensive earthquake (relative)</t>
  </si>
  <si>
    <t>Physical exposure to intensive earthquake (absolute)</t>
  </si>
  <si>
    <t>Physical exposure to intensive earthquake (relative)</t>
  </si>
  <si>
    <t>This dataset was generated using other global datasets; it should not be used for local applications (such as land use planning). The main purpose of GAR 2015 datasets is to broadly identify high risk areas at global level and for identification of areas where more detailed data should be collected. Some areas may be underestimated or overestimated.</t>
  </si>
  <si>
    <t>HA.NAT.EQ.INT-ABS</t>
  </si>
  <si>
    <t>HA.NAT.EQ.INT-REL</t>
  </si>
  <si>
    <t>HA.NAT.EQ.EXT-ABS</t>
  </si>
  <si>
    <t>HA.NAT.EQ.EXT-REL</t>
  </si>
  <si>
    <t>OpenStreetMap OSM</t>
  </si>
  <si>
    <t>https://www.openstreetmap.org</t>
  </si>
  <si>
    <t>2014-16</t>
  </si>
  <si>
    <t>Incidence of Tuberculosis</t>
  </si>
  <si>
    <t>Estimated incidence of tuberculosis (per 100 000 population)</t>
  </si>
  <si>
    <t>The estimated number of new and relapse tuberculosis (TB) cases arising in a given year, expressed as the rate per 100 000 population. All forms of TB are included, including cases in people living with HIV.</t>
  </si>
  <si>
    <t>http://www.wssinfo.org/</t>
  </si>
  <si>
    <t>WHO/UNICEF Joint Monitoring Programme (JMP) for Water Supply and Sanitation</t>
  </si>
  <si>
    <t>Earthquake is one of the rapid on-set hazards considered in the natural hazard category. The MMI 8 is considered as high intensity level.</t>
  </si>
  <si>
    <t>Physical exposure to earthquake MMI VIII (relative)</t>
  </si>
  <si>
    <t>INFORM Id</t>
  </si>
  <si>
    <t>2005-14</t>
  </si>
  <si>
    <t>Health expenditure per capita, PPP (constant 2011 international $)</t>
  </si>
  <si>
    <t>Number of Missing Indicators</t>
  </si>
  <si>
    <t>http://www.who.int/nutgrowthdb/en</t>
  </si>
  <si>
    <t>per 100,000 live births</t>
  </si>
  <si>
    <t>Reference Year</t>
  </si>
  <si>
    <t>Indicator Date</t>
  </si>
  <si>
    <t>Indicator Source</t>
  </si>
  <si>
    <t>Indicator Data imputation</t>
  </si>
  <si>
    <t>(0-100%)</t>
  </si>
  <si>
    <t>AVG YEAR</t>
  </si>
  <si>
    <t>SUM YEAR</t>
  </si>
  <si>
    <t>NUMBER OF</t>
  </si>
  <si>
    <t>SUM MISSING</t>
  </si>
  <si>
    <t>% MISSING</t>
  </si>
  <si>
    <t>Recentness data (average years)</t>
  </si>
  <si>
    <t>STDEV</t>
  </si>
  <si>
    <t>MEDIAN</t>
  </si>
  <si>
    <t>Maternal Mortality ratio</t>
  </si>
  <si>
    <t>INFORM Reliability Index</t>
  </si>
  <si>
    <t>Reliability Index (*)</t>
  </si>
  <si>
    <t>(*) Reliability Index: 0 more reliable, 10 less reliable.</t>
  </si>
  <si>
    <t>RISK CLASS</t>
  </si>
  <si>
    <t>Physical exposure to earthquake MMI V and higher (absolute)</t>
  </si>
  <si>
    <t>Physical exposure to earthquake MMI VIII and higher (absolute)</t>
  </si>
  <si>
    <t>Aragatsotn</t>
  </si>
  <si>
    <t>Ararat</t>
  </si>
  <si>
    <t>Armavir</t>
  </si>
  <si>
    <t>Gegharkunik</t>
  </si>
  <si>
    <t>Kotayk</t>
  </si>
  <si>
    <t>Lori</t>
  </si>
  <si>
    <t>Shirak</t>
  </si>
  <si>
    <t>Syunik</t>
  </si>
  <si>
    <t>Tavush</t>
  </si>
  <si>
    <t>Vayots Dzor</t>
  </si>
  <si>
    <t>Absheron</t>
  </si>
  <si>
    <t>Aran</t>
  </si>
  <si>
    <t>Guba-Khachmaz</t>
  </si>
  <si>
    <t>Lankaran</t>
  </si>
  <si>
    <t>Mountainous Shirvan</t>
  </si>
  <si>
    <t>Nakhchivan</t>
  </si>
  <si>
    <t>Shaki-Zagatala</t>
  </si>
  <si>
    <t>Upper Garabagh</t>
  </si>
  <si>
    <t>Guria</t>
  </si>
  <si>
    <t>Imereti</t>
  </si>
  <si>
    <t>Kvemo Kartli</t>
  </si>
  <si>
    <t>Mtskheta-Mtianeti</t>
  </si>
  <si>
    <t>Samegrelo-Zemo Svaneti</t>
  </si>
  <si>
    <t>Samtskhe-Javakheti</t>
  </si>
  <si>
    <t>Shida Kartli</t>
  </si>
  <si>
    <t>Batken</t>
  </si>
  <si>
    <t>Chui</t>
  </si>
  <si>
    <t>Issyk-Kul</t>
  </si>
  <si>
    <t>Jalal-Abad</t>
  </si>
  <si>
    <t>Naryn</t>
  </si>
  <si>
    <t>Osh</t>
  </si>
  <si>
    <t>Osh (city)</t>
  </si>
  <si>
    <t>Talas</t>
  </si>
  <si>
    <t>Akmola</t>
  </si>
  <si>
    <t>Aktobe</t>
  </si>
  <si>
    <t>Almaty</t>
  </si>
  <si>
    <t>Almaty (city)</t>
  </si>
  <si>
    <t>Atyrau</t>
  </si>
  <si>
    <t>East Kazakhstan</t>
  </si>
  <si>
    <t>Kyzylorda</t>
  </si>
  <si>
    <t>North Kazakhstan</t>
  </si>
  <si>
    <t>Pavlodar</t>
  </si>
  <si>
    <t>South Kazakhstan</t>
  </si>
  <si>
    <t>West Kazakhstan</t>
  </si>
  <si>
    <t>Districts of Republican Subordination</t>
  </si>
  <si>
    <t>Khatlon</t>
  </si>
  <si>
    <t>Sughd</t>
  </si>
  <si>
    <t>Ahal</t>
  </si>
  <si>
    <t>Balkan</t>
  </si>
  <si>
    <t>Daşoguz</t>
  </si>
  <si>
    <t>Lebap</t>
  </si>
  <si>
    <t>Mary</t>
  </si>
  <si>
    <t>Bukhara</t>
  </si>
  <si>
    <t>Fergana</t>
  </si>
  <si>
    <t>Namangan</t>
  </si>
  <si>
    <t>Tashkent</t>
  </si>
  <si>
    <t>Tashkent (city)</t>
  </si>
  <si>
    <t>AM02</t>
  </si>
  <si>
    <t>AM03</t>
  </si>
  <si>
    <t>AM04</t>
  </si>
  <si>
    <t>AM05</t>
  </si>
  <si>
    <t>AM07</t>
  </si>
  <si>
    <t>AM06</t>
  </si>
  <si>
    <t>AM08</t>
  </si>
  <si>
    <t>AM09</t>
  </si>
  <si>
    <t>AM11</t>
  </si>
  <si>
    <t>AM10</t>
  </si>
  <si>
    <t>AM01</t>
  </si>
  <si>
    <t>AZ03</t>
  </si>
  <si>
    <t>AZ07</t>
  </si>
  <si>
    <t>AZ02</t>
  </si>
  <si>
    <t>AZ04</t>
  </si>
  <si>
    <t>AZ10</t>
  </si>
  <si>
    <t>AZ05</t>
  </si>
  <si>
    <t>AZ01</t>
  </si>
  <si>
    <t>AZ06</t>
  </si>
  <si>
    <t>AZ08</t>
  </si>
  <si>
    <t>AZ11</t>
  </si>
  <si>
    <t>GE26815</t>
  </si>
  <si>
    <t>GE26823</t>
  </si>
  <si>
    <t>GE26826</t>
  </si>
  <si>
    <t>GE26829</t>
  </si>
  <si>
    <t>GE26844</t>
  </si>
  <si>
    <t>GE26832</t>
  </si>
  <si>
    <t>GE26835</t>
  </si>
  <si>
    <t>GE26838</t>
  </si>
  <si>
    <t>GE26841</t>
  </si>
  <si>
    <t>GE26847</t>
  </si>
  <si>
    <t>GE26811</t>
  </si>
  <si>
    <t>KG41705</t>
  </si>
  <si>
    <t>KG41711</t>
  </si>
  <si>
    <t>KG41708</t>
  </si>
  <si>
    <t>KG41702</t>
  </si>
  <si>
    <t>KG41703</t>
  </si>
  <si>
    <t>KG41704</t>
  </si>
  <si>
    <t>KG41706</t>
  </si>
  <si>
    <t>KG41721</t>
  </si>
  <si>
    <t>KG41707</t>
  </si>
  <si>
    <t>KZ11</t>
  </si>
  <si>
    <t>KZ15</t>
  </si>
  <si>
    <t>KZ19</t>
  </si>
  <si>
    <t>KZ75</t>
  </si>
  <si>
    <t>KZ71</t>
  </si>
  <si>
    <t>KZ23</t>
  </si>
  <si>
    <t>KZ63</t>
  </si>
  <si>
    <t>KZ31</t>
  </si>
  <si>
    <t>KZ35</t>
  </si>
  <si>
    <t>KZ39</t>
  </si>
  <si>
    <t>KZ43</t>
  </si>
  <si>
    <t>KZ47</t>
  </si>
  <si>
    <t>KZ59</t>
  </si>
  <si>
    <t>KZ55</t>
  </si>
  <si>
    <t>KZ51</t>
  </si>
  <si>
    <t>KZ27</t>
  </si>
  <si>
    <t>TJ3509</t>
  </si>
  <si>
    <t>TJ3501</t>
  </si>
  <si>
    <t>TJ3590</t>
  </si>
  <si>
    <t>TJ3507</t>
  </si>
  <si>
    <t>TJ3505</t>
  </si>
  <si>
    <t>TMA</t>
  </si>
  <si>
    <t>TMS</t>
  </si>
  <si>
    <t>TMB</t>
  </si>
  <si>
    <t>TMD</t>
  </si>
  <si>
    <t>TML</t>
  </si>
  <si>
    <t>TMM</t>
  </si>
  <si>
    <t>UZ1703</t>
  </si>
  <si>
    <t>UZ1706</t>
  </si>
  <si>
    <t>UZ1730</t>
  </si>
  <si>
    <t>UZ1708</t>
  </si>
  <si>
    <t>UZ1735</t>
  </si>
  <si>
    <t>UZ1714</t>
  </si>
  <si>
    <t>UZ1712</t>
  </si>
  <si>
    <t>UZ1710</t>
  </si>
  <si>
    <t>UZ1718</t>
  </si>
  <si>
    <t>UZ1724</t>
  </si>
  <si>
    <t>UZ1722</t>
  </si>
  <si>
    <t>UZ1727</t>
  </si>
  <si>
    <t>UZ1726</t>
  </si>
  <si>
    <t>UZ1733</t>
  </si>
  <si>
    <t>Physical exposure to landslides of at least medium intensity</t>
  </si>
  <si>
    <t>Physical exposure to landslides of at least high intensity</t>
  </si>
  <si>
    <t>Conflict Barometer - Interstate conflicts (bilateral relationships)</t>
  </si>
  <si>
    <t>Conflict Barometer - Intrastate and substate conflicts</t>
  </si>
  <si>
    <t>Ethnic diversity</t>
  </si>
  <si>
    <t>Human development index</t>
  </si>
  <si>
    <t>Remittances received</t>
  </si>
  <si>
    <t>Maternal mortality ratio</t>
  </si>
  <si>
    <t>Adolescent birth rate</t>
  </si>
  <si>
    <t>Female educational attainment</t>
  </si>
  <si>
    <t>Male educational attainment</t>
  </si>
  <si>
    <t>Female shares of governing seats</t>
  </si>
  <si>
    <t>Male shares of governing seats</t>
  </si>
  <si>
    <t>Female labour force participation rate</t>
  </si>
  <si>
    <t>Male labour force participation rate</t>
  </si>
  <si>
    <t>Net ODA received vs. provided (% of GNI)</t>
  </si>
  <si>
    <t>Refugees (relative to total population)</t>
  </si>
  <si>
    <t>Internally displaced persons (IDPs) (relative to total population)</t>
  </si>
  <si>
    <t>Statelessness (relative to total population)</t>
  </si>
  <si>
    <t>Adult Incidence of HIV-AIDS</t>
  </si>
  <si>
    <t>Value of food imports over total merchandise exports</t>
  </si>
  <si>
    <t>Gross Regional Product (per capita)</t>
  </si>
  <si>
    <t>Gross Domestic Product growth since collapse of Soviet Union</t>
  </si>
  <si>
    <t>Red Cross/Crescent volunteers</t>
  </si>
  <si>
    <t>Road length</t>
  </si>
  <si>
    <t>Land area</t>
  </si>
  <si>
    <t>Total Population (National Statistics Agency)</t>
  </si>
  <si>
    <t>Total Poulation (GHS-POP)</t>
  </si>
  <si>
    <t>2010-15</t>
  </si>
  <si>
    <t>2005-12</t>
  </si>
  <si>
    <t>2015-16</t>
  </si>
  <si>
    <t>2014-15</t>
  </si>
  <si>
    <t>2012-15</t>
  </si>
  <si>
    <t>2009-15</t>
  </si>
  <si>
    <t>2013-15</t>
  </si>
  <si>
    <t>2011-13</t>
  </si>
  <si>
    <t>1990-2015</t>
  </si>
  <si>
    <t>2012-16</t>
  </si>
  <si>
    <t>2006-15</t>
  </si>
  <si>
    <t>2005-2015</t>
  </si>
  <si>
    <t>% of GDP</t>
  </si>
  <si>
    <t>per 1,000 women ages 15-19</t>
  </si>
  <si>
    <t>(Constant) USD</t>
  </si>
  <si>
    <t>PPP int. USD</t>
  </si>
  <si>
    <t>sq. km</t>
  </si>
  <si>
    <t>FIRST ADMINISTRATIVE LEVEL</t>
  </si>
  <si>
    <t>ISO3+PCODE</t>
  </si>
  <si>
    <t>Physical exposure to floods (absolute)</t>
  </si>
  <si>
    <t>Physical exposure to landslides of at least medium intensity (absolute)</t>
  </si>
  <si>
    <t>Physical exposure to landslides of at least high intensity (absolute)</t>
  </si>
  <si>
    <t>Physical exposure to landslides (absolute)</t>
  </si>
  <si>
    <t>Physical exposure to earthquake MMI V and higher (relative)</t>
  </si>
  <si>
    <t>Physical exposure to earthquake MMI VIII and higher (relative)</t>
  </si>
  <si>
    <t>Physical exposure to landslides of at least medium intensity (relative)</t>
  </si>
  <si>
    <t>Physical exposure to landslides of at least high intensity (relative)</t>
  </si>
  <si>
    <t>Physical exposure to landslides (relative)</t>
  </si>
  <si>
    <t>Physical exposure to earthquake MMI V and higher</t>
  </si>
  <si>
    <t>Physical exposure to earthquake MMI VIII and higher</t>
  </si>
  <si>
    <t>Physical exposure to landslides</t>
  </si>
  <si>
    <t>Landslide</t>
  </si>
  <si>
    <t>Economy</t>
  </si>
  <si>
    <t>Humanitarian</t>
  </si>
  <si>
    <t>Gross Regional Product</t>
  </si>
  <si>
    <t>GDP Growth since Soviet Union Collapse</t>
  </si>
  <si>
    <t>Red Cross/Crescent volunteers (relative)</t>
  </si>
  <si>
    <t>2000-15</t>
  </si>
  <si>
    <t>Physical exposure to earthquakes to Modified Mercalli Intensity MMI 5 and higher - average annual population exposed (inhabitants)</t>
  </si>
  <si>
    <t>Physical exposure to earthquakes to Modified Mercalli Intensity MMI 5 and higher - average annual population exposed (percentage of the total population)</t>
  </si>
  <si>
    <t>The indicator is based on the estimated number of people exposed to earthquakes of Modified Mercalli Intensity MMI 5 and higher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</si>
  <si>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earthquakes of Modified Mercalli Intensity MMI 5 and higher per year. It results from the combination of the hazard zones and the total population living in the spatial unit. It thus indicates the expected number of people exposed in the hazard zone in one year.</t>
  </si>
  <si>
    <t>Earthquake is one of the rapid on-set hazards considered in the natural hazard category. The MMI 5 is considered as low intensity level.</t>
  </si>
  <si>
    <t>Physical exposure to earthquakes to Modified Mercalli Intensity MMI 8 and higher - average annual population exposed (inhabitants)</t>
  </si>
  <si>
    <t>Physical exposure to earthquakes to Modified Mercalli Intensity MMI 8 and higher - average annual population exposed (percentage of the total population)</t>
  </si>
  <si>
    <t>The indicator is based on the estimated number of people exposed to earthquakes of Modified Mercalli Intensity MMI 8 and higher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</si>
  <si>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earthquakes of Modified Mercalli Intensity MMI 8 and higher per year. It results from the combination of the hazard zones and the total population living in the spatial unit. It thus indicates the expected number of people exposed in the hazard zone in one year.</t>
  </si>
  <si>
    <t>http://preview.grid.unep.ch/index.php?preview=data&amp;events=earthquakes&amp;evcat=3&amp;lang=eng
http://ghslsys.jrc.ec.europa.eu/ghs_pop.php</t>
  </si>
  <si>
    <t>The indicator is dependent on quality of population estimates and the seismic hazard map. 
GSHAP data is based on a Return Period of 475 years, with a 10% probability of exceedance in 50 years of exposure.</t>
  </si>
  <si>
    <t>GSHAP,CIESIN,UNISDR,UNEP,JRC</t>
  </si>
  <si>
    <t>WHO,JRC</t>
  </si>
  <si>
    <t>http://data.euro.who.int/e-atlas/europe/data.html
http://ghslsys.jrc.ec.europa.eu/ghs_pop.php</t>
  </si>
  <si>
    <t>subnational</t>
  </si>
  <si>
    <t>national</t>
  </si>
  <si>
    <t># subnational indicators</t>
  </si>
  <si>
    <t>% subnational indicators</t>
  </si>
  <si>
    <t># indicators without data</t>
  </si>
  <si>
    <t>% indicators without data</t>
  </si>
  <si>
    <t>Value from Chui</t>
  </si>
  <si>
    <t>Value from Osh</t>
  </si>
  <si>
    <t>Value from Akmola</t>
  </si>
  <si>
    <t>Value from Districts of Republican Subordination</t>
  </si>
  <si>
    <t>Value from "Turkmenistan Territories"</t>
  </si>
  <si>
    <t>http://www.fao.org/giews/earthobservation/country/index.jsp</t>
  </si>
  <si>
    <t>CRED</t>
  </si>
  <si>
    <t>UNISDR,JRC</t>
  </si>
  <si>
    <t>HIIK</t>
  </si>
  <si>
    <t>ETHZ</t>
  </si>
  <si>
    <t>UNDP</t>
  </si>
  <si>
    <t>National Statistics Agency,UNDP</t>
  </si>
  <si>
    <t>DHS,MPI</t>
  </si>
  <si>
    <t>MICS,MPI</t>
  </si>
  <si>
    <t>Central Bank of Russian Federation</t>
  </si>
  <si>
    <t>National Statistics Agency</t>
  </si>
  <si>
    <t>WHO,UNICEF,UNFPA,World Bank,UNDP</t>
  </si>
  <si>
    <t>National-level Data Provider</t>
  </si>
  <si>
    <t>National Statistics Agencies</t>
  </si>
  <si>
    <t>Barro and Lee</t>
  </si>
  <si>
    <t>Inter-Parliamentary Union</t>
  </si>
  <si>
    <t>CERF and Flash appeals</t>
  </si>
  <si>
    <t>2007-2015</t>
  </si>
  <si>
    <t>Emergencies requiring smaller-scale international humanitarian assistance</t>
  </si>
  <si>
    <t>CERF/Flash appeals</t>
  </si>
  <si>
    <t>Smaller-scale international assistance</t>
  </si>
  <si>
    <t>Population of concern</t>
  </si>
  <si>
    <t>Population of concern (relative to total population)</t>
  </si>
  <si>
    <t>Current conflict</t>
  </si>
  <si>
    <t>USD Million</t>
  </si>
  <si>
    <t>Total public Aid (M US$)</t>
  </si>
  <si>
    <t>OCHA</t>
  </si>
  <si>
    <t>OECD</t>
  </si>
  <si>
    <t>UNHCR</t>
  </si>
  <si>
    <t>Ministry of Healthcare</t>
  </si>
  <si>
    <t>UNICEF</t>
  </si>
  <si>
    <t>WHO</t>
  </si>
  <si>
    <t>Armenia Red Cross Society</t>
  </si>
  <si>
    <t>Azerbaijan Red Crescent Society</t>
  </si>
  <si>
    <t>Kyrgyzstan Red Crescent Society</t>
  </si>
  <si>
    <t>Kazakhstan Red Crescent Society</t>
  </si>
  <si>
    <t>IFRC Tajikistan</t>
  </si>
  <si>
    <t>Turkmenistan Red Crescent Society</t>
  </si>
  <si>
    <t>Uzbekistan Red Crescent Society</t>
  </si>
  <si>
    <t>Value excludes some people who are registered in Tashkent city but live in Tashkent oblast</t>
  </si>
  <si>
    <t>ITU</t>
  </si>
  <si>
    <t>JRC,EC</t>
  </si>
  <si>
    <t>UNICEF,WHO</t>
  </si>
  <si>
    <t>OSM</t>
  </si>
  <si>
    <t>GADM</t>
  </si>
  <si>
    <t>Kyrgyzstan Ministry of Emergency Situations</t>
  </si>
  <si>
    <t># national-level indicators</t>
  </si>
  <si>
    <t>% national-level indicators</t>
  </si>
  <si>
    <t>(0-54)</t>
  </si>
  <si>
    <t>Reliability index</t>
  </si>
  <si>
    <t>INFORM CCA 2017 (a-z)</t>
  </si>
  <si>
    <t>Indicator Geographical level</t>
  </si>
  <si>
    <t>SUBNATIONAL INDEX FOR RISK MANAGEMENT (CAUCASUS AND CENTRAL ASIA, 2017)</t>
  </si>
  <si>
    <t>Subnational vs National indicators</t>
  </si>
  <si>
    <t>Ratio of subnational vs national data</t>
  </si>
  <si>
    <t>Unit of Measurement</t>
  </si>
  <si>
    <t>(0-...)</t>
  </si>
  <si>
    <t>Projected conflict risk</t>
  </si>
  <si>
    <t>Local disaster response capacity</t>
  </si>
  <si>
    <t>Total Population (GHS-POP)</t>
  </si>
  <si>
    <t>The INFORM initiative began in 2012 as a convergence of interests of UN agencies, donors, NGOs and research institutions to establish a common evidence-base for global humanitarian risk analysis. 
The subnational INFORM model for Caucasus and Central Asia was initiated by the Regional Inter-Agency Standing Committee (IASC) Task Force for Caucasus and Central Asia and is managed by OCHA. The INFORM model is being used to support coordinated preparedness actions. Partners hope to use the model to improve cooperation between humanitarian and development actors in managing risk and building resilience across the region.
INFORM identifies areas at a high risk of humanitarian crisis that are more likely to require international assistance. The INFORM model is based on risk concepts published in scientific literature and envisages three dimensions of risk: Hazards &amp; Exposure, Vulnerability and Lack of Coping Capacity. The INFORM model is split into different levels to provide a quick overview of the underlying factors leading to humanitarian risk.
The regional subnational INFORM model for Caucasus and Central Asia is developed at the first administrative level (corresponding to the provinces/oblasts/regions and few independent cities) of the eight countries in South Caucasus and Central Asia.
The INFORM index supports a proactive crisis management framework. It will be helpful for an objective allocation of resources for disaster management as well as for coordinated actions focused on anticipating, mitigating, and preparing for humanitarian emergencies.</t>
  </si>
  <si>
    <t>Indicator Geographical level (national or sub-national)</t>
  </si>
  <si>
    <t>Calculation table for the INFORM CCA Reliability Index</t>
  </si>
  <si>
    <t>Use of international humanitarian services</t>
  </si>
  <si>
    <t>2000-2015</t>
  </si>
  <si>
    <t>Subnational-level Data Provider</t>
  </si>
  <si>
    <t>Number of Missing Datasets</t>
  </si>
  <si>
    <t>% of Missing Datasets</t>
  </si>
  <si>
    <t>HA.NAT.LS.MED-ABS</t>
  </si>
  <si>
    <t>HA.NAT.LS.MED-REL</t>
  </si>
  <si>
    <t>HA.NAT.LS.HIG-ABS</t>
  </si>
  <si>
    <t>HA.NAT.LS.HIG-REL</t>
  </si>
  <si>
    <t>Physical exposure to landslides of at least medium intensity (absolute) - average annual population exposed (inhabitants)</t>
  </si>
  <si>
    <t>Physical exposure to landslides of at least high intensity (absolute) - average annual population exposed (inhabitants)</t>
  </si>
  <si>
    <t>Physical exposure to landslides of at least medium intensity (relative) - average annual population exposed (percentage of the total population)</t>
  </si>
  <si>
    <t>Physical exposure to landslides of at least high intensity (relative) - average annual population exposed (percentage of the total population)</t>
  </si>
  <si>
    <t>This indicator is based on the estimated number of people exposed to at least medium intensity landslide hazards. It results from the combination of the hazard zones and the total population living in the spatial unit. It thus indicates the expected number of people exposed in the hazard zone in one year.</t>
  </si>
  <si>
    <t>This indicator is based on the estimated number of people exposed to at least high intensity landslide hazards. It results from the combination of the hazard zones and the total population living in the spatial unit. It thus indicates the expected number of people exposed in the hazard zone in one year.</t>
  </si>
  <si>
    <t>This indicator is based on the estimated number of people exposed to at least medium intensity landslide hazards. It results from the combination of the hazard zones and the total population living in the spatial unit. It thus indicates the percentage of expected average annual population potentially at risk.</t>
  </si>
  <si>
    <t>This indicator is based on the estimated number of people exposed to at least high intensity landslide hazards. It results from the combination of the hazard zones and the total population living in the spatial unit. It thus indicates the percentage of expected average annual population potentially at risk.</t>
  </si>
  <si>
    <t>Landslide is one of the rapid on-set hazards considered in the natural hazard category, and can also be a secondary effect of an earthquake in the seismic-prone region.</t>
  </si>
  <si>
    <t>The indicator is dependent on quality of population estimates and the seismic hazard map. The source of the data noted that, because of the methods and resolution used (1 km), special care should be taken when using this dataset for application below the national level.</t>
  </si>
  <si>
    <t>The indicator is based on the FAO Agriculture Stress Index (ASI) that highlights anomalous vegetation growth and potential drought in arable land. It is defined as the annual probability to have more than 30% of agriculture area affected by drought, based on data since 2000.</t>
  </si>
  <si>
    <t>People affected by droughts 2000-2015 - average annual population affected (inhabitants)</t>
  </si>
  <si>
    <t>People affected by droughts 2000-2015 - average annual population affected (percentage of the total population)</t>
  </si>
  <si>
    <t>The indicator shows the percentage of the average annual affected population by droughts per first administrative level since 2000.</t>
  </si>
  <si>
    <t>The indicator shows the average annual affected population by droughts per first administrative level since 2000.</t>
  </si>
  <si>
    <t>The indicator is based on the total number of people affected by droughts per year per first administrative area. It thus indicates how many people per year are at risk.</t>
  </si>
  <si>
    <t>Conflict Barometer - Interstate Conflicts</t>
  </si>
  <si>
    <t>The HIIK's annual publication Conflict Barometer describes the recent trends in global conflict developments, escalations, de-escalations, and settlements. Their dadic data on interstate conflicts captures the points at issue in bilateral relationships and the conflict intensities.</t>
  </si>
  <si>
    <t>The HIIK's annual publication Conflict Barometer describes the recent trends in global conflict developments, escalations, de-escalations, and settlements. The Conflict Barometer includes the violent and non-violent intensities of intrastate and substate conflicts in Caucasus and Central Asia, and their Disaggregated Conflict Dataset (DISCON) provides more detail of such conflicts in Central Asia.</t>
  </si>
  <si>
    <t>It is assumed that the more developed a area is the better its people will be able to respond to humanitarian needs using their own individual or regional/national resources.</t>
  </si>
  <si>
    <t>HA.HUM.CON.BR</t>
  </si>
  <si>
    <t>HA.HUM.CON.SC</t>
  </si>
  <si>
    <t>While the HDI measures the average achievement of a country/area in terms of development, the MPI, focuses on the section of the population below the threshold of the basic criteria for human development.</t>
  </si>
  <si>
    <t>http://www.ophi.org.uk/multidimensional-poverty-index/mpi-2015/mpi-data/</t>
  </si>
  <si>
    <t>Oxford Poverty &amp; Human Development Initiative (OPHI), Oxford Department of International Development, University of Oxford</t>
  </si>
  <si>
    <t>VU.SEV.PD.CM</t>
  </si>
  <si>
    <t>The mortality of children under 5 shows general health condition of children.</t>
  </si>
  <si>
    <t>http://data.unicef.org/topic/child-survival/under-five-mortality/</t>
  </si>
  <si>
    <t xml:space="preserve">Under-five mortality rate was an MDG indicator (MDG 4). </t>
  </si>
  <si>
    <t>Maternal mortality ratio (per 100,000 live births)</t>
  </si>
  <si>
    <t>Number of maternal deaths (the death of a woman while pregnant or within 42 days of termination of pregnancy, irrespective of the duration and site of the pregnancy, from any cause related to or aggravated by the pregnancy or its management but not from accidental or incidental causes) during a given time period per 100,000 live births during the same time period.</t>
  </si>
  <si>
    <t>Number of births to women ages 15-19 per 1,000 women ages 15-19</t>
  </si>
  <si>
    <t>Adolescent birth rate (per 1,000 women ages 15-19)</t>
  </si>
  <si>
    <t>Adult females aged 25 years and older with at least secondary education per total adult females aged 25 years and older</t>
  </si>
  <si>
    <t>Adult males aged 25 years and older with at least secondary education  per total adult males aged 25 years and older</t>
  </si>
  <si>
    <t>Number of women in the provincial/city government per total number of people in the provincial/city government</t>
  </si>
  <si>
    <t>Number of men in the provincial/city government per total number of people in the provincial/city government</t>
  </si>
  <si>
    <t>Proportion of the female population ages 15 and older that is economically active: all women who supply labor for the production of goods and services during a specified period per total female population ages 15 and older.</t>
  </si>
  <si>
    <t>Proportion of the male population ages 15 and older that is economically active: all men who supply labor for the production of goods and services during a specified period per total male population ages 15 and older.</t>
  </si>
  <si>
    <t>http://apps.who.int/iris/bitstream/10665/194254/1/9789241565141_eng.pdf?ua=1</t>
  </si>
  <si>
    <t xml:space="preserve">• GSHAP, CIESIN, UNISDR, UNEP (seismic hazard map)
• Joint Research Centre of the European Commission (population density)
</t>
  </si>
  <si>
    <t xml:space="preserve">• WHO (landslide hazard map)
• Joint Research Centre of the European Commission (population density)
</t>
  </si>
  <si>
    <t xml:space="preserve">• UNISDR Global Risk Assessment 2015: GVM and IAVCEI, UNEP, CIMNE and associates and INGENIAR, FEWS NET and CIMA Foundation (flood hazard map)
• Joint Research Centre of the European Commission (population density)
</t>
  </si>
  <si>
    <t>http://risk.preventionweb.net/capraviewer/download.jsp
http://ghslsys.jrc.ec.europa.eu/ghs_pop.php</t>
  </si>
  <si>
    <t>Joint Research Centre of the European Commission</t>
  </si>
  <si>
    <t>• National Statistics Agencies
• UN Maternal Mortality Estimation Group: WHO,UNICEF,UNFPA,World Bank,UN Population Division</t>
  </si>
  <si>
    <t>Parliamentary representation: Female shares of governing seats</t>
  </si>
  <si>
    <t>Parliamentary representation: Male shares of governing seats</t>
  </si>
  <si>
    <t>• National Statistics Agencies
• Inter-Parliamentary Union</t>
  </si>
  <si>
    <t>http://www.ipu.org/wmn-e/classif.htm</t>
  </si>
  <si>
    <t>http://www.barrolee.com/</t>
  </si>
  <si>
    <t>VU.SEV.INQ.MMR</t>
  </si>
  <si>
    <t>VU.SEV.INQ.ABR</t>
  </si>
  <si>
    <t>VU.SEV.INQ.PR-F</t>
  </si>
  <si>
    <t>VU.SEV.INQ.PR-M</t>
  </si>
  <si>
    <t>VU.SEV.INQ.LFPR-F</t>
  </si>
  <si>
    <t>VU.SEV.INQ.LFPR-M</t>
  </si>
  <si>
    <t>VU.SEV.INQ.SE-F</t>
  </si>
  <si>
    <t>VU.SEV.INQ.SE-M</t>
  </si>
  <si>
    <t>The maternal mortality ratio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</si>
  <si>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adolescent birth rate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</si>
  <si>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female educational attainment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</si>
  <si>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male educational attainment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</si>
  <si>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female shares of governing seats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</si>
  <si>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male shares of governing seats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</si>
  <si>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female labour force participation rate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</si>
  <si>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male labour force participation rate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</si>
  <si>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Inequality component introduces the dispersion of conditions within population presented in Development &amp; Deprivation component.
The GINI index depict the wealth distribution within a country/region.</t>
  </si>
  <si>
    <t>• National Statistics Agencies
• World Bank</t>
  </si>
  <si>
    <t>Aid dependency</t>
  </si>
  <si>
    <t>• FTS (OCHA)
• OECD DAC</t>
  </si>
  <si>
    <t>VU.SEV.AD.REM</t>
  </si>
  <si>
    <t>Personal remittances (total by administrative unit) comprise personal transfers and compensation of employees. Personal transfers consist of all current transfers in cash or in kind made or received by resident households to or from nonresident households. Personal transfers thus include all current transfers between resident and nonresident individuals. Compensation of employees refers to the income of border, seasonal, and other short-term workers who are employed in an economy where they are not resident and of residents employed by nonresident entities.</t>
  </si>
  <si>
    <t>Many economies in the Caucasus and Central Asia are highly reliant on remittances from labor migrants.</t>
  </si>
  <si>
    <t>As the majority of labor migrants in the region (except migrants from Georgia) go to Russia to work, data from the Central Bank of Russian Federation was used. For Georgia, data was used from the National Statistics Agency.</t>
  </si>
  <si>
    <t>Remittances received (% of GDP)</t>
  </si>
  <si>
    <t>Personal remittances, received (% of GDP)</t>
  </si>
  <si>
    <t>• Central Bank of Russian Federation (remittances)
• World Bank (GDP)</t>
  </si>
  <si>
    <t>http://www.cbr.ru/eng/statistics/default.aspx?Prtid=svs&amp;ch=ITM_43505#CheckedItem
http://data.worldbank.org/indicator/NY.GDP.MKTP.CD</t>
  </si>
  <si>
    <t>VU.VG.UP.STA-TOT</t>
  </si>
  <si>
    <t>Stateless people</t>
  </si>
  <si>
    <t xml:space="preserve">Refugees, internally displaced persons (IDPs), returnees, and stateless people are among the most vulnerable people in a humanitarian crisis. </t>
  </si>
  <si>
    <t>http://popstats.unhcr.org/en/persons_of_concern</t>
  </si>
  <si>
    <t>VU.VG.UP.ETH</t>
  </si>
  <si>
    <t>ETH Zürich</t>
  </si>
  <si>
    <t>https://icr.ethz.ch/data/epr/core/</t>
  </si>
  <si>
    <t>Ethnic diversity identifies all politically relevant ethnic groups and their access to state power. It includes data on the degree to which their representatives held executive-level state power - from total control of the government to overt political discrimination - and their degree of regionally autonomy.</t>
  </si>
  <si>
    <t>Health conditions</t>
  </si>
  <si>
    <t>Recent shocks</t>
  </si>
  <si>
    <t>Food security</t>
  </si>
  <si>
    <t>Adult incidence of HIV-AIDS</t>
  </si>
  <si>
    <t>The total new registered cases of HIV infection of adults aged 15-49 years, whether or not they have developed symptoms of AIDS, expressed as per cent of total population in that age group.</t>
  </si>
  <si>
    <t>Target 6.a of the Millenium development Goals is to "have halted by 2015 and begun to reverse the spread of HIV/AIDS". 
National Statistics Agencies mostly had incidence data rather than prevalence.</t>
  </si>
  <si>
    <t>Estimated HIV incidence among adults aged 15-49 years (%)</t>
  </si>
  <si>
    <t>• National Statistics Agencies
• WHO Global Health Observatory Data Repository</t>
  </si>
  <si>
    <t>http://apps.who.int/gho/data/node.main.HIVINCIDENCE?lang=en</t>
  </si>
  <si>
    <t>http://apps.who.int/gho/data/node.main.1320?lang=en</t>
  </si>
  <si>
    <t>Communities may be more vulnerable in case of disasters when they are discriminated against. Also, the more autonomous and self-excluded an ethnic minority is within a country, the more vulnerable it may be in case of disasters.</t>
  </si>
  <si>
    <t>Although the weight/height ratio indicating acute malnutrition (wasting) is a better indicator for emergency situations and the weight/age ratio does not distinguish between acute malnutrition (wasting) and chronic malnutrition (stunting), it was nevertheless decided to use the weight/age ratio in the Vulnerability component of InfoRM for two reasons: the weight/height ratio figures are not collected systematically for all countries, and by their very nature they rapidly become obsolete. (DG-ECHO GNA Methodology: http://ec.europa.eu/echo/files/policies/strategy/methodology_2011_2012.pdf)
Children Underweight was an MDG indicator (MDG 4).</t>
  </si>
  <si>
    <t>Malnutrition of children under 5 extract the group of children that are in a weak health condition mainly due to hunger.</t>
  </si>
  <si>
    <t>• National Statistics Agencies
• World Health Organization, Global Database on Child Growth and Malnutrition.</t>
  </si>
  <si>
    <t>Percentage of population affected by natural disasters in the last 3 years</t>
  </si>
  <si>
    <t>To account for increased vulnerability during the recovery period after a disaster, people affected by recent shocks in the past 3 years are considered.</t>
  </si>
  <si>
    <t>The population affected by recent natural disasters are considered more vulnerable than the rest of the population.
The indicator identify the areas that are recovering from humanitarian crisis situation.</t>
  </si>
  <si>
    <t>CRED. D. Guha-Sapir, R. Below, Ph. Hoyois - EM-DAT: International Disaster Database – www.emdat.be – Université Catholique de Louvain – Brussels – Belgium.</t>
  </si>
  <si>
    <t>Food availability: Average dietary supply adequacy</t>
  </si>
  <si>
    <t>Food utilization: Prevalence of undernourishment (% of population)</t>
  </si>
  <si>
    <t>This is the traditional FAO hunger indicator, adopted as Millennium Development Goal indicator for Goal 1, Target 1.9.</t>
  </si>
  <si>
    <t>Value of food imports</t>
  </si>
  <si>
    <t>VU.VGR.OG.FS.ST.FI</t>
  </si>
  <si>
    <t>Food stability: Value of food imports over total merchandise exports</t>
  </si>
  <si>
    <t>This indicator captures the food stability and measures the value of food (excl. fish) imports over a country's total merchandise exports.</t>
  </si>
  <si>
    <t>This indicator provides a measure of vulnerability and captures the adequacy of foreign exchange reserves to pay for food imports, which has implications for national food security depending on production and trade patterns.</t>
  </si>
  <si>
    <t>World Bank: Worldwide Governance Indicators</t>
  </si>
  <si>
    <t>http://data.worldbank.org/data-catalog/worldwide-governance-indicators</t>
  </si>
  <si>
    <t>CC.INS.ECO.GRP</t>
  </si>
  <si>
    <t>Gross regional product</t>
  </si>
  <si>
    <t>Gross regional product (per capita)</t>
  </si>
  <si>
    <t>Gross regional product (GRP) is defined as the market value of all final goods and services produced within a region in a given period of time. GRP is conceptually equivalent to gross domestic product (GDP); the latter measures newly created value through production by resident production units (or residents in short) in the domestic economy, while for the former measures newly created value through production by regional residents in the regional economy, be it a state, province or a district.</t>
  </si>
  <si>
    <t>GRP is a measure of the economic vitality of the administrative area.</t>
  </si>
  <si>
    <t>World Bank (GDP)</t>
  </si>
  <si>
    <t>http://data.worldbank.org/indicator/NY.GDP.PCAP.KD</t>
  </si>
  <si>
    <t>CC.INS.ECO.GDP-GR</t>
  </si>
  <si>
    <t>GDP growth</t>
  </si>
  <si>
    <t>This indicator looks at how much economic progression the countries in South Caucasus and Central Asia have made since the collapse of the Soviet Union.</t>
  </si>
  <si>
    <t>In the time of the Soviet Union, countries in the region made similar economic progress. Since the collapse of the Soviet Union, countries have been developing at different speeds and success rates.</t>
  </si>
  <si>
    <t>http://databank.worldbank.org/data/reports.aspx?source=2&amp;series=NY.GDP.PCAP.PP.KD&amp;country=#</t>
  </si>
  <si>
    <t>CC.INS.HUM.RCV</t>
  </si>
  <si>
    <t>The National Red Cross/Crescent Societies are usually the first ones to respond to disasters locally.</t>
  </si>
  <si>
    <t>• National Red Cross/Crescent Societies
• IFRC</t>
  </si>
  <si>
    <t>CC.INS.HUM.APP</t>
  </si>
  <si>
    <t>The number of volunteers of the National Red Cross/Crescent Society by administrative area.</t>
  </si>
  <si>
    <t>The number of CERF and Flash appeals that have been issued since 2007.</t>
  </si>
  <si>
    <t>http://www.unocha.org/cerf/
https://fts.unocha.org/</t>
  </si>
  <si>
    <t>CC.INS.HUM.SSA</t>
  </si>
  <si>
    <t>Smaller-scale international humanitarian assistance</t>
  </si>
  <si>
    <t>The number of emergencies since 2007 in which there was need for a type of multi-sector/cluster emergency response operation (e.g, coordinated needs assessment) with involvement of the international humanitarian community.</t>
  </si>
  <si>
    <t>CERF and Flash appeals are issued in medium-large scale disasters if the Government needs support from the international humanitarian community to respond to the disaster</t>
  </si>
  <si>
    <t>Countries in the region vary in their use of international humanitarian services.</t>
  </si>
  <si>
    <t>The communication component aims to measure the efficiency of dissemination of early warnings through a communication network as well as coordination of preparedness and emergency activities. It is dependent on the dispersion of the communication infrastructure.</t>
  </si>
  <si>
    <t>Physical Infrastructure</t>
  </si>
  <si>
    <t>Road density is the ratio of the length of the region's total road network to the region's land area. The road network includes all roads that connect settlements to each other: motorways, trunks, primary, secondary, tertiary and unclassified roads (based on the definition from http://wiki.openstreetmap.org/wiki/Key:highway)</t>
  </si>
  <si>
    <t>http://apps.who.int/gho/data/node.main.78?lang=en</t>
  </si>
  <si>
    <t>(V.Low-V.High)</t>
  </si>
  <si>
    <t>Yerevan (city)</t>
  </si>
  <si>
    <t>Ganja-Gazakh</t>
  </si>
  <si>
    <t>Baku (city)</t>
  </si>
  <si>
    <t>Autonomous Republic of Adjara</t>
  </si>
  <si>
    <t>Kakheti</t>
  </si>
  <si>
    <t>Racha-Lechkhumi and Kvemo Svaneti</t>
  </si>
  <si>
    <t>Tbilisi (city)</t>
  </si>
  <si>
    <t>Bishkek (city)</t>
  </si>
  <si>
    <t>Astana (city)</t>
  </si>
  <si>
    <t>Zhambyl</t>
  </si>
  <si>
    <t>Karaganda</t>
  </si>
  <si>
    <t>Kostanai</t>
  </si>
  <si>
    <t>Mangistau</t>
  </si>
  <si>
    <t>Dushanbe (city)</t>
  </si>
  <si>
    <t>Mountain Badakhshon Autonomous Region (GBAO)</t>
  </si>
  <si>
    <t>Ashgabat (city)</t>
  </si>
  <si>
    <t>Andizhan</t>
  </si>
  <si>
    <t>Djizhak</t>
  </si>
  <si>
    <t>Republic of Karakalpakstan</t>
  </si>
  <si>
    <t>Navoi</t>
  </si>
  <si>
    <t>Kashkadarya</t>
  </si>
  <si>
    <t>Samarkand</t>
  </si>
  <si>
    <t>Syrdarya</t>
  </si>
  <si>
    <t>Surkhandarya</t>
  </si>
  <si>
    <t>Khorezm</t>
  </si>
  <si>
    <t>Results table with the main dimensions</t>
  </si>
  <si>
    <t>(release: 19 May 2017 v1.1)</t>
  </si>
  <si>
    <t>v1.0 (10 April 2017)</t>
  </si>
  <si>
    <t>(1-82)</t>
  </si>
  <si>
    <t>http://www.inform-index.org/Subnational/Central-Asia-Caucasus</t>
  </si>
  <si>
    <t>Disclaimers</t>
  </si>
  <si>
    <t>Further information</t>
  </si>
  <si>
    <t>Previous Releases</t>
  </si>
  <si>
    <t>1) The depiction and use of geographic names and related data included in lists and tables on this spreadsheet are not warranted to be error free nor do they necessarily imply official endorsement or acceptance by the United Nations.
2) Some areas in the region could not be included in the subnational INFORM model because only partial data and/or incomplete data was available.
3) There were no accurate geographical boundaries available to visualize results of some areas on maps.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</si>
</sst>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_(* \(#,##0.00\);_(* &quot;-&quot;??_);_(@_)"/>
    <numFmt numFmtId="164" formatCode="_-* #,##0_-;\-* #,##0_-;_-* &quot;-&quot;_-;_-@_-"/>
    <numFmt numFmtId="165" formatCode="_-* #,##0.00_-;\-* #,##0.00_-;_-* &quot;-&quot;??_-;_-@_-"/>
    <numFmt numFmtId="166" formatCode="0.0"/>
    <numFmt numFmtId="167" formatCode="_-* #,##0.0_-;\-* #,##0.0_-;_-* &quot;-&quot;??_-;_-@_-"/>
    <numFmt numFmtId="168" formatCode="0.0%"/>
    <numFmt numFmtId="169" formatCode="_-* #,##0.00_-;_-* #,##0.00\-;_-* &quot;-&quot;??_-;_-@_-"/>
    <numFmt numFmtId="170" formatCode="&quot;$&quot;#,##0\ ;\(&quot;$&quot;#,##0\)"/>
    <numFmt numFmtId="171" formatCode="_-* #,##0\ _F_B_-;\-* #,##0\ _F_B_-;_-* &quot;-&quot;\ _F_B_-;_-@_-"/>
    <numFmt numFmtId="172" formatCode="_-* #,##0.00\ _F_B_-;\-* #,##0.00\ _F_B_-;_-* &quot;-&quot;??\ _F_B_-;_-@_-"/>
    <numFmt numFmtId="173" formatCode="_(&quot;€&quot;* #,##0.00_);_(&quot;€&quot;* \(#,##0.00\);_(&quot;€&quot;* &quot;-&quot;??_);_(@_)"/>
    <numFmt numFmtId="174" formatCode="_-&quot;$&quot;* #,##0_-;\-&quot;$&quot;* #,##0_-;_-&quot;$&quot;* &quot;-&quot;_-;_-@_-"/>
    <numFmt numFmtId="175" formatCode="_-&quot;$&quot;* #,##0.00_-;\-&quot;$&quot;* #,##0.00_-;_-&quot;$&quot;* &quot;-&quot;??_-;_-@_-"/>
    <numFmt numFmtId="176" formatCode="##0.0"/>
    <numFmt numFmtId="177" formatCode="##0.0\ \|"/>
    <numFmt numFmtId="178" formatCode="_-* #,##0\ &quot;FB&quot;_-;\-* #,##0\ &quot;FB&quot;_-;_-* &quot;-&quot;\ &quot;FB&quot;_-;_-@_-"/>
    <numFmt numFmtId="179" formatCode="_-* #,##0.00\ &quot;FB&quot;_-;\-* #,##0.00\ &quot;FB&quot;_-;_-* &quot;-&quot;??\ &quot;FB&quot;_-;_-@_-"/>
    <numFmt numFmtId="180" formatCode="0.000"/>
    <numFmt numFmtId="181" formatCode="0.000%"/>
  </numFmts>
  <fonts count="1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0" tint="-0.499984740745262"/>
      <name val="Calibri"/>
      <family val="2"/>
      <scheme val="minor"/>
    </font>
    <font>
      <sz val="11"/>
      <color indexed="8"/>
      <name val="Calibri"/>
      <family val="2"/>
    </font>
    <font>
      <sz val="11"/>
      <color indexed="2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b/>
      <sz val="18"/>
      <color indexed="56"/>
      <name val="Cambria"/>
      <family val="2"/>
      <scheme val="major"/>
    </font>
    <font>
      <sz val="10"/>
      <color theme="1"/>
      <name val="Calibri"/>
      <family val="2"/>
      <scheme val="minor"/>
    </font>
    <font>
      <sz val="10"/>
      <color indexed="8"/>
      <name val="Arial"/>
      <family val="2"/>
    </font>
    <font>
      <sz val="11"/>
      <color indexed="8"/>
      <name val="Arial"/>
      <family val="2"/>
    </font>
    <font>
      <sz val="11"/>
      <color indexed="9"/>
      <name val="Calibri"/>
      <family val="2"/>
    </font>
    <font>
      <sz val="11"/>
      <color indexed="9"/>
      <name val="Arial"/>
      <family val="2"/>
    </font>
    <font>
      <b/>
      <sz val="11"/>
      <color indexed="52"/>
      <name val="Arial"/>
      <family val="2"/>
    </font>
    <font>
      <sz val="8"/>
      <name val="Arial"/>
      <family val="2"/>
    </font>
    <font>
      <b/>
      <sz val="8"/>
      <color indexed="8"/>
      <name val="MS Sans Serif"/>
      <family val="2"/>
    </font>
    <font>
      <b/>
      <sz val="11"/>
      <color indexed="52"/>
      <name val="Calibri"/>
      <family val="2"/>
    </font>
    <font>
      <sz val="11"/>
      <color indexed="52"/>
      <name val="Calibri"/>
      <family val="2"/>
    </font>
    <font>
      <b/>
      <sz val="11"/>
      <color indexed="9"/>
      <name val="Calibri"/>
      <family val="2"/>
    </font>
    <font>
      <b/>
      <sz val="11"/>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1"/>
      <color indexed="23"/>
      <name val="Arial"/>
      <family val="2"/>
    </font>
    <font>
      <sz val="8"/>
      <color indexed="8"/>
      <name val="Arial"/>
      <family val="2"/>
    </font>
    <font>
      <sz val="11"/>
      <color indexed="52"/>
      <name val="Arial"/>
      <family val="2"/>
    </font>
    <font>
      <sz val="11"/>
      <color indexed="17"/>
      <name val="Arial"/>
      <family val="2"/>
    </font>
    <font>
      <u/>
      <sz val="8.25"/>
      <color indexed="1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60"/>
      <name val="Calibri"/>
      <family val="2"/>
    </font>
    <font>
      <sz val="11"/>
      <color indexed="20"/>
      <name val="Arial"/>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sz val="10"/>
      <name val="MS Sans Serif"/>
      <family val="2"/>
    </font>
    <font>
      <b/>
      <sz val="14"/>
      <name val="Helv"/>
    </font>
    <font>
      <b/>
      <sz val="12"/>
      <name val="Helv"/>
    </font>
    <font>
      <i/>
      <sz val="8"/>
      <name val="Arial"/>
      <family val="2"/>
    </font>
    <font>
      <sz val="11"/>
      <color indexed="10"/>
      <name val="Calibri"/>
      <family val="2"/>
    </font>
    <font>
      <i/>
      <sz val="11"/>
      <color indexed="23"/>
      <name val="Calibri"/>
      <family val="2"/>
    </font>
    <fon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Arial"/>
      <family val="2"/>
    </font>
    <font>
      <b/>
      <sz val="11"/>
      <color indexed="8"/>
      <name val="Calibri"/>
      <family val="2"/>
    </font>
    <font>
      <b/>
      <sz val="11"/>
      <color indexed="63"/>
      <name val="Arial"/>
      <family val="2"/>
    </font>
    <font>
      <sz val="11"/>
      <color indexed="20"/>
      <name val="Calibri"/>
      <family val="2"/>
    </font>
    <font>
      <sz val="11"/>
      <color indexed="17"/>
      <name val="Calibri"/>
      <family val="2"/>
    </font>
    <font>
      <sz val="11"/>
      <color indexed="10"/>
      <name val="Arial"/>
      <family val="2"/>
    </font>
    <font>
      <u/>
      <sz val="10"/>
      <color theme="10"/>
      <name val="Calibri"/>
      <family val="2"/>
    </font>
    <font>
      <sz val="10"/>
      <color theme="0" tint="-0.499984740745262"/>
      <name val="Calibri"/>
      <family val="2"/>
      <scheme val="minor"/>
    </font>
    <font>
      <sz val="11"/>
      <color theme="1" tint="0.499984740745262"/>
      <name val="Calibri"/>
      <family val="2"/>
      <scheme val="minor"/>
    </font>
    <font>
      <sz val="11"/>
      <name val="Calibri"/>
      <family val="2"/>
      <scheme val="minor"/>
    </font>
    <font>
      <u/>
      <sz val="11"/>
      <color theme="10"/>
      <name val="Calibri"/>
      <family val="2"/>
      <scheme val="minor"/>
    </font>
    <font>
      <i/>
      <sz val="11"/>
      <color theme="0" tint="-0.499984740745262"/>
      <name val="Calibri"/>
      <family val="2"/>
      <scheme val="minor"/>
    </font>
    <font>
      <sz val="10"/>
      <color theme="0" tint="-0.499984740745262"/>
      <name val="Arial"/>
      <family val="2"/>
    </font>
    <font>
      <sz val="10"/>
      <color theme="1"/>
      <name val="Arial"/>
      <family val="2"/>
    </font>
    <font>
      <i/>
      <sz val="10"/>
      <color theme="1"/>
      <name val="Arial"/>
      <family val="2"/>
    </font>
    <font>
      <u/>
      <sz val="10"/>
      <color theme="10"/>
      <name val="Arial"/>
      <family val="2"/>
    </font>
    <font>
      <sz val="10"/>
      <color theme="1" tint="0.499984740745262"/>
      <name val="Arial"/>
      <family val="2"/>
    </font>
    <font>
      <sz val="10"/>
      <color theme="6" tint="-0.249977111117893"/>
      <name val="Arial"/>
      <family val="2"/>
    </font>
    <font>
      <b/>
      <sz val="11"/>
      <color rgb="FF323232"/>
      <name val="Arial"/>
      <family val="2"/>
    </font>
    <font>
      <sz val="10"/>
      <color rgb="FF323232"/>
      <name val="Arial"/>
      <family val="2"/>
    </font>
    <font>
      <b/>
      <sz val="18"/>
      <color rgb="FF323232"/>
      <name val="Arial"/>
      <family val="2"/>
    </font>
    <font>
      <sz val="11"/>
      <color rgb="FF323232"/>
      <name val="Arial"/>
      <family val="2"/>
    </font>
    <font>
      <i/>
      <sz val="10"/>
      <color rgb="FF323232"/>
      <name val="Arial"/>
      <family val="2"/>
    </font>
    <font>
      <i/>
      <sz val="9"/>
      <color rgb="FF323232"/>
      <name val="Arial"/>
      <family val="2"/>
    </font>
    <font>
      <b/>
      <sz val="18"/>
      <color theme="0"/>
      <name val="Arial"/>
      <family val="2"/>
    </font>
    <font>
      <sz val="11"/>
      <color theme="1"/>
      <name val="Arial"/>
      <family val="2"/>
    </font>
    <font>
      <u/>
      <sz val="11"/>
      <color theme="10"/>
      <name val="Arial"/>
      <family val="2"/>
    </font>
    <font>
      <b/>
      <sz val="10"/>
      <color rgb="FF323232"/>
      <name val="Arial"/>
      <family val="2"/>
    </font>
    <font>
      <sz val="10"/>
      <color theme="4" tint="-0.249977111117893"/>
      <name val="Arial"/>
      <family val="2"/>
    </font>
    <font>
      <b/>
      <sz val="10"/>
      <color theme="4" tint="-0.249977111117893"/>
      <name val="Arial"/>
      <family val="2"/>
    </font>
    <font>
      <b/>
      <sz val="10"/>
      <color theme="5" tint="-0.249977111117893"/>
      <name val="Arial"/>
      <family val="2"/>
    </font>
    <font>
      <sz val="10"/>
      <color theme="8" tint="-0.249977111117893"/>
      <name val="Arial"/>
      <family val="2"/>
    </font>
    <font>
      <b/>
      <sz val="10"/>
      <color theme="8" tint="-0.249977111117893"/>
      <name val="Arial"/>
      <family val="2"/>
    </font>
    <font>
      <b/>
      <sz val="10"/>
      <color theme="2" tint="-0.749992370372631"/>
      <name val="Arial"/>
      <family val="2"/>
    </font>
    <font>
      <b/>
      <sz val="10"/>
      <color theme="6" tint="-0.249977111117893"/>
      <name val="Arial"/>
      <family val="2"/>
    </font>
    <font>
      <b/>
      <sz val="10"/>
      <color theme="7" tint="-0.249977111117893"/>
      <name val="Arial"/>
      <family val="2"/>
    </font>
    <font>
      <b/>
      <sz val="10"/>
      <color theme="3" tint="-0.249977111117893"/>
      <name val="Arial"/>
      <family val="2"/>
    </font>
    <font>
      <sz val="10"/>
      <color theme="0"/>
      <name val="Arial"/>
      <family val="2"/>
    </font>
    <font>
      <b/>
      <sz val="10"/>
      <color theme="0"/>
      <name val="Arial"/>
      <family val="2"/>
    </font>
    <font>
      <b/>
      <sz val="9"/>
      <color rgb="FF323232"/>
      <name val="Arial"/>
      <family val="2"/>
    </font>
    <font>
      <sz val="9"/>
      <color theme="1"/>
      <name val="Arial"/>
      <family val="2"/>
    </font>
    <font>
      <b/>
      <sz val="10"/>
      <color theme="1" tint="0.499984740745262"/>
      <name val="Arial"/>
      <family val="2"/>
    </font>
    <font>
      <i/>
      <sz val="10"/>
      <color theme="1" tint="0.499984740745262"/>
      <name val="Arial"/>
      <family val="2"/>
    </font>
    <font>
      <b/>
      <sz val="10"/>
      <color theme="1"/>
      <name val="Arial"/>
      <family val="2"/>
    </font>
    <font>
      <sz val="9"/>
      <color indexed="81"/>
      <name val="Tahoma"/>
      <family val="2"/>
    </font>
    <font>
      <b/>
      <sz val="9"/>
      <color indexed="81"/>
      <name val="Tahoma"/>
      <family val="2"/>
    </font>
    <font>
      <b/>
      <sz val="13"/>
      <name val="Calibri"/>
      <family val="2"/>
      <scheme val="minor"/>
    </font>
    <font>
      <b/>
      <sz val="13"/>
      <color rgb="FF7030A0"/>
      <name val="Calibri"/>
      <family val="2"/>
      <scheme val="minor"/>
    </font>
    <font>
      <b/>
      <i/>
      <sz val="9"/>
      <color rgb="FF323232"/>
      <name val="Arial"/>
      <family val="2"/>
    </font>
    <font>
      <sz val="10"/>
      <color theme="1"/>
      <name val="Arial"/>
      <family val="2"/>
      <charset val="204"/>
    </font>
    <font>
      <i/>
      <sz val="10"/>
      <color theme="1"/>
      <name val="Arial"/>
      <family val="2"/>
      <charset val="204"/>
    </font>
    <font>
      <sz val="10"/>
      <color theme="0" tint="-0.499984740745262"/>
      <name val="Arial"/>
      <family val="2"/>
      <charset val="204"/>
    </font>
    <font>
      <sz val="9"/>
      <color indexed="81"/>
      <name val="Tahoma"/>
      <family val="2"/>
      <charset val="204"/>
    </font>
    <font>
      <b/>
      <sz val="9"/>
      <color indexed="81"/>
      <name val="Tahoma"/>
      <family val="2"/>
      <charset val="204"/>
    </font>
    <font>
      <sz val="10"/>
      <color theme="8" tint="-0.249977111117893"/>
      <name val="Arial"/>
      <family val="2"/>
      <charset val="204"/>
    </font>
    <font>
      <b/>
      <sz val="11"/>
      <color theme="1"/>
      <name val="Calibri"/>
      <family val="2"/>
      <charset val="204"/>
      <scheme val="minor"/>
    </font>
    <font>
      <b/>
      <sz val="11"/>
      <name val="Calibri"/>
      <family val="2"/>
      <scheme val="minor"/>
    </font>
    <font>
      <sz val="10"/>
      <color rgb="FF323232"/>
      <name val="Arial"/>
      <family val="2"/>
      <charset val="204"/>
    </font>
    <font>
      <b/>
      <sz val="16"/>
      <color rgb="FF323232"/>
      <name val="Arial"/>
      <family val="2"/>
    </font>
    <font>
      <b/>
      <sz val="12"/>
      <name val="Calibri"/>
      <family val="2"/>
      <scheme val="minor"/>
    </font>
    <font>
      <b/>
      <sz val="8"/>
      <color rgb="FF323232"/>
      <name val="Arial"/>
      <family val="2"/>
    </font>
    <font>
      <u/>
      <sz val="10"/>
      <color theme="10"/>
      <name val="Arial"/>
      <family val="2"/>
      <charset val="204"/>
    </font>
    <font>
      <sz val="11"/>
      <color theme="1"/>
      <name val="Arial"/>
      <family val="2"/>
      <charset val="204"/>
    </font>
    <font>
      <sz val="10"/>
      <name val="Arial"/>
      <family val="2"/>
      <charset val="204"/>
    </font>
    <font>
      <b/>
      <sz val="10"/>
      <color rgb="FF323232"/>
      <name val="Arial"/>
      <family val="2"/>
      <charset val="204"/>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27"/>
      </patternFill>
    </fill>
    <fill>
      <patternFill patternType="solid">
        <fgColor indexed="47"/>
      </patternFill>
    </fill>
    <fill>
      <patternFill patternType="solid">
        <fgColor indexed="29"/>
      </patternFill>
    </fill>
    <fill>
      <patternFill patternType="solid">
        <fgColor indexed="49"/>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CE3327"/>
        <bgColor indexed="64"/>
      </patternFill>
    </fill>
    <fill>
      <patternFill patternType="solid">
        <fgColor rgb="FFF79751"/>
        <bgColor indexed="64"/>
      </patternFill>
    </fill>
    <fill>
      <patternFill patternType="solid">
        <fgColor rgb="FF386192"/>
        <bgColor indexed="64"/>
      </patternFill>
    </fill>
    <fill>
      <patternFill patternType="solid">
        <fgColor rgb="FF7E935B"/>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0000"/>
        <bgColor indexed="64"/>
      </patternFill>
    </fill>
  </fills>
  <borders count="8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ck">
        <color theme="0"/>
      </bottom>
      <diagonal/>
    </border>
    <border>
      <left style="thick">
        <color theme="0"/>
      </left>
      <right style="thick">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thick">
        <color indexed="63"/>
      </top>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theme="0"/>
      </left>
      <right/>
      <top/>
      <bottom style="thick">
        <color theme="0"/>
      </bottom>
      <diagonal/>
    </border>
    <border>
      <left style="thin">
        <color indexed="9"/>
      </left>
      <right/>
      <top/>
      <bottom style="thin">
        <color indexed="9"/>
      </bottom>
      <diagonal/>
    </border>
    <border>
      <left style="thin">
        <color theme="0"/>
      </left>
      <right/>
      <top/>
      <bottom style="thin">
        <color theme="0"/>
      </bottom>
      <diagonal/>
    </border>
    <border>
      <left style="thin">
        <color theme="0"/>
      </left>
      <right/>
      <top style="thin">
        <color theme="0"/>
      </top>
      <bottom style="thin">
        <color theme="0"/>
      </bottom>
      <diagonal/>
    </border>
    <border>
      <left style="thick">
        <color indexed="9"/>
      </left>
      <right style="thin">
        <color indexed="9"/>
      </right>
      <top style="thick">
        <color theme="0"/>
      </top>
      <bottom style="thin">
        <color theme="0"/>
      </bottom>
      <diagonal/>
    </border>
    <border>
      <left style="thick">
        <color theme="0"/>
      </left>
      <right style="thin">
        <color indexed="9"/>
      </right>
      <top style="thick">
        <color theme="0"/>
      </top>
      <bottom style="thin">
        <color theme="0"/>
      </bottom>
      <diagonal/>
    </border>
    <border>
      <left style="thick">
        <color theme="0"/>
      </left>
      <right style="thin">
        <color indexed="9"/>
      </right>
      <top style="thin">
        <color theme="0"/>
      </top>
      <bottom style="thin">
        <color theme="0"/>
      </bottom>
      <diagonal/>
    </border>
    <border>
      <left style="thick">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ck">
        <color theme="0"/>
      </left>
      <right style="thin">
        <color indexed="9"/>
      </right>
      <top/>
      <bottom style="thin">
        <color theme="0"/>
      </bottom>
      <diagonal/>
    </border>
    <border>
      <left style="thick">
        <color indexed="9"/>
      </left>
      <right style="thin">
        <color indexed="9"/>
      </right>
      <top/>
      <bottom style="thin">
        <color indexed="9"/>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style="thick">
        <color theme="0"/>
      </left>
      <right style="thin">
        <color indexed="9"/>
      </right>
      <top style="thin">
        <color theme="0"/>
      </top>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thick">
        <color indexed="9"/>
      </left>
      <right style="thin">
        <color indexed="9"/>
      </right>
      <top style="thin">
        <color indexed="9"/>
      </top>
      <bottom/>
      <diagonal/>
    </border>
    <border>
      <left style="thin">
        <color theme="0"/>
      </left>
      <right style="thin">
        <color theme="0"/>
      </right>
      <top style="thin">
        <color theme="0" tint="-0.34998626667073579"/>
      </top>
      <bottom style="thin">
        <color theme="0"/>
      </bottom>
      <diagonal/>
    </border>
    <border>
      <left style="thin">
        <color theme="0"/>
      </left>
      <right/>
      <top style="thin">
        <color theme="0" tint="-0.34998626667073579"/>
      </top>
      <bottom style="thin">
        <color theme="0"/>
      </bottom>
      <diagonal/>
    </border>
    <border>
      <left style="thick">
        <color theme="0"/>
      </left>
      <right style="thin">
        <color indexed="9"/>
      </right>
      <top style="thin">
        <color theme="0" tint="-0.34998626667073579"/>
      </top>
      <bottom style="thin">
        <color theme="0"/>
      </bottom>
      <diagonal/>
    </border>
    <border>
      <left/>
      <right style="thin">
        <color indexed="9"/>
      </right>
      <top style="thin">
        <color theme="0" tint="-0.34998626667073579"/>
      </top>
      <bottom style="thin">
        <color indexed="9"/>
      </bottom>
      <diagonal/>
    </border>
    <border>
      <left style="thin">
        <color indexed="9"/>
      </left>
      <right style="thin">
        <color indexed="9"/>
      </right>
      <top style="thin">
        <color theme="0" tint="-0.34998626667073579"/>
      </top>
      <bottom style="thin">
        <color indexed="9"/>
      </bottom>
      <diagonal/>
    </border>
    <border>
      <left style="thin">
        <color indexed="9"/>
      </left>
      <right/>
      <top style="thin">
        <color theme="0" tint="-0.34998626667073579"/>
      </top>
      <bottom style="thin">
        <color indexed="9"/>
      </bottom>
      <diagonal/>
    </border>
    <border>
      <left style="thick">
        <color indexed="9"/>
      </left>
      <right style="thin">
        <color indexed="9"/>
      </right>
      <top style="thin">
        <color theme="0" tint="-0.34998626667073579"/>
      </top>
      <bottom style="thin">
        <color indexed="9"/>
      </bottom>
      <diagonal/>
    </border>
    <border>
      <left/>
      <right/>
      <top style="thin">
        <color theme="0" tint="-0.34998626667073579"/>
      </top>
      <bottom/>
      <diagonal/>
    </border>
    <border>
      <left style="thin">
        <color theme="0"/>
      </left>
      <right style="thin">
        <color theme="0"/>
      </right>
      <top/>
      <bottom style="thin">
        <color theme="0" tint="-0.34998626667073579"/>
      </bottom>
      <diagonal/>
    </border>
    <border>
      <left style="thin">
        <color theme="0"/>
      </left>
      <right style="thin">
        <color theme="0"/>
      </right>
      <top style="thin">
        <color theme="0"/>
      </top>
      <bottom style="thin">
        <color theme="0" tint="-0.34998626667073579"/>
      </bottom>
      <diagonal/>
    </border>
    <border>
      <left style="thin">
        <color theme="0"/>
      </left>
      <right/>
      <top style="thin">
        <color theme="0"/>
      </top>
      <bottom style="thin">
        <color theme="0" tint="-0.34998626667073579"/>
      </bottom>
      <diagonal/>
    </border>
    <border>
      <left style="thick">
        <color theme="0"/>
      </left>
      <right style="thin">
        <color indexed="9"/>
      </right>
      <top style="thin">
        <color theme="0"/>
      </top>
      <bottom style="thin">
        <color theme="0" tint="-0.34998626667073579"/>
      </bottom>
      <diagonal/>
    </border>
    <border>
      <left/>
      <right style="thin">
        <color indexed="9"/>
      </right>
      <top/>
      <bottom style="thin">
        <color theme="0" tint="-0.34998626667073579"/>
      </bottom>
      <diagonal/>
    </border>
    <border>
      <left style="thin">
        <color indexed="9"/>
      </left>
      <right style="thin">
        <color indexed="9"/>
      </right>
      <top/>
      <bottom style="thin">
        <color theme="0" tint="-0.34998626667073579"/>
      </bottom>
      <diagonal/>
    </border>
    <border>
      <left style="thin">
        <color indexed="9"/>
      </left>
      <right/>
      <top/>
      <bottom style="thin">
        <color theme="0" tint="-0.34998626667073579"/>
      </bottom>
      <diagonal/>
    </border>
    <border>
      <left style="thick">
        <color indexed="9"/>
      </left>
      <right style="thin">
        <color indexed="9"/>
      </right>
      <top style="thin">
        <color indexed="9"/>
      </top>
      <bottom style="thin">
        <color theme="0" tint="-0.34998626667073579"/>
      </bottom>
      <diagonal/>
    </border>
    <border>
      <left/>
      <right/>
      <top/>
      <bottom style="thin">
        <color theme="0" tint="-0.34998626667073579"/>
      </bottom>
      <diagonal/>
    </border>
    <border>
      <left style="medium">
        <color indexed="64"/>
      </left>
      <right style="medium">
        <color indexed="64"/>
      </right>
      <top style="thin">
        <color theme="0" tint="-0.34998626667073579"/>
      </top>
      <bottom/>
      <diagonal/>
    </border>
    <border>
      <left/>
      <right style="medium">
        <color indexed="64"/>
      </right>
      <top style="thin">
        <color theme="0" tint="-0.34998626667073579"/>
      </top>
      <bottom/>
      <diagonal/>
    </border>
    <border>
      <left style="medium">
        <color indexed="64"/>
      </left>
      <right style="medium">
        <color indexed="64"/>
      </right>
      <top/>
      <bottom style="thin">
        <color theme="0" tint="-0.34998626667073579"/>
      </bottom>
      <diagonal/>
    </border>
    <border>
      <left/>
      <right style="medium">
        <color indexed="64"/>
      </right>
      <top/>
      <bottom style="thin">
        <color theme="0" tint="-0.34998626667073579"/>
      </bottom>
      <diagonal/>
    </border>
    <border>
      <left style="thin">
        <color indexed="64"/>
      </left>
      <right/>
      <top/>
      <bottom/>
      <diagonal/>
    </border>
    <border>
      <left/>
      <right/>
      <top style="thin">
        <color auto="1"/>
      </top>
      <bottom/>
      <diagonal/>
    </border>
  </borders>
  <cellStyleXfs count="28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1" borderId="0" applyNumberFormat="0" applyBorder="0" applyAlignment="0" applyProtection="0"/>
    <xf numFmtId="0" fontId="21" fillId="3" borderId="0" applyNumberFormat="0" applyBorder="0" applyAlignment="0" applyProtection="0"/>
    <xf numFmtId="0" fontId="11" fillId="46" borderId="4" applyNumberFormat="0" applyAlignment="0" applyProtection="0"/>
    <xf numFmtId="0" fontId="22" fillId="0" borderId="11" applyNumberFormat="0" applyFill="0" applyAlignment="0" applyProtection="0"/>
    <xf numFmtId="0" fontId="23" fillId="0" borderId="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0" fillId="8" borderId="8" applyNumberFormat="0" applyFont="0" applyAlignment="0" applyProtection="0"/>
    <xf numFmtId="0" fontId="10" fillId="46" borderId="5" applyNumberFormat="0" applyAlignment="0" applyProtection="0"/>
    <xf numFmtId="0" fontId="25" fillId="0" borderId="0" applyNumberFormat="0" applyFill="0" applyBorder="0" applyAlignment="0" applyProtection="0"/>
    <xf numFmtId="0" fontId="16" fillId="0" borderId="13" applyNumberFormat="0" applyFill="0" applyAlignment="0" applyProtection="0"/>
    <xf numFmtId="165" fontId="18" fillId="0" borderId="0" applyFont="0" applyFill="0" applyBorder="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8" fillId="0" borderId="0"/>
    <xf numFmtId="43" fontId="18" fillId="0" borderId="0" applyFont="0" applyFill="0" applyBorder="0" applyAlignment="0" applyProtection="0"/>
    <xf numFmtId="0" fontId="18" fillId="0" borderId="0"/>
    <xf numFmtId="0" fontId="27" fillId="0" borderId="0">
      <alignment vertical="top"/>
    </xf>
    <xf numFmtId="0" fontId="27" fillId="0" borderId="0">
      <alignment vertical="top"/>
    </xf>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8" fillId="52" borderId="0" applyNumberFormat="0" applyBorder="0" applyAlignment="0" applyProtection="0"/>
    <xf numFmtId="0" fontId="20" fillId="52" borderId="0" applyNumberFormat="0" applyBorder="0" applyAlignment="0" applyProtection="0"/>
    <xf numFmtId="0" fontId="28" fillId="53" borderId="0" applyNumberFormat="0" applyBorder="0" applyAlignment="0" applyProtection="0"/>
    <xf numFmtId="0" fontId="20" fillId="5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8" fillId="5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8" fillId="37"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9" fillId="40" borderId="0" applyNumberFormat="0" applyBorder="0" applyAlignment="0" applyProtection="0"/>
    <xf numFmtId="0" fontId="30" fillId="54" borderId="0" applyNumberFormat="0" applyBorder="0" applyAlignment="0" applyProtection="0"/>
    <xf numFmtId="0" fontId="29" fillId="54"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29" fillId="42" borderId="0" applyNumberFormat="0" applyBorder="0" applyAlignment="0" applyProtection="0"/>
    <xf numFmtId="0" fontId="29" fillId="40" borderId="0" applyNumberFormat="0" applyBorder="0" applyAlignment="0" applyProtection="0"/>
    <xf numFmtId="0" fontId="29" fillId="54"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29" fillId="55"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30" fillId="56" borderId="0" applyNumberFormat="0" applyBorder="0" applyAlignment="0" applyProtection="0"/>
    <xf numFmtId="0" fontId="29" fillId="56" borderId="0" applyNumberFormat="0" applyBorder="0" applyAlignment="0" applyProtection="0"/>
    <xf numFmtId="0" fontId="18" fillId="0" borderId="0" applyNumberFormat="0" applyFill="0" applyBorder="0" applyAlignment="0" applyProtection="0"/>
    <xf numFmtId="0" fontId="31" fillId="46" borderId="23" applyNumberFormat="0" applyAlignment="0" applyProtection="0"/>
    <xf numFmtId="0" fontId="32" fillId="57" borderId="24"/>
    <xf numFmtId="0" fontId="33" fillId="58" borderId="25">
      <alignment horizontal="right" vertical="top" wrapText="1"/>
    </xf>
    <xf numFmtId="0" fontId="34" fillId="46" borderId="23" applyNumberFormat="0" applyAlignment="0" applyProtection="0"/>
    <xf numFmtId="0" fontId="32" fillId="0" borderId="22"/>
    <xf numFmtId="0" fontId="35" fillId="0" borderId="26" applyNumberFormat="0" applyFill="0" applyAlignment="0" applyProtection="0"/>
    <xf numFmtId="0" fontId="36" fillId="59" borderId="27" applyNumberFormat="0" applyAlignment="0" applyProtection="0"/>
    <xf numFmtId="0" fontId="37" fillId="59" borderId="27" applyNumberFormat="0" applyAlignment="0" applyProtection="0"/>
    <xf numFmtId="0" fontId="38" fillId="50" borderId="0">
      <alignment horizontal="center"/>
    </xf>
    <xf numFmtId="0" fontId="39" fillId="50" borderId="0">
      <alignment horizontal="center" vertical="center"/>
    </xf>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18" fillId="60" borderId="0">
      <alignment horizontal="center" wrapText="1"/>
    </xf>
    <xf numFmtId="0" fontId="40" fillId="50" borderId="0">
      <alignment horizontal="center"/>
    </xf>
    <xf numFmtId="169" fontId="2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3" fontId="18" fillId="0" borderId="0" applyFont="0" applyFill="0" applyBorder="0" applyAlignment="0" applyProtection="0"/>
    <xf numFmtId="0" fontId="37" fillId="59" borderId="27" applyNumberFormat="0" applyAlignment="0" applyProtection="0"/>
    <xf numFmtId="170" fontId="18" fillId="0" borderId="0" applyFont="0" applyFill="0" applyBorder="0" applyAlignment="0" applyProtection="0"/>
    <xf numFmtId="0" fontId="41" fillId="51" borderId="24" applyBorder="0">
      <protection locked="0"/>
    </xf>
    <xf numFmtId="0"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0" fontId="42" fillId="51" borderId="24">
      <protection locked="0"/>
    </xf>
    <xf numFmtId="0" fontId="18" fillId="51" borderId="22"/>
    <xf numFmtId="0" fontId="18" fillId="50" borderId="0"/>
    <xf numFmtId="173" fontId="18" fillId="0" borderId="0" applyFont="0" applyFill="0" applyBorder="0" applyAlignment="0" applyProtection="0"/>
    <xf numFmtId="0" fontId="43" fillId="0" borderId="0" applyNumberFormat="0" applyFill="0" applyBorder="0" applyAlignment="0" applyProtection="0"/>
    <xf numFmtId="2" fontId="18" fillId="0" borderId="0" applyFont="0" applyFill="0" applyBorder="0" applyAlignment="0" applyProtection="0"/>
    <xf numFmtId="0" fontId="44" fillId="50" borderId="22">
      <alignment horizontal="left"/>
    </xf>
    <xf numFmtId="0" fontId="27" fillId="50" borderId="0">
      <alignment horizontal="left"/>
    </xf>
    <xf numFmtId="0" fontId="45" fillId="0" borderId="26" applyNumberFormat="0" applyFill="0" applyAlignment="0" applyProtection="0"/>
    <xf numFmtId="0" fontId="46" fillId="35" borderId="0" applyNumberFormat="0" applyBorder="0" applyAlignment="0" applyProtection="0"/>
    <xf numFmtId="0" fontId="46" fillId="35" borderId="0" applyNumberFormat="0" applyBorder="0" applyAlignment="0" applyProtection="0"/>
    <xf numFmtId="0" fontId="33" fillId="61" borderId="0">
      <alignment horizontal="right" vertical="top" wrapText="1"/>
    </xf>
    <xf numFmtId="0" fontId="47" fillId="0" borderId="0" applyNumberFormat="0" applyFill="0" applyBorder="0" applyAlignment="0" applyProtection="0">
      <alignment vertical="top"/>
      <protection locked="0"/>
    </xf>
    <xf numFmtId="0" fontId="48" fillId="53" borderId="23" applyNumberFormat="0" applyAlignment="0" applyProtection="0"/>
    <xf numFmtId="0" fontId="48" fillId="53" borderId="23" applyNumberFormat="0" applyAlignment="0" applyProtection="0"/>
    <xf numFmtId="0" fontId="49" fillId="60" borderId="0">
      <alignment horizontal="center"/>
    </xf>
    <xf numFmtId="0" fontId="18" fillId="50" borderId="22">
      <alignment horizontal="centerContinuous" wrapText="1"/>
    </xf>
    <xf numFmtId="0" fontId="50" fillId="62" borderId="0">
      <alignment horizontal="center" wrapText="1"/>
    </xf>
    <xf numFmtId="169" fontId="28" fillId="0" borderId="0" applyFont="0" applyFill="0" applyBorder="0" applyAlignment="0" applyProtection="0"/>
    <xf numFmtId="0" fontId="51" fillId="0" borderId="11" applyNumberFormat="0" applyFill="0" applyAlignment="0" applyProtection="0"/>
    <xf numFmtId="0" fontId="52" fillId="0" borderId="28"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32" fillId="50" borderId="29">
      <alignment wrapText="1"/>
    </xf>
    <xf numFmtId="0" fontId="32" fillId="50" borderId="15"/>
    <xf numFmtId="0" fontId="32" fillId="50" borderId="30"/>
    <xf numFmtId="0" fontId="32" fillId="50" borderId="31">
      <alignment horizontal="center" wrapText="1"/>
    </xf>
    <xf numFmtId="0" fontId="45" fillId="0" borderId="26" applyNumberFormat="0" applyFill="0" applyAlignment="0" applyProtection="0"/>
    <xf numFmtId="0"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0" fontId="54" fillId="63" borderId="0" applyNumberFormat="0" applyBorder="0" applyAlignment="0" applyProtection="0"/>
    <xf numFmtId="0" fontId="54" fillId="63" borderId="0" applyNumberFormat="0" applyBorder="0" applyAlignment="0" applyProtection="0"/>
    <xf numFmtId="0" fontId="55" fillId="63" borderId="0" applyNumberFormat="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8" fillId="0" borderId="0"/>
    <xf numFmtId="0" fontId="20" fillId="0" borderId="0"/>
    <xf numFmtId="0" fontId="28" fillId="0" borderId="0"/>
    <xf numFmtId="0" fontId="28" fillId="0" borderId="0"/>
    <xf numFmtId="0" fontId="18" fillId="0" borderId="0"/>
    <xf numFmtId="0" fontId="28" fillId="0" borderId="0"/>
    <xf numFmtId="0" fontId="20" fillId="0" borderId="0"/>
    <xf numFmtId="0" fontId="28" fillId="0" borderId="0"/>
    <xf numFmtId="0" fontId="18" fillId="0" borderId="0" applyNumberFormat="0" applyFill="0" applyBorder="0" applyAlignment="0" applyProtection="0"/>
    <xf numFmtId="0" fontId="20" fillId="0" borderId="0"/>
    <xf numFmtId="0" fontId="18" fillId="0" borderId="0"/>
    <xf numFmtId="0" fontId="18" fillId="0" borderId="0"/>
    <xf numFmtId="0" fontId="18" fillId="0" borderId="0"/>
    <xf numFmtId="0" fontId="18" fillId="0" borderId="0"/>
    <xf numFmtId="0" fontId="27" fillId="0" borderId="0"/>
    <xf numFmtId="0" fontId="20" fillId="64" borderId="32" applyNumberFormat="0" applyFont="0" applyAlignment="0" applyProtection="0"/>
    <xf numFmtId="0" fontId="20" fillId="64" borderId="32" applyNumberFormat="0" applyFont="0" applyAlignment="0" applyProtection="0"/>
    <xf numFmtId="0" fontId="28" fillId="64" borderId="32" applyNumberFormat="0" applyFont="0" applyAlignment="0" applyProtection="0"/>
    <xf numFmtId="0" fontId="56" fillId="34" borderId="0" applyNumberFormat="0" applyBorder="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0" fontId="32" fillId="50" borderId="22"/>
    <xf numFmtId="0" fontId="39" fillId="50" borderId="0">
      <alignment horizontal="right"/>
    </xf>
    <xf numFmtId="0" fontId="57" fillId="62" borderId="0">
      <alignment horizontal="center"/>
    </xf>
    <xf numFmtId="0" fontId="58" fillId="61" borderId="22">
      <alignment horizontal="left" vertical="top" wrapText="1"/>
    </xf>
    <xf numFmtId="0" fontId="59" fillId="61" borderId="33">
      <alignment horizontal="left" vertical="top" wrapText="1"/>
    </xf>
    <xf numFmtId="0" fontId="58" fillId="61" borderId="34">
      <alignment horizontal="left" vertical="top" wrapText="1"/>
    </xf>
    <xf numFmtId="0" fontId="58" fillId="61" borderId="33">
      <alignment horizontal="left" vertical="top"/>
    </xf>
    <xf numFmtId="0" fontId="18" fillId="65" borderId="0" applyNumberFormat="0" applyFont="0" applyBorder="0" applyProtection="0">
      <alignment horizontal="left" vertical="center"/>
    </xf>
    <xf numFmtId="0" fontId="18" fillId="0" borderId="35" applyNumberFormat="0" applyFill="0" applyProtection="0">
      <alignment horizontal="left" vertical="center" wrapText="1" indent="1"/>
    </xf>
    <xf numFmtId="176" fontId="18" fillId="0" borderId="35"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76" fontId="18" fillId="0" borderId="0" applyFill="0" applyBorder="0" applyProtection="0">
      <alignment horizontal="right" vertical="center" wrapText="1"/>
    </xf>
    <xf numFmtId="177" fontId="18" fillId="0" borderId="0" applyFill="0" applyBorder="0" applyProtection="0">
      <alignment horizontal="right" vertical="center" wrapText="1"/>
    </xf>
    <xf numFmtId="0" fontId="18" fillId="0" borderId="36" applyNumberFormat="0" applyFill="0" applyProtection="0">
      <alignment horizontal="left" vertical="center" wrapText="1"/>
    </xf>
    <xf numFmtId="0" fontId="18" fillId="0" borderId="36" applyNumberFormat="0" applyFill="0" applyProtection="0">
      <alignment horizontal="left" vertical="center" wrapText="1" indent="1"/>
    </xf>
    <xf numFmtId="176" fontId="18" fillId="0" borderId="36"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60" fillId="0" borderId="0" applyNumberFormat="0" applyFill="0" applyBorder="0" applyProtection="0">
      <alignment horizontal="left" vertical="center" wrapText="1"/>
    </xf>
    <xf numFmtId="0" fontId="60" fillId="0" borderId="0" applyNumberFormat="0" applyFill="0" applyBorder="0" applyProtection="0">
      <alignment horizontal="left" vertical="center" wrapText="1"/>
    </xf>
    <xf numFmtId="0" fontId="61" fillId="0" borderId="0" applyNumberFormat="0" applyFill="0" applyBorder="0" applyProtection="0">
      <alignment vertical="center" wrapText="1"/>
    </xf>
    <xf numFmtId="0" fontId="18" fillId="0" borderId="37" applyNumberFormat="0" applyFont="0" applyFill="0" applyProtection="0">
      <alignment horizontal="center" vertical="center" wrapText="1"/>
    </xf>
    <xf numFmtId="0" fontId="60" fillId="0" borderId="37" applyNumberFormat="0" applyFill="0" applyProtection="0">
      <alignment horizontal="center" vertical="center" wrapText="1"/>
    </xf>
    <xf numFmtId="0" fontId="60" fillId="0" borderId="37" applyNumberFormat="0" applyFill="0" applyProtection="0">
      <alignment horizontal="center" vertical="center" wrapText="1"/>
    </xf>
    <xf numFmtId="0" fontId="18" fillId="0" borderId="35" applyNumberFormat="0" applyFill="0" applyProtection="0">
      <alignment horizontal="left" vertical="center" wrapText="1"/>
    </xf>
    <xf numFmtId="0" fontId="28" fillId="0" borderId="0"/>
    <xf numFmtId="0" fontId="62" fillId="0" borderId="0"/>
    <xf numFmtId="0" fontId="18" fillId="0" borderId="0"/>
    <xf numFmtId="0" fontId="18" fillId="0" borderId="0">
      <alignment horizontal="left" wrapText="1"/>
    </xf>
    <xf numFmtId="0" fontId="18" fillId="0" borderId="0">
      <alignment vertical="top"/>
    </xf>
    <xf numFmtId="0" fontId="63" fillId="0" borderId="38"/>
    <xf numFmtId="0" fontId="64" fillId="0" borderId="0"/>
    <xf numFmtId="0" fontId="65" fillId="0" borderId="0">
      <alignment horizontal="left" vertical="top"/>
    </xf>
    <xf numFmtId="0" fontId="38" fillId="50" borderId="0">
      <alignment horizontal="center"/>
    </xf>
    <xf numFmtId="0" fontId="66" fillId="0" borderId="0" applyNumberFormat="0" applyFill="0" applyBorder="0" applyAlignment="0" applyProtection="0"/>
    <xf numFmtId="0" fontId="67" fillId="0" borderId="0" applyNumberFormat="0" applyFill="0" applyBorder="0" applyAlignment="0" applyProtection="0"/>
    <xf numFmtId="0" fontId="68" fillId="0" borderId="0">
      <alignment vertical="top"/>
    </xf>
    <xf numFmtId="0" fontId="69" fillId="50" borderId="0"/>
    <xf numFmtId="0" fontId="70" fillId="0" borderId="0" applyNumberFormat="0" applyFill="0" applyBorder="0" applyAlignment="0" applyProtection="0"/>
    <xf numFmtId="0" fontId="71" fillId="0" borderId="11" applyNumberFormat="0" applyFill="0" applyAlignment="0" applyProtection="0"/>
    <xf numFmtId="0" fontId="72" fillId="0" borderId="28" applyNumberFormat="0" applyFill="0" applyAlignment="0" applyProtection="0"/>
    <xf numFmtId="0" fontId="73" fillId="0" borderId="12" applyNumberFormat="0" applyFill="0" applyAlignment="0" applyProtection="0"/>
    <xf numFmtId="0" fontId="73" fillId="0" borderId="0" applyNumberFormat="0" applyFill="0" applyBorder="0" applyAlignment="0" applyProtection="0"/>
    <xf numFmtId="0" fontId="70" fillId="0" borderId="0" applyNumberFormat="0" applyFill="0" applyBorder="0" applyAlignment="0" applyProtection="0"/>
    <xf numFmtId="0" fontId="74" fillId="0" borderId="13" applyNumberFormat="0" applyFill="0" applyAlignment="0" applyProtection="0"/>
    <xf numFmtId="0" fontId="75" fillId="0" borderId="13" applyNumberFormat="0" applyFill="0" applyAlignment="0" applyProtection="0"/>
    <xf numFmtId="0" fontId="76" fillId="46" borderId="39" applyNumberFormat="0" applyAlignment="0" applyProtection="0"/>
    <xf numFmtId="0" fontId="77" fillId="34" borderId="0" applyNumberFormat="0" applyBorder="0" applyAlignment="0" applyProtection="0"/>
    <xf numFmtId="0" fontId="78" fillId="35" borderId="0" applyNumberFormat="0" applyBorder="0" applyAlignment="0" applyProtection="0"/>
    <xf numFmtId="0" fontId="43" fillId="0" borderId="0" applyNumberFormat="0" applyFill="0" applyBorder="0" applyAlignment="0" applyProtection="0"/>
    <xf numFmtId="0" fontId="79" fillId="0" borderId="0" applyNumberForma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84" fillId="0" borderId="0" applyNumberFormat="0" applyFill="0" applyBorder="0" applyAlignment="0" applyProtection="0"/>
    <xf numFmtId="166" fontId="27" fillId="49" borderId="48">
      <alignment horizontal="center" vertical="center"/>
    </xf>
  </cellStyleXfs>
  <cellXfs count="337">
    <xf numFmtId="0" fontId="0" fillId="0" borderId="0" xfId="0"/>
    <xf numFmtId="0" fontId="0" fillId="48" borderId="0" xfId="0" applyFill="1" applyBorder="1"/>
    <xf numFmtId="0" fontId="4" fillId="48" borderId="0" xfId="3" applyFill="1" applyBorder="1"/>
    <xf numFmtId="0" fontId="0" fillId="48" borderId="0" xfId="0" applyFill="1"/>
    <xf numFmtId="0" fontId="0" fillId="0" borderId="0" xfId="0"/>
    <xf numFmtId="0" fontId="0" fillId="48" borderId="0" xfId="0" applyFill="1" applyBorder="1" applyAlignment="1">
      <alignment wrapText="1"/>
    </xf>
    <xf numFmtId="0" fontId="17" fillId="48" borderId="0" xfId="0" applyFont="1" applyFill="1" applyBorder="1" applyAlignment="1">
      <alignment horizontal="right" wrapText="1"/>
    </xf>
    <xf numFmtId="0" fontId="13" fillId="48" borderId="0" xfId="20" applyFont="1" applyFill="1" applyBorder="1"/>
    <xf numFmtId="0" fontId="19" fillId="48" borderId="0" xfId="18" applyFont="1" applyFill="1" applyBorder="1"/>
    <xf numFmtId="0" fontId="1" fillId="48" borderId="0" xfId="19" applyFill="1" applyBorder="1"/>
    <xf numFmtId="0" fontId="82" fillId="48" borderId="0" xfId="34" applyFont="1" applyFill="1" applyBorder="1" applyAlignment="1">
      <alignment horizontal="center" vertical="center"/>
    </xf>
    <xf numFmtId="0" fontId="13" fillId="48" borderId="0" xfId="17" applyFont="1" applyFill="1" applyBorder="1"/>
    <xf numFmtId="0" fontId="0" fillId="48" borderId="0" xfId="0" applyFill="1" applyAlignment="1">
      <alignment textRotation="90"/>
    </xf>
    <xf numFmtId="0" fontId="13" fillId="48" borderId="0" xfId="32" applyFont="1" applyFill="1" applyBorder="1"/>
    <xf numFmtId="166" fontId="0" fillId="48" borderId="0" xfId="0" applyNumberFormat="1" applyFill="1"/>
    <xf numFmtId="0" fontId="81" fillId="48" borderId="0" xfId="0" applyFont="1" applyFill="1" applyBorder="1" applyAlignment="1">
      <alignment horizontal="left" wrapText="1"/>
    </xf>
    <xf numFmtId="0" fontId="26" fillId="48" borderId="0" xfId="0" applyFont="1" applyFill="1"/>
    <xf numFmtId="0" fontId="83" fillId="48" borderId="0" xfId="0" applyFont="1" applyFill="1"/>
    <xf numFmtId="0" fontId="85" fillId="48" borderId="0" xfId="0" applyFont="1" applyFill="1"/>
    <xf numFmtId="0" fontId="98" fillId="48" borderId="0" xfId="0" applyFont="1" applyFill="1" applyBorder="1" applyAlignment="1">
      <alignment vertical="center" wrapText="1"/>
    </xf>
    <xf numFmtId="0" fontId="49" fillId="48" borderId="0" xfId="0" applyFont="1" applyFill="1" applyBorder="1" applyAlignment="1">
      <alignment horizontal="center" vertical="center" wrapText="1"/>
    </xf>
    <xf numFmtId="0" fontId="99" fillId="0" borderId="0" xfId="0" applyFont="1"/>
    <xf numFmtId="0" fontId="100" fillId="0" borderId="0" xfId="286" applyFont="1" applyAlignment="1" applyProtection="1"/>
    <xf numFmtId="0" fontId="94" fillId="47" borderId="30" xfId="0" applyFont="1" applyFill="1" applyBorder="1" applyAlignment="1">
      <alignment vertical="center" wrapText="1"/>
    </xf>
    <xf numFmtId="0" fontId="102" fillId="48" borderId="21" xfId="3" applyFont="1" applyFill="1" applyBorder="1" applyAlignment="1">
      <alignment horizontal="center" textRotation="90" wrapText="1"/>
    </xf>
    <xf numFmtId="0" fontId="103" fillId="48" borderId="21" xfId="3" applyFont="1" applyFill="1" applyBorder="1" applyAlignment="1">
      <alignment horizontal="center" textRotation="90" wrapText="1"/>
    </xf>
    <xf numFmtId="0" fontId="104" fillId="48" borderId="44" xfId="2" applyFont="1" applyFill="1" applyBorder="1" applyAlignment="1">
      <alignment horizontal="center" textRotation="90" wrapText="1"/>
    </xf>
    <xf numFmtId="0" fontId="105" fillId="48" borderId="21" xfId="4" applyFont="1" applyFill="1" applyBorder="1" applyAlignment="1">
      <alignment horizontal="center" textRotation="90" wrapText="1"/>
    </xf>
    <xf numFmtId="0" fontId="106" fillId="48" borderId="21" xfId="3" applyFont="1" applyFill="1" applyBorder="1" applyAlignment="1">
      <alignment horizontal="center" textRotation="90" wrapText="1"/>
    </xf>
    <xf numFmtId="0" fontId="107" fillId="48" borderId="21" xfId="2" applyFont="1" applyFill="1" applyBorder="1" applyAlignment="1">
      <alignment horizontal="center" textRotation="90" wrapText="1"/>
    </xf>
    <xf numFmtId="0" fontId="91" fillId="48" borderId="21" xfId="4" applyFont="1" applyFill="1" applyBorder="1" applyAlignment="1">
      <alignment horizontal="center" textRotation="90" wrapText="1"/>
    </xf>
    <xf numFmtId="0" fontId="108" fillId="48" borderId="21" xfId="3" applyFont="1" applyFill="1" applyBorder="1" applyAlignment="1">
      <alignment horizontal="center" textRotation="90" wrapText="1"/>
    </xf>
    <xf numFmtId="0" fontId="109" fillId="48" borderId="21" xfId="2" applyFont="1" applyFill="1" applyBorder="1" applyAlignment="1">
      <alignment horizontal="center" textRotation="90" wrapText="1"/>
    </xf>
    <xf numFmtId="0" fontId="110" fillId="48" borderId="21" xfId="2" applyFont="1" applyFill="1" applyBorder="1" applyAlignment="1">
      <alignment horizontal="center" textRotation="90" wrapText="1"/>
    </xf>
    <xf numFmtId="166" fontId="27" fillId="49" borderId="19" xfId="0" applyNumberFormat="1" applyFont="1" applyFill="1" applyBorder="1" applyAlignment="1">
      <alignment horizontal="center" vertical="center"/>
    </xf>
    <xf numFmtId="166" fontId="27" fillId="49" borderId="45" xfId="0" applyNumberFormat="1" applyFont="1" applyFill="1" applyBorder="1" applyAlignment="1">
      <alignment horizontal="center" vertical="center"/>
    </xf>
    <xf numFmtId="0" fontId="101" fillId="48" borderId="20" xfId="3" applyFont="1" applyFill="1" applyBorder="1"/>
    <xf numFmtId="0" fontId="101" fillId="48" borderId="46" xfId="0" applyFont="1" applyFill="1" applyBorder="1"/>
    <xf numFmtId="0" fontId="101" fillId="48" borderId="47" xfId="0" applyFont="1" applyFill="1" applyBorder="1"/>
    <xf numFmtId="0" fontId="113" fillId="48" borderId="0" xfId="3" applyFont="1" applyFill="1" applyBorder="1"/>
    <xf numFmtId="0" fontId="94" fillId="47" borderId="0" xfId="0" applyFont="1" applyFill="1" applyBorder="1" applyAlignment="1">
      <alignment horizontal="center" wrapText="1"/>
    </xf>
    <xf numFmtId="0" fontId="87" fillId="11" borderId="41" xfId="19" applyFont="1" applyBorder="1" applyAlignment="1">
      <alignment horizontal="center" textRotation="90" wrapText="1"/>
    </xf>
    <xf numFmtId="0" fontId="112" fillId="12" borderId="41" xfId="20" applyFont="1" applyBorder="1" applyAlignment="1">
      <alignment horizontal="center" textRotation="90" wrapText="1"/>
    </xf>
    <xf numFmtId="166" fontId="87" fillId="11" borderId="10" xfId="19" applyNumberFormat="1" applyFont="1" applyBorder="1" applyAlignment="1">
      <alignment horizontal="center" vertical="center"/>
    </xf>
    <xf numFmtId="10" fontId="87" fillId="10" borderId="14" xfId="18" applyNumberFormat="1" applyFont="1" applyBorder="1" applyAlignment="1">
      <alignment horizontal="center" vertical="center"/>
    </xf>
    <xf numFmtId="166" fontId="111" fillId="12" borderId="0" xfId="20" applyNumberFormat="1" applyFont="1" applyBorder="1" applyAlignment="1">
      <alignment horizontal="center" vertical="center"/>
    </xf>
    <xf numFmtId="0" fontId="90" fillId="47" borderId="0" xfId="34" applyFont="1" applyFill="1" applyBorder="1" applyAlignment="1">
      <alignment horizontal="center" vertical="center"/>
    </xf>
    <xf numFmtId="0" fontId="90" fillId="47" borderId="0" xfId="34" applyFont="1" applyFill="1" applyBorder="1" applyAlignment="1">
      <alignment horizontal="center" vertical="center" wrapText="1"/>
    </xf>
    <xf numFmtId="167" fontId="90" fillId="47" borderId="0" xfId="74" applyNumberFormat="1" applyFont="1" applyFill="1" applyBorder="1" applyAlignment="1">
      <alignment horizontal="center" vertical="center" wrapText="1"/>
    </xf>
    <xf numFmtId="0" fontId="90" fillId="47" borderId="0" xfId="34" applyFont="1" applyFill="1" applyBorder="1" applyAlignment="1">
      <alignment horizontal="center" vertical="center" textRotation="90" wrapText="1"/>
    </xf>
    <xf numFmtId="10" fontId="90" fillId="47" borderId="0" xfId="73" applyNumberFormat="1" applyFont="1" applyFill="1" applyBorder="1" applyAlignment="1">
      <alignment horizontal="center" vertical="center" wrapText="1"/>
    </xf>
    <xf numFmtId="9" fontId="90" fillId="47" borderId="0" xfId="73" applyFont="1" applyFill="1" applyBorder="1" applyAlignment="1">
      <alignment horizontal="center" vertical="center" wrapText="1"/>
    </xf>
    <xf numFmtId="2" fontId="90" fillId="47" borderId="0" xfId="73" applyNumberFormat="1" applyFont="1" applyFill="1" applyBorder="1" applyAlignment="1">
      <alignment horizontal="center" vertical="center" wrapText="1"/>
    </xf>
    <xf numFmtId="0" fontId="87" fillId="27" borderId="41" xfId="35" applyFont="1" applyBorder="1" applyAlignment="1">
      <alignment horizontal="center" textRotation="90" wrapText="1"/>
    </xf>
    <xf numFmtId="0" fontId="87" fillId="26" borderId="41" xfId="34" applyFont="1" applyBorder="1" applyAlignment="1">
      <alignment horizontal="center" textRotation="90" wrapText="1"/>
    </xf>
    <xf numFmtId="0" fontId="111" fillId="25" borderId="40" xfId="33" applyFont="1" applyBorder="1" applyAlignment="1">
      <alignment horizontal="center" textRotation="90" wrapText="1"/>
    </xf>
    <xf numFmtId="0" fontId="112" fillId="29" borderId="42" xfId="37" applyFont="1" applyBorder="1" applyAlignment="1">
      <alignment horizontal="center" textRotation="90" wrapText="1"/>
    </xf>
    <xf numFmtId="166" fontId="87" fillId="27" borderId="10" xfId="35" applyNumberFormat="1" applyFont="1" applyBorder="1" applyAlignment="1">
      <alignment horizontal="center" vertical="center"/>
    </xf>
    <xf numFmtId="166" fontId="111" fillId="25" borderId="14" xfId="33" applyNumberFormat="1" applyFont="1" applyBorder="1" applyAlignment="1">
      <alignment horizontal="center" vertical="center"/>
    </xf>
    <xf numFmtId="168" fontId="87" fillId="26" borderId="10" xfId="73" applyNumberFormat="1" applyFont="1" applyFill="1" applyBorder="1" applyAlignment="1">
      <alignment horizontal="right" vertical="center"/>
    </xf>
    <xf numFmtId="166" fontId="87" fillId="26" borderId="10" xfId="34" applyNumberFormat="1" applyFont="1" applyBorder="1" applyAlignment="1">
      <alignment horizontal="center" vertical="center"/>
    </xf>
    <xf numFmtId="166" fontId="112" fillId="29" borderId="0" xfId="37" applyNumberFormat="1" applyFont="1" applyBorder="1" applyAlignment="1">
      <alignment horizontal="center" vertical="center"/>
    </xf>
    <xf numFmtId="0" fontId="90" fillId="47" borderId="0" xfId="0" applyFont="1" applyFill="1"/>
    <xf numFmtId="0" fontId="90" fillId="47" borderId="0" xfId="0" applyFont="1" applyFill="1" applyAlignment="1">
      <alignment horizontal="center" vertical="center"/>
    </xf>
    <xf numFmtId="9" fontId="90" fillId="47" borderId="0" xfId="73" applyNumberFormat="1" applyFont="1" applyFill="1" applyAlignment="1">
      <alignment horizontal="center" vertical="center"/>
    </xf>
    <xf numFmtId="9" fontId="90" fillId="47" borderId="0" xfId="73" applyFont="1" applyFill="1" applyAlignment="1">
      <alignment horizontal="center" vertical="center"/>
    </xf>
    <xf numFmtId="0" fontId="87" fillId="23" borderId="41" xfId="31" applyFont="1" applyBorder="1" applyAlignment="1">
      <alignment horizontal="center" textRotation="90" wrapText="1"/>
    </xf>
    <xf numFmtId="0" fontId="112" fillId="24" borderId="41" xfId="32" applyFont="1" applyBorder="1" applyAlignment="1">
      <alignment horizontal="center" textRotation="90" wrapText="1"/>
    </xf>
    <xf numFmtId="0" fontId="112" fillId="21" borderId="42" xfId="29" applyFont="1" applyBorder="1" applyAlignment="1">
      <alignment horizontal="center" textRotation="90" wrapText="1"/>
    </xf>
    <xf numFmtId="166" fontId="87" fillId="23" borderId="10" xfId="31" applyNumberFormat="1" applyFont="1" applyBorder="1" applyAlignment="1">
      <alignment horizontal="center" vertical="center"/>
    </xf>
    <xf numFmtId="166" fontId="112" fillId="24" borderId="10" xfId="32" applyNumberFormat="1" applyFont="1" applyBorder="1" applyAlignment="1">
      <alignment horizontal="center" vertical="center"/>
    </xf>
    <xf numFmtId="166" fontId="112" fillId="21" borderId="0" xfId="29" applyNumberFormat="1" applyFont="1" applyAlignment="1">
      <alignment horizontal="center" vertical="center"/>
    </xf>
    <xf numFmtId="0" fontId="90" fillId="47" borderId="0" xfId="0" applyFont="1" applyFill="1" applyBorder="1"/>
    <xf numFmtId="1" fontId="90" fillId="47" borderId="0" xfId="31" applyNumberFormat="1" applyFont="1" applyFill="1" applyBorder="1" applyAlignment="1">
      <alignment horizontal="center" vertical="center" wrapText="1"/>
    </xf>
    <xf numFmtId="166" fontId="90" fillId="47" borderId="0" xfId="31" applyNumberFormat="1" applyFont="1" applyFill="1" applyBorder="1" applyAlignment="1">
      <alignment horizontal="center" vertical="center" wrapText="1"/>
    </xf>
    <xf numFmtId="0" fontId="115" fillId="47" borderId="0" xfId="32" applyFont="1" applyFill="1" applyBorder="1" applyAlignment="1">
      <alignment horizontal="center" vertical="center" wrapText="1"/>
    </xf>
    <xf numFmtId="166" fontId="116" fillId="47" borderId="0" xfId="31" applyNumberFormat="1" applyFont="1" applyFill="1" applyBorder="1" applyAlignment="1">
      <alignment horizontal="center" vertical="center" wrapText="1"/>
    </xf>
    <xf numFmtId="0" fontId="90" fillId="47" borderId="0" xfId="31" applyFont="1" applyFill="1" applyBorder="1" applyAlignment="1">
      <alignment horizontal="center" vertical="center" wrapText="1"/>
    </xf>
    <xf numFmtId="1" fontId="86" fillId="0" borderId="0" xfId="0" applyNumberFormat="1" applyFont="1" applyAlignment="1">
      <alignment horizontal="right"/>
    </xf>
    <xf numFmtId="0" fontId="87" fillId="0" borderId="0" xfId="0" applyFont="1"/>
    <xf numFmtId="0" fontId="88" fillId="0" borderId="0" xfId="0" applyFont="1" applyAlignment="1">
      <alignment horizontal="center" vertical="center" wrapText="1"/>
    </xf>
    <xf numFmtId="0" fontId="101" fillId="0" borderId="43" xfId="0" applyFont="1" applyFill="1" applyBorder="1" applyAlignment="1">
      <alignment horizontal="center"/>
    </xf>
    <xf numFmtId="0" fontId="80" fillId="0" borderId="0" xfId="286" applyFill="1" applyBorder="1" applyAlignment="1" applyProtection="1">
      <alignment horizontal="left" vertical="center" wrapText="1" indent="1"/>
    </xf>
    <xf numFmtId="0" fontId="97" fillId="48" borderId="0" xfId="0" applyFont="1" applyFill="1" applyBorder="1" applyAlignment="1">
      <alignment horizontal="left" wrapText="1" indent="1"/>
    </xf>
    <xf numFmtId="0" fontId="89" fillId="0" borderId="0" xfId="286" applyFont="1" applyAlignment="1" applyProtection="1">
      <alignment horizontal="left" indent="1"/>
    </xf>
    <xf numFmtId="0" fontId="99" fillId="0" borderId="0" xfId="0" applyFont="1" applyAlignment="1">
      <alignment horizontal="left" indent="1"/>
    </xf>
    <xf numFmtId="0" fontId="101" fillId="48" borderId="20" xfId="3" applyFont="1" applyFill="1" applyBorder="1" applyAlignment="1">
      <alignment horizontal="left" indent="1"/>
    </xf>
    <xf numFmtId="0" fontId="113" fillId="48" borderId="0" xfId="3" applyFont="1" applyFill="1" applyBorder="1" applyAlignment="1">
      <alignment horizontal="left" indent="1"/>
    </xf>
    <xf numFmtId="0" fontId="101" fillId="48" borderId="17" xfId="0" applyFont="1" applyFill="1" applyBorder="1" applyAlignment="1">
      <alignment horizontal="left" indent="1"/>
    </xf>
    <xf numFmtId="0" fontId="101" fillId="48" borderId="16" xfId="0" applyFont="1" applyFill="1" applyBorder="1" applyAlignment="1">
      <alignment horizontal="left" indent="1"/>
    </xf>
    <xf numFmtId="0" fontId="87" fillId="48" borderId="0" xfId="0" applyFont="1" applyFill="1" applyAlignment="1">
      <alignment horizontal="left" indent="1"/>
    </xf>
    <xf numFmtId="0" fontId="87" fillId="0" borderId="0" xfId="0" applyFont="1" applyAlignment="1">
      <alignment horizontal="left" indent="1"/>
    </xf>
    <xf numFmtId="0" fontId="88" fillId="0" borderId="0" xfId="0" applyFont="1" applyAlignment="1">
      <alignment horizontal="left" indent="1"/>
    </xf>
    <xf numFmtId="0" fontId="88" fillId="0" borderId="0" xfId="0" applyFont="1" applyAlignment="1">
      <alignment horizontal="left" vertical="center" indent="1"/>
    </xf>
    <xf numFmtId="0" fontId="93" fillId="66" borderId="31" xfId="0" applyFont="1" applyFill="1" applyBorder="1" applyAlignment="1">
      <alignment horizontal="left" vertical="top" wrapText="1" indent="1"/>
    </xf>
    <xf numFmtId="0" fontId="93" fillId="0" borderId="31" xfId="0" applyFont="1" applyFill="1" applyBorder="1" applyAlignment="1">
      <alignment horizontal="left" vertical="top" wrapText="1" indent="1"/>
    </xf>
    <xf numFmtId="0" fontId="93" fillId="66" borderId="22" xfId="0" applyFont="1" applyFill="1" applyBorder="1" applyAlignment="1">
      <alignment horizontal="left" vertical="top" wrapText="1" indent="1"/>
    </xf>
    <xf numFmtId="0" fontId="93" fillId="0" borderId="22" xfId="0" applyFont="1" applyFill="1" applyBorder="1" applyAlignment="1">
      <alignment horizontal="left" vertical="top" wrapText="1" indent="1"/>
    </xf>
    <xf numFmtId="0" fontId="93" fillId="67" borderId="22" xfId="0" applyFont="1" applyFill="1" applyBorder="1" applyAlignment="1">
      <alignment horizontal="left" vertical="top" wrapText="1" indent="1"/>
    </xf>
    <xf numFmtId="0" fontId="93" fillId="68" borderId="22" xfId="0" applyFont="1" applyFill="1" applyBorder="1" applyAlignment="1">
      <alignment horizontal="left" vertical="top" wrapText="1" indent="1"/>
    </xf>
    <xf numFmtId="0" fontId="87" fillId="0" borderId="0" xfId="0" applyFont="1" applyFill="1" applyAlignment="1">
      <alignment horizontal="center" textRotation="90" wrapText="1"/>
    </xf>
    <xf numFmtId="0" fontId="112" fillId="29" borderId="40" xfId="37" applyFont="1" applyBorder="1" applyAlignment="1">
      <alignment horizontal="center" textRotation="90" wrapText="1"/>
    </xf>
    <xf numFmtId="0" fontId="87" fillId="0" borderId="0" xfId="0" applyFont="1" applyFill="1" applyAlignment="1">
      <alignment horizontal="left" indent="1"/>
    </xf>
    <xf numFmtId="166" fontId="1" fillId="22" borderId="10" xfId="30" applyNumberFormat="1" applyBorder="1" applyAlignment="1">
      <alignment horizontal="center" vertical="center"/>
    </xf>
    <xf numFmtId="0" fontId="0" fillId="22" borderId="41" xfId="30" applyFont="1" applyBorder="1" applyAlignment="1">
      <alignment horizontal="center" textRotation="90" wrapText="1"/>
    </xf>
    <xf numFmtId="0" fontId="80" fillId="0" borderId="22" xfId="286" applyFill="1" applyBorder="1" applyAlignment="1" applyProtection="1">
      <alignment horizontal="left" vertical="top" wrapText="1" indent="1"/>
    </xf>
    <xf numFmtId="166" fontId="27" fillId="73" borderId="19" xfId="0" applyNumberFormat="1" applyFont="1" applyFill="1" applyBorder="1" applyAlignment="1">
      <alignment horizontal="center" vertical="center"/>
    </xf>
    <xf numFmtId="166" fontId="27" fillId="67" borderId="19" xfId="0" applyNumberFormat="1" applyFont="1" applyFill="1" applyBorder="1" applyAlignment="1">
      <alignment horizontal="center" vertical="center"/>
    </xf>
    <xf numFmtId="166" fontId="27" fillId="74" borderId="49" xfId="0" applyNumberFormat="1" applyFont="1" applyFill="1" applyBorder="1" applyAlignment="1">
      <alignment horizontal="center" vertical="center"/>
    </xf>
    <xf numFmtId="166" fontId="27" fillId="74" borderId="18" xfId="0" applyNumberFormat="1" applyFont="1" applyFill="1" applyBorder="1" applyAlignment="1">
      <alignment horizontal="center" vertical="center"/>
    </xf>
    <xf numFmtId="166" fontId="27" fillId="74" borderId="50" xfId="0" applyNumberFormat="1" applyFont="1" applyFill="1" applyBorder="1" applyAlignment="1">
      <alignment horizontal="center" vertical="center"/>
    </xf>
    <xf numFmtId="0" fontId="4" fillId="48" borderId="0" xfId="3" applyFill="1" applyBorder="1" applyAlignment="1">
      <alignment horizontal="center" textRotation="90"/>
    </xf>
    <xf numFmtId="0" fontId="120" fillId="48" borderId="0" xfId="3" applyFont="1" applyFill="1" applyBorder="1" applyAlignment="1">
      <alignment horizontal="center" textRotation="90" wrapText="1"/>
    </xf>
    <xf numFmtId="166" fontId="27" fillId="49" borderId="51" xfId="0" applyNumberFormat="1" applyFont="1" applyFill="1" applyBorder="1" applyAlignment="1">
      <alignment horizontal="center" vertical="center"/>
    </xf>
    <xf numFmtId="0" fontId="88" fillId="0" borderId="0" xfId="0" applyFont="1" applyFill="1" applyAlignment="1">
      <alignment horizontal="center" vertical="center" wrapText="1"/>
    </xf>
    <xf numFmtId="0" fontId="86" fillId="48" borderId="0" xfId="0" applyFont="1" applyFill="1" applyAlignment="1">
      <alignment horizontal="center" vertical="center"/>
    </xf>
    <xf numFmtId="0" fontId="86" fillId="48" borderId="0" xfId="0" applyFont="1" applyFill="1" applyAlignment="1">
      <alignment horizontal="center"/>
    </xf>
    <xf numFmtId="49" fontId="86" fillId="0" borderId="0" xfId="0" applyNumberFormat="1" applyFont="1" applyAlignment="1">
      <alignment horizontal="center"/>
    </xf>
    <xf numFmtId="0" fontId="0" fillId="0" borderId="0" xfId="0" applyAlignment="1">
      <alignment textRotation="90"/>
    </xf>
    <xf numFmtId="0" fontId="0" fillId="0" borderId="0" xfId="0" applyFont="1" applyAlignment="1">
      <alignment horizontal="center"/>
    </xf>
    <xf numFmtId="2" fontId="0" fillId="0" borderId="0" xfId="0" applyNumberFormat="1"/>
    <xf numFmtId="9" fontId="0" fillId="0" borderId="0" xfId="73" applyFont="1"/>
    <xf numFmtId="0" fontId="121" fillId="48" borderId="0" xfId="3" applyFont="1" applyFill="1" applyBorder="1" applyAlignment="1">
      <alignment horizontal="center" textRotation="90" wrapText="1"/>
    </xf>
    <xf numFmtId="166" fontId="0" fillId="0" borderId="0" xfId="0" applyNumberFormat="1"/>
    <xf numFmtId="0" fontId="86" fillId="0" borderId="0" xfId="0" applyFont="1" applyFill="1" applyAlignment="1">
      <alignment horizontal="center"/>
    </xf>
    <xf numFmtId="2" fontId="0" fillId="48" borderId="0" xfId="0" applyNumberFormat="1" applyFill="1"/>
    <xf numFmtId="0" fontId="110" fillId="48" borderId="0" xfId="2" applyFont="1" applyFill="1" applyBorder="1" applyAlignment="1">
      <alignment horizontal="center" textRotation="90" wrapText="1"/>
    </xf>
    <xf numFmtId="166" fontId="27" fillId="49" borderId="52" xfId="0" applyNumberFormat="1" applyFont="1" applyFill="1" applyBorder="1" applyAlignment="1">
      <alignment horizontal="center" vertical="center"/>
    </xf>
    <xf numFmtId="0" fontId="124" fillId="48" borderId="0" xfId="0" applyFont="1" applyFill="1" applyAlignment="1">
      <alignment horizontal="center" vertical="center" wrapText="1"/>
    </xf>
    <xf numFmtId="1" fontId="125" fillId="0" borderId="0" xfId="0" applyNumberFormat="1" applyFont="1" applyAlignment="1">
      <alignment horizontal="right"/>
    </xf>
    <xf numFmtId="1" fontId="125" fillId="0" borderId="0" xfId="0" applyNumberFormat="1" applyFont="1" applyFill="1" applyAlignment="1">
      <alignment horizontal="right"/>
    </xf>
    <xf numFmtId="2" fontId="125" fillId="0" borderId="0" xfId="0" applyNumberFormat="1" applyFont="1" applyFill="1" applyAlignment="1">
      <alignment horizontal="right"/>
    </xf>
    <xf numFmtId="0" fontId="125" fillId="48" borderId="0" xfId="0" applyFont="1" applyFill="1"/>
    <xf numFmtId="0" fontId="125" fillId="0" borderId="0" xfId="0" applyFont="1" applyFill="1"/>
    <xf numFmtId="0" fontId="87" fillId="0" borderId="0" xfId="0" applyFont="1" applyFill="1" applyAlignment="1"/>
    <xf numFmtId="0" fontId="87" fillId="48" borderId="0" xfId="0" applyFont="1" applyFill="1" applyBorder="1" applyAlignment="1">
      <alignment horizontal="left" vertical="center"/>
    </xf>
    <xf numFmtId="0" fontId="87" fillId="48" borderId="0" xfId="0" applyFont="1" applyFill="1" applyAlignment="1">
      <alignment horizontal="left" vertical="center"/>
    </xf>
    <xf numFmtId="0" fontId="90" fillId="47" borderId="0" xfId="34" applyFont="1" applyFill="1" applyBorder="1" applyAlignment="1">
      <alignment horizontal="left" vertical="center" wrapText="1"/>
    </xf>
    <xf numFmtId="0" fontId="0" fillId="48" borderId="0" xfId="0" applyFill="1" applyBorder="1" applyAlignment="1">
      <alignment horizontal="left"/>
    </xf>
    <xf numFmtId="0" fontId="123" fillId="10" borderId="40" xfId="18" applyFont="1" applyBorder="1" applyAlignment="1">
      <alignment horizontal="center" textRotation="90" wrapText="1"/>
    </xf>
    <xf numFmtId="0" fontId="123" fillId="11" borderId="41" xfId="19" applyFont="1" applyBorder="1" applyAlignment="1">
      <alignment horizontal="center" textRotation="90" wrapText="1"/>
    </xf>
    <xf numFmtId="0" fontId="123" fillId="11" borderId="40" xfId="19" applyFont="1" applyBorder="1" applyAlignment="1">
      <alignment horizontal="center" textRotation="90" wrapText="1"/>
    </xf>
    <xf numFmtId="0" fontId="123" fillId="10" borderId="41" xfId="18" applyFont="1" applyBorder="1" applyAlignment="1">
      <alignment horizontal="center" textRotation="90" wrapText="1"/>
    </xf>
    <xf numFmtId="0" fontId="112" fillId="75" borderId="41" xfId="17" applyFont="1" applyFill="1" applyBorder="1" applyAlignment="1">
      <alignment horizontal="center" textRotation="90" wrapText="1"/>
    </xf>
    <xf numFmtId="166" fontId="112" fillId="75" borderId="10" xfId="17" applyNumberFormat="1" applyFont="1" applyFill="1" applyBorder="1" applyAlignment="1">
      <alignment horizontal="center"/>
    </xf>
    <xf numFmtId="0" fontId="123" fillId="0" borderId="0" xfId="0" applyFont="1" applyFill="1" applyAlignment="1">
      <alignment horizontal="center" textRotation="90" wrapText="1"/>
    </xf>
    <xf numFmtId="180" fontId="87" fillId="27" borderId="10" xfId="35" applyNumberFormat="1" applyFont="1" applyBorder="1" applyAlignment="1">
      <alignment horizontal="center" vertical="center"/>
    </xf>
    <xf numFmtId="0" fontId="128" fillId="48" borderId="21" xfId="4" applyFont="1" applyFill="1" applyBorder="1" applyAlignment="1">
      <alignment horizontal="center" textRotation="90" wrapText="1"/>
    </xf>
    <xf numFmtId="180" fontId="90" fillId="47" borderId="0" xfId="31" applyNumberFormat="1" applyFont="1" applyFill="1" applyBorder="1" applyAlignment="1">
      <alignment horizontal="center" vertical="center" wrapText="1"/>
    </xf>
    <xf numFmtId="0" fontId="87" fillId="76" borderId="41" xfId="31" applyFont="1" applyFill="1" applyBorder="1" applyAlignment="1">
      <alignment horizontal="center" textRotation="90" wrapText="1"/>
    </xf>
    <xf numFmtId="181" fontId="87" fillId="76" borderId="10" xfId="31" applyNumberFormat="1" applyFont="1" applyFill="1" applyBorder="1" applyAlignment="1">
      <alignment horizontal="center" vertical="center"/>
    </xf>
    <xf numFmtId="0" fontId="87" fillId="77" borderId="41" xfId="31" applyFont="1" applyFill="1" applyBorder="1" applyAlignment="1">
      <alignment horizontal="center" textRotation="90" wrapText="1"/>
    </xf>
    <xf numFmtId="166" fontId="87" fillId="77" borderId="10" xfId="31" applyNumberFormat="1" applyFont="1" applyFill="1" applyBorder="1" applyAlignment="1">
      <alignment horizontal="center" vertical="center"/>
    </xf>
    <xf numFmtId="0" fontId="0" fillId="48" borderId="0" xfId="0" applyFill="1" applyAlignment="1">
      <alignment wrapText="1"/>
    </xf>
    <xf numFmtId="0" fontId="0" fillId="48" borderId="0" xfId="0" applyFill="1" applyAlignment="1">
      <alignment horizontal="center"/>
    </xf>
    <xf numFmtId="9" fontId="0" fillId="48" borderId="0" xfId="0" applyNumberFormat="1" applyFill="1" applyAlignment="1">
      <alignment horizontal="center"/>
    </xf>
    <xf numFmtId="0" fontId="130" fillId="48" borderId="0" xfId="20" applyFont="1" applyFill="1" applyBorder="1"/>
    <xf numFmtId="10" fontId="130" fillId="48" borderId="0" xfId="20" applyNumberFormat="1" applyFont="1" applyFill="1" applyBorder="1"/>
    <xf numFmtId="0" fontId="130" fillId="48" borderId="0" xfId="32" applyFont="1" applyFill="1" applyBorder="1"/>
    <xf numFmtId="0" fontId="87" fillId="27" borderId="40" xfId="35" applyFont="1" applyBorder="1" applyAlignment="1">
      <alignment horizontal="center" textRotation="90" wrapText="1"/>
    </xf>
    <xf numFmtId="166" fontId="87" fillId="27" borderId="14" xfId="35" applyNumberFormat="1" applyFont="1" applyBorder="1" applyAlignment="1">
      <alignment horizontal="center" vertical="center"/>
    </xf>
    <xf numFmtId="166" fontId="27" fillId="0" borderId="19" xfId="0" applyNumberFormat="1" applyFont="1" applyFill="1" applyBorder="1" applyAlignment="1">
      <alignment horizontal="center" vertical="center"/>
    </xf>
    <xf numFmtId="0" fontId="123" fillId="23" borderId="41" xfId="31" applyFont="1" applyBorder="1" applyAlignment="1">
      <alignment horizontal="center" textRotation="90" wrapText="1"/>
    </xf>
    <xf numFmtId="0" fontId="0" fillId="0" borderId="0" xfId="0" applyFill="1" applyAlignment="1">
      <alignment horizontal="center" textRotation="90" wrapText="1"/>
    </xf>
    <xf numFmtId="0" fontId="129" fillId="0" borderId="0" xfId="0" applyFont="1" applyFill="1" applyAlignment="1">
      <alignment horizontal="center" wrapText="1"/>
    </xf>
    <xf numFmtId="0" fontId="125" fillId="48" borderId="0" xfId="0" applyFont="1" applyFill="1" applyAlignment="1">
      <alignment horizontal="center"/>
    </xf>
    <xf numFmtId="1" fontId="87" fillId="26" borderId="10" xfId="73" applyNumberFormat="1" applyFont="1" applyFill="1" applyBorder="1" applyAlignment="1">
      <alignment horizontal="center" vertical="center"/>
    </xf>
    <xf numFmtId="0" fontId="13" fillId="48" borderId="0" xfId="20" applyFont="1" applyFill="1" applyBorder="1" applyAlignment="1">
      <alignment horizontal="center"/>
    </xf>
    <xf numFmtId="0" fontId="86" fillId="78" borderId="0" xfId="0" applyFont="1" applyFill="1" applyAlignment="1">
      <alignment horizontal="center"/>
    </xf>
    <xf numFmtId="2" fontId="125" fillId="0" borderId="0" xfId="73" applyNumberFormat="1" applyFont="1" applyFill="1" applyAlignment="1">
      <alignment horizontal="right"/>
    </xf>
    <xf numFmtId="180" fontId="125" fillId="0" borderId="0" xfId="0" applyNumberFormat="1" applyFont="1" applyFill="1" applyAlignment="1">
      <alignment horizontal="right"/>
    </xf>
    <xf numFmtId="0" fontId="125" fillId="0" borderId="0" xfId="0" applyFont="1" applyFill="1" applyAlignment="1">
      <alignment horizontal="center"/>
    </xf>
    <xf numFmtId="1" fontId="125" fillId="0" borderId="0" xfId="0" applyNumberFormat="1" applyFont="1" applyFill="1"/>
    <xf numFmtId="3" fontId="125" fillId="0" borderId="0" xfId="0" applyNumberFormat="1" applyFont="1" applyFill="1"/>
    <xf numFmtId="166" fontId="27" fillId="74" borderId="53" xfId="0" applyNumberFormat="1" applyFont="1" applyFill="1" applyBorder="1" applyAlignment="1">
      <alignment horizontal="center" vertical="center"/>
    </xf>
    <xf numFmtId="166" fontId="27" fillId="49" borderId="54" xfId="0" applyNumberFormat="1" applyFont="1" applyFill="1" applyBorder="1" applyAlignment="1">
      <alignment horizontal="center" vertical="center"/>
    </xf>
    <xf numFmtId="0" fontId="88" fillId="48" borderId="0" xfId="0" applyFont="1" applyFill="1" applyBorder="1" applyAlignment="1">
      <alignment horizontal="center"/>
    </xf>
    <xf numFmtId="166" fontId="117" fillId="48" borderId="0" xfId="0" applyNumberFormat="1" applyFont="1" applyFill="1" applyBorder="1" applyAlignment="1">
      <alignment horizontal="center"/>
    </xf>
    <xf numFmtId="0" fontId="87" fillId="48" borderId="0" xfId="0" applyFont="1" applyFill="1" applyBorder="1" applyAlignment="1">
      <alignment horizontal="center"/>
    </xf>
    <xf numFmtId="9" fontId="87" fillId="48" borderId="0" xfId="73" applyFont="1" applyFill="1" applyBorder="1"/>
    <xf numFmtId="2" fontId="87" fillId="48" borderId="0" xfId="0" applyNumberFormat="1" applyFont="1" applyFill="1" applyBorder="1"/>
    <xf numFmtId="0" fontId="101" fillId="48" borderId="55" xfId="0" applyFont="1" applyFill="1" applyBorder="1" applyAlignment="1">
      <alignment horizontal="left" indent="1"/>
    </xf>
    <xf numFmtId="0" fontId="101" fillId="48" borderId="56" xfId="0" applyFont="1" applyFill="1" applyBorder="1" applyAlignment="1">
      <alignment horizontal="left" indent="1"/>
    </xf>
    <xf numFmtId="0" fontId="101" fillId="48" borderId="57" xfId="0" applyFont="1" applyFill="1" applyBorder="1"/>
    <xf numFmtId="166" fontId="27" fillId="74" borderId="58" xfId="0" applyNumberFormat="1" applyFont="1" applyFill="1" applyBorder="1" applyAlignment="1">
      <alignment horizontal="center" vertical="center"/>
    </xf>
    <xf numFmtId="166" fontId="27" fillId="74" borderId="59" xfId="0" applyNumberFormat="1" applyFont="1" applyFill="1" applyBorder="1" applyAlignment="1">
      <alignment horizontal="center" vertical="center"/>
    </xf>
    <xf numFmtId="166" fontId="27" fillId="49" borderId="60" xfId="0" applyNumberFormat="1" applyFont="1" applyFill="1" applyBorder="1" applyAlignment="1">
      <alignment horizontal="center" vertical="center"/>
    </xf>
    <xf numFmtId="166" fontId="27" fillId="49" borderId="61" xfId="0" applyNumberFormat="1" applyFont="1" applyFill="1" applyBorder="1" applyAlignment="1">
      <alignment horizontal="center" vertical="center"/>
    </xf>
    <xf numFmtId="166" fontId="27" fillId="67" borderId="60" xfId="0" applyNumberFormat="1" applyFont="1" applyFill="1" applyBorder="1" applyAlignment="1">
      <alignment horizontal="center" vertical="center"/>
    </xf>
    <xf numFmtId="166" fontId="27" fillId="73" borderId="60" xfId="0" applyNumberFormat="1" applyFont="1" applyFill="1" applyBorder="1" applyAlignment="1">
      <alignment horizontal="center" vertical="center"/>
    </xf>
    <xf numFmtId="166" fontId="27" fillId="49" borderId="62" xfId="0" applyNumberFormat="1" applyFont="1" applyFill="1" applyBorder="1" applyAlignment="1">
      <alignment horizontal="center" vertical="center"/>
    </xf>
    <xf numFmtId="0" fontId="101" fillId="48" borderId="63" xfId="0" applyFont="1" applyFill="1" applyBorder="1" applyAlignment="1">
      <alignment horizontal="left" indent="1"/>
    </xf>
    <xf numFmtId="0" fontId="101" fillId="48" borderId="64" xfId="0" applyFont="1" applyFill="1" applyBorder="1"/>
    <xf numFmtId="166" fontId="27" fillId="74" borderId="65" xfId="0" applyNumberFormat="1" applyFont="1" applyFill="1" applyBorder="1" applyAlignment="1">
      <alignment horizontal="center" vertical="center"/>
    </xf>
    <xf numFmtId="166" fontId="27" fillId="74" borderId="66" xfId="0" applyNumberFormat="1" applyFont="1" applyFill="1" applyBorder="1" applyAlignment="1">
      <alignment horizontal="center" vertical="center"/>
    </xf>
    <xf numFmtId="166" fontId="27" fillId="49" borderId="67" xfId="0" applyNumberFormat="1" applyFont="1" applyFill="1" applyBorder="1" applyAlignment="1">
      <alignment horizontal="center" vertical="center"/>
    </xf>
    <xf numFmtId="166" fontId="27" fillId="49" borderId="68" xfId="0" applyNumberFormat="1" applyFont="1" applyFill="1" applyBorder="1" applyAlignment="1">
      <alignment horizontal="center" vertical="center"/>
    </xf>
    <xf numFmtId="166" fontId="27" fillId="67" borderId="67" xfId="0" applyNumberFormat="1" applyFont="1" applyFill="1" applyBorder="1" applyAlignment="1">
      <alignment horizontal="center" vertical="center"/>
    </xf>
    <xf numFmtId="166" fontId="27" fillId="73" borderId="67" xfId="0" applyNumberFormat="1" applyFont="1" applyFill="1" applyBorder="1" applyAlignment="1">
      <alignment horizontal="center" vertical="center"/>
    </xf>
    <xf numFmtId="166" fontId="27" fillId="49" borderId="69" xfId="0" applyNumberFormat="1" applyFont="1" applyFill="1" applyBorder="1" applyAlignment="1">
      <alignment horizontal="center" vertical="center"/>
    </xf>
    <xf numFmtId="0" fontId="88" fillId="48" borderId="70" xfId="0" applyFont="1" applyFill="1" applyBorder="1" applyAlignment="1">
      <alignment horizontal="center"/>
    </xf>
    <xf numFmtId="166" fontId="117" fillId="48" borderId="70" xfId="0" applyNumberFormat="1" applyFont="1" applyFill="1" applyBorder="1" applyAlignment="1">
      <alignment horizontal="center"/>
    </xf>
    <xf numFmtId="0" fontId="87" fillId="48" borderId="70" xfId="0" applyFont="1" applyFill="1" applyBorder="1" applyAlignment="1">
      <alignment horizontal="center"/>
    </xf>
    <xf numFmtId="9" fontId="87" fillId="48" borderId="70" xfId="73" applyFont="1" applyFill="1" applyBorder="1"/>
    <xf numFmtId="2" fontId="87" fillId="48" borderId="70" xfId="0" applyNumberFormat="1" applyFont="1" applyFill="1" applyBorder="1"/>
    <xf numFmtId="0" fontId="101" fillId="48" borderId="71" xfId="0" applyFont="1" applyFill="1" applyBorder="1" applyAlignment="1">
      <alignment horizontal="left" indent="1"/>
    </xf>
    <xf numFmtId="0" fontId="101" fillId="48" borderId="72" xfId="0" applyFont="1" applyFill="1" applyBorder="1" applyAlignment="1">
      <alignment horizontal="left" indent="1"/>
    </xf>
    <xf numFmtId="0" fontId="101" fillId="48" borderId="73" xfId="0" applyFont="1" applyFill="1" applyBorder="1"/>
    <xf numFmtId="166" fontId="27" fillId="74" borderId="74" xfId="0" applyNumberFormat="1" applyFont="1" applyFill="1" applyBorder="1" applyAlignment="1">
      <alignment horizontal="center" vertical="center"/>
    </xf>
    <xf numFmtId="166" fontId="27" fillId="74" borderId="75" xfId="0" applyNumberFormat="1" applyFont="1" applyFill="1" applyBorder="1" applyAlignment="1">
      <alignment horizontal="center" vertical="center"/>
    </xf>
    <xf numFmtId="166" fontId="27" fillId="49" borderId="76" xfId="0" applyNumberFormat="1" applyFont="1" applyFill="1" applyBorder="1" applyAlignment="1">
      <alignment horizontal="center" vertical="center"/>
    </xf>
    <xf numFmtId="166" fontId="27" fillId="49" borderId="77" xfId="0" applyNumberFormat="1" applyFont="1" applyFill="1" applyBorder="1" applyAlignment="1">
      <alignment horizontal="center" vertical="center"/>
    </xf>
    <xf numFmtId="166" fontId="27" fillId="67" borderId="76" xfId="0" applyNumberFormat="1" applyFont="1" applyFill="1" applyBorder="1" applyAlignment="1">
      <alignment horizontal="center" vertical="center"/>
    </xf>
    <xf numFmtId="166" fontId="27" fillId="73" borderId="76" xfId="0" applyNumberFormat="1" applyFont="1" applyFill="1" applyBorder="1" applyAlignment="1">
      <alignment horizontal="center" vertical="center"/>
    </xf>
    <xf numFmtId="166" fontId="27" fillId="49" borderId="78" xfId="0" applyNumberFormat="1" applyFont="1" applyFill="1" applyBorder="1" applyAlignment="1">
      <alignment horizontal="center" vertical="center"/>
    </xf>
    <xf numFmtId="0" fontId="88" fillId="48" borderId="79" xfId="0" applyFont="1" applyFill="1" applyBorder="1" applyAlignment="1">
      <alignment horizontal="center"/>
    </xf>
    <xf numFmtId="166" fontId="117" fillId="48" borderId="79" xfId="0" applyNumberFormat="1" applyFont="1" applyFill="1" applyBorder="1" applyAlignment="1">
      <alignment horizontal="center"/>
    </xf>
    <xf numFmtId="0" fontId="87" fillId="48" borderId="79" xfId="0" applyFont="1" applyFill="1" applyBorder="1" applyAlignment="1">
      <alignment horizontal="center"/>
    </xf>
    <xf numFmtId="9" fontId="87" fillId="48" borderId="79" xfId="73" applyFont="1" applyFill="1" applyBorder="1"/>
    <xf numFmtId="2" fontId="87" fillId="48" borderId="79" xfId="0" applyNumberFormat="1" applyFont="1" applyFill="1" applyBorder="1"/>
    <xf numFmtId="166" fontId="27" fillId="0" borderId="67" xfId="0" applyNumberFormat="1" applyFont="1" applyFill="1" applyBorder="1" applyAlignment="1">
      <alignment horizontal="center" vertical="center"/>
    </xf>
    <xf numFmtId="166" fontId="27" fillId="0" borderId="76" xfId="0" applyNumberFormat="1" applyFont="1" applyFill="1" applyBorder="1" applyAlignment="1">
      <alignment horizontal="center" vertical="center"/>
    </xf>
    <xf numFmtId="166" fontId="0" fillId="48" borderId="0" xfId="0" applyNumberFormat="1" applyFill="1" applyAlignment="1">
      <alignment horizontal="center"/>
    </xf>
    <xf numFmtId="0" fontId="114" fillId="70" borderId="0" xfId="0" applyFont="1" applyFill="1" applyBorder="1" applyAlignment="1"/>
    <xf numFmtId="0" fontId="131" fillId="48" borderId="17" xfId="0" applyFont="1" applyFill="1" applyBorder="1" applyAlignment="1">
      <alignment horizontal="left" indent="1"/>
    </xf>
    <xf numFmtId="0" fontId="131" fillId="48" borderId="55" xfId="0" applyFont="1" applyFill="1" applyBorder="1" applyAlignment="1">
      <alignment horizontal="left" indent="1"/>
    </xf>
    <xf numFmtId="0" fontId="131" fillId="48" borderId="63" xfId="0" applyFont="1" applyFill="1" applyBorder="1" applyAlignment="1">
      <alignment horizontal="left" indent="1"/>
    </xf>
    <xf numFmtId="0" fontId="131" fillId="48" borderId="71" xfId="0" applyFont="1" applyFill="1" applyBorder="1" applyAlignment="1">
      <alignment horizontal="left" indent="1"/>
    </xf>
    <xf numFmtId="0" fontId="87" fillId="48" borderId="70" xfId="0" applyFont="1" applyFill="1" applyBorder="1" applyAlignment="1">
      <alignment horizontal="left" indent="1"/>
    </xf>
    <xf numFmtId="0" fontId="87" fillId="48" borderId="70" xfId="0" applyFont="1" applyFill="1" applyBorder="1" applyAlignment="1">
      <alignment horizontal="left" vertical="center"/>
    </xf>
    <xf numFmtId="166" fontId="87" fillId="11" borderId="80" xfId="19" applyNumberFormat="1" applyFont="1" applyBorder="1" applyAlignment="1">
      <alignment horizontal="center" vertical="center"/>
    </xf>
    <xf numFmtId="10" fontId="87" fillId="10" borderId="81" xfId="18" applyNumberFormat="1" applyFont="1" applyBorder="1" applyAlignment="1">
      <alignment horizontal="center" vertical="center"/>
    </xf>
    <xf numFmtId="166" fontId="111" fillId="12" borderId="70" xfId="20" applyNumberFormat="1" applyFont="1" applyBorder="1" applyAlignment="1">
      <alignment horizontal="center" vertical="center"/>
    </xf>
    <xf numFmtId="166" fontId="112" fillId="75" borderId="80" xfId="17" applyNumberFormat="1" applyFont="1" applyFill="1" applyBorder="1" applyAlignment="1">
      <alignment horizontal="center"/>
    </xf>
    <xf numFmtId="0" fontId="87" fillId="48" borderId="0" xfId="0" applyFont="1" applyFill="1" applyBorder="1" applyAlignment="1">
      <alignment horizontal="left" indent="1"/>
    </xf>
    <xf numFmtId="0" fontId="87" fillId="48" borderId="79" xfId="0" applyFont="1" applyFill="1" applyBorder="1" applyAlignment="1">
      <alignment horizontal="left" indent="1"/>
    </xf>
    <xf numFmtId="0" fontId="87" fillId="48" borderId="79" xfId="0" applyFont="1" applyFill="1" applyBorder="1" applyAlignment="1">
      <alignment horizontal="left" vertical="center"/>
    </xf>
    <xf numFmtId="166" fontId="87" fillId="11" borderId="82" xfId="19" applyNumberFormat="1" applyFont="1" applyBorder="1" applyAlignment="1">
      <alignment horizontal="center" vertical="center"/>
    </xf>
    <xf numFmtId="10" fontId="87" fillId="10" borderId="83" xfId="18" applyNumberFormat="1" applyFont="1" applyBorder="1" applyAlignment="1">
      <alignment horizontal="center" vertical="center"/>
    </xf>
    <xf numFmtId="166" fontId="111" fillId="12" borderId="79" xfId="20" applyNumberFormat="1" applyFont="1" applyBorder="1" applyAlignment="1">
      <alignment horizontal="center" vertical="center"/>
    </xf>
    <xf numFmtId="166" fontId="112" fillId="75" borderId="82" xfId="17" applyNumberFormat="1" applyFont="1" applyFill="1" applyBorder="1" applyAlignment="1">
      <alignment horizontal="center"/>
    </xf>
    <xf numFmtId="0" fontId="0" fillId="71" borderId="0" xfId="0" applyFill="1" applyBorder="1" applyAlignment="1"/>
    <xf numFmtId="166" fontId="87" fillId="27" borderId="80" xfId="35" applyNumberFormat="1" applyFont="1" applyBorder="1" applyAlignment="1">
      <alignment horizontal="center" vertical="center"/>
    </xf>
    <xf numFmtId="166" fontId="87" fillId="27" borderId="81" xfId="35" applyNumberFormat="1" applyFont="1" applyBorder="1" applyAlignment="1">
      <alignment horizontal="center" vertical="center"/>
    </xf>
    <xf numFmtId="166" fontId="111" fillId="25" borderId="81" xfId="33" applyNumberFormat="1" applyFont="1" applyBorder="1" applyAlignment="1">
      <alignment horizontal="center" vertical="center"/>
    </xf>
    <xf numFmtId="180" fontId="87" fillId="27" borderId="80" xfId="35" applyNumberFormat="1" applyFont="1" applyBorder="1" applyAlignment="1">
      <alignment horizontal="center" vertical="center"/>
    </xf>
    <xf numFmtId="1" fontId="87" fillId="26" borderId="80" xfId="73" applyNumberFormat="1" applyFont="1" applyFill="1" applyBorder="1" applyAlignment="1">
      <alignment horizontal="center" vertical="center"/>
    </xf>
    <xf numFmtId="168" fontId="87" fillId="26" borderId="80" xfId="73" applyNumberFormat="1" applyFont="1" applyFill="1" applyBorder="1" applyAlignment="1">
      <alignment horizontal="right" vertical="center"/>
    </xf>
    <xf numFmtId="166" fontId="87" fillId="26" borderId="80" xfId="34" applyNumberFormat="1" applyFont="1" applyBorder="1" applyAlignment="1">
      <alignment horizontal="center" vertical="center"/>
    </xf>
    <xf numFmtId="166" fontId="112" fillId="29" borderId="70" xfId="37" applyNumberFormat="1" applyFont="1" applyBorder="1" applyAlignment="1">
      <alignment horizontal="center" vertical="center"/>
    </xf>
    <xf numFmtId="166" fontId="87" fillId="27" borderId="82" xfId="35" applyNumberFormat="1" applyFont="1" applyBorder="1" applyAlignment="1">
      <alignment horizontal="center" vertical="center"/>
    </xf>
    <xf numFmtId="166" fontId="87" fillId="27" borderId="83" xfId="35" applyNumberFormat="1" applyFont="1" applyBorder="1" applyAlignment="1">
      <alignment horizontal="center" vertical="center"/>
    </xf>
    <xf numFmtId="166" fontId="111" fillId="25" borderId="83" xfId="33" applyNumberFormat="1" applyFont="1" applyBorder="1" applyAlignment="1">
      <alignment horizontal="center" vertical="center"/>
    </xf>
    <xf numFmtId="180" fontId="87" fillId="27" borderId="82" xfId="35" applyNumberFormat="1" applyFont="1" applyBorder="1" applyAlignment="1">
      <alignment horizontal="center" vertical="center"/>
    </xf>
    <xf numFmtId="1" fontId="87" fillId="26" borderId="82" xfId="73" applyNumberFormat="1" applyFont="1" applyFill="1" applyBorder="1" applyAlignment="1">
      <alignment horizontal="center" vertical="center"/>
    </xf>
    <xf numFmtId="168" fontId="87" fillId="26" borderId="82" xfId="73" applyNumberFormat="1" applyFont="1" applyFill="1" applyBorder="1" applyAlignment="1">
      <alignment horizontal="right" vertical="center"/>
    </xf>
    <xf numFmtId="166" fontId="87" fillId="26" borderId="82" xfId="34" applyNumberFormat="1" applyFont="1" applyBorder="1" applyAlignment="1">
      <alignment horizontal="center" vertical="center"/>
    </xf>
    <xf numFmtId="166" fontId="112" fillId="29" borderId="79" xfId="37" applyNumberFormat="1" applyFont="1" applyBorder="1" applyAlignment="1">
      <alignment horizontal="center" vertical="center"/>
    </xf>
    <xf numFmtId="0" fontId="87" fillId="72" borderId="0" xfId="0" applyFont="1" applyFill="1" applyBorder="1" applyAlignment="1"/>
    <xf numFmtId="166" fontId="87" fillId="23" borderId="80" xfId="31" applyNumberFormat="1" applyFont="1" applyBorder="1" applyAlignment="1">
      <alignment horizontal="center" vertical="center"/>
    </xf>
    <xf numFmtId="166" fontId="112" fillId="24" borderId="80" xfId="32" applyNumberFormat="1" applyFont="1" applyBorder="1" applyAlignment="1">
      <alignment horizontal="center" vertical="center"/>
    </xf>
    <xf numFmtId="181" fontId="87" fillId="76" borderId="80" xfId="31" applyNumberFormat="1" applyFont="1" applyFill="1" applyBorder="1" applyAlignment="1">
      <alignment horizontal="center" vertical="center"/>
    </xf>
    <xf numFmtId="166" fontId="87" fillId="77" borderId="80" xfId="31" applyNumberFormat="1" applyFont="1" applyFill="1" applyBorder="1" applyAlignment="1">
      <alignment horizontal="center" vertical="center"/>
    </xf>
    <xf numFmtId="166" fontId="112" fillId="21" borderId="70" xfId="29" applyNumberFormat="1" applyFont="1" applyBorder="1" applyAlignment="1">
      <alignment horizontal="center" vertical="center"/>
    </xf>
    <xf numFmtId="166" fontId="1" fillId="22" borderId="80" xfId="30" applyNumberFormat="1" applyBorder="1" applyAlignment="1">
      <alignment horizontal="center" vertical="center"/>
    </xf>
    <xf numFmtId="166" fontId="112" fillId="21" borderId="0" xfId="29" applyNumberFormat="1" applyFont="1" applyBorder="1" applyAlignment="1">
      <alignment horizontal="center" vertical="center"/>
    </xf>
    <xf numFmtId="166" fontId="87" fillId="23" borderId="82" xfId="31" applyNumberFormat="1" applyFont="1" applyBorder="1" applyAlignment="1">
      <alignment horizontal="center" vertical="center"/>
    </xf>
    <xf numFmtId="166" fontId="112" fillId="24" borderId="82" xfId="32" applyNumberFormat="1" applyFont="1" applyBorder="1" applyAlignment="1">
      <alignment horizontal="center" vertical="center"/>
    </xf>
    <xf numFmtId="181" fontId="87" fillId="76" borderId="82" xfId="31" applyNumberFormat="1" applyFont="1" applyFill="1" applyBorder="1" applyAlignment="1">
      <alignment horizontal="center" vertical="center"/>
    </xf>
    <xf numFmtId="166" fontId="87" fillId="77" borderId="82" xfId="31" applyNumberFormat="1" applyFont="1" applyFill="1" applyBorder="1" applyAlignment="1">
      <alignment horizontal="center" vertical="center"/>
    </xf>
    <xf numFmtId="166" fontId="112" fillId="21" borderId="79" xfId="29" applyNumberFormat="1" applyFont="1" applyBorder="1" applyAlignment="1">
      <alignment horizontal="center" vertical="center"/>
    </xf>
    <xf numFmtId="166" fontId="1" fillId="22" borderId="82" xfId="30" applyNumberFormat="1" applyBorder="1" applyAlignment="1">
      <alignment horizontal="center" vertical="center"/>
    </xf>
    <xf numFmtId="0" fontId="101" fillId="48" borderId="20" xfId="3" applyFont="1" applyFill="1" applyBorder="1" applyAlignment="1"/>
    <xf numFmtId="0" fontId="87" fillId="48" borderId="0" xfId="0" applyFont="1" applyFill="1" applyAlignment="1">
      <alignment vertical="center"/>
    </xf>
    <xf numFmtId="0" fontId="87" fillId="48" borderId="70" xfId="0" applyFont="1" applyFill="1" applyBorder="1" applyAlignment="1">
      <alignment vertical="center"/>
    </xf>
    <xf numFmtId="0" fontId="87" fillId="48" borderId="0" xfId="0" applyFont="1" applyFill="1" applyBorder="1" applyAlignment="1">
      <alignment vertical="center"/>
    </xf>
    <xf numFmtId="0" fontId="87" fillId="48" borderId="79" xfId="0" applyFont="1" applyFill="1" applyBorder="1" applyAlignment="1">
      <alignment vertical="center"/>
    </xf>
    <xf numFmtId="0" fontId="90" fillId="47" borderId="0" xfId="0" applyFont="1" applyFill="1" applyAlignment="1">
      <alignment vertical="center"/>
    </xf>
    <xf numFmtId="0" fontId="0" fillId="48" borderId="0" xfId="0" applyFill="1" applyBorder="1" applyAlignment="1"/>
    <xf numFmtId="0" fontId="87" fillId="48" borderId="0" xfId="0" applyFont="1" applyFill="1" applyAlignment="1"/>
    <xf numFmtId="0" fontId="87" fillId="48" borderId="70" xfId="0" applyFont="1" applyFill="1" applyBorder="1" applyAlignment="1"/>
    <xf numFmtId="0" fontId="87" fillId="48" borderId="0" xfId="0" applyFont="1" applyFill="1" applyBorder="1" applyAlignment="1"/>
    <xf numFmtId="0" fontId="87" fillId="48" borderId="79" xfId="0" applyFont="1" applyFill="1" applyBorder="1" applyAlignment="1"/>
    <xf numFmtId="0" fontId="90" fillId="47" borderId="0" xfId="34" applyFont="1" applyFill="1" applyBorder="1" applyAlignment="1">
      <alignment wrapText="1"/>
    </xf>
    <xf numFmtId="0" fontId="87" fillId="69" borderId="0" xfId="0" applyFont="1" applyFill="1" applyAlignment="1"/>
    <xf numFmtId="0" fontId="87" fillId="0" borderId="70" xfId="0" applyFont="1" applyBorder="1" applyAlignment="1">
      <alignment horizontal="left" indent="1"/>
    </xf>
    <xf numFmtId="0" fontId="87" fillId="0" borderId="70" xfId="0" applyFont="1" applyBorder="1"/>
    <xf numFmtId="1" fontId="125" fillId="0" borderId="70" xfId="0" applyNumberFormat="1" applyFont="1" applyFill="1" applyBorder="1" applyAlignment="1">
      <alignment horizontal="right"/>
    </xf>
    <xf numFmtId="2" fontId="125" fillId="0" borderId="70" xfId="0" applyNumberFormat="1" applyFont="1" applyFill="1" applyBorder="1" applyAlignment="1">
      <alignment horizontal="right"/>
    </xf>
    <xf numFmtId="2" fontId="125" fillId="0" borderId="70" xfId="73" applyNumberFormat="1" applyFont="1" applyFill="1" applyBorder="1" applyAlignment="1">
      <alignment horizontal="right"/>
    </xf>
    <xf numFmtId="180" fontId="125" fillId="0" borderId="70" xfId="0" applyNumberFormat="1" applyFont="1" applyFill="1" applyBorder="1" applyAlignment="1">
      <alignment horizontal="right"/>
    </xf>
    <xf numFmtId="0" fontId="125" fillId="0" borderId="70" xfId="0" applyFont="1" applyFill="1" applyBorder="1"/>
    <xf numFmtId="3" fontId="125" fillId="0" borderId="70" xfId="0" applyNumberFormat="1" applyFont="1" applyFill="1" applyBorder="1"/>
    <xf numFmtId="1" fontId="125" fillId="0" borderId="70" xfId="0" applyNumberFormat="1" applyFont="1" applyFill="1" applyBorder="1"/>
    <xf numFmtId="0" fontId="87" fillId="0" borderId="0" xfId="0" applyFont="1" applyBorder="1" applyAlignment="1">
      <alignment horizontal="left" indent="1"/>
    </xf>
    <xf numFmtId="0" fontId="87" fillId="0" borderId="0" xfId="0" applyFont="1" applyBorder="1"/>
    <xf numFmtId="1" fontId="125" fillId="0" borderId="0" xfId="0" applyNumberFormat="1" applyFont="1" applyFill="1" applyBorder="1" applyAlignment="1">
      <alignment horizontal="right"/>
    </xf>
    <xf numFmtId="2" fontId="125" fillId="0" borderId="0" xfId="0" applyNumberFormat="1" applyFont="1" applyFill="1" applyBorder="1" applyAlignment="1">
      <alignment horizontal="right"/>
    </xf>
    <xf numFmtId="2" fontId="125" fillId="0" borderId="0" xfId="73" applyNumberFormat="1" applyFont="1" applyFill="1" applyBorder="1" applyAlignment="1">
      <alignment horizontal="right"/>
    </xf>
    <xf numFmtId="180" fontId="125" fillId="0" borderId="0" xfId="0" applyNumberFormat="1" applyFont="1" applyFill="1" applyBorder="1" applyAlignment="1">
      <alignment horizontal="right"/>
    </xf>
    <xf numFmtId="0" fontId="125" fillId="0" borderId="0" xfId="0" applyFont="1" applyFill="1" applyBorder="1"/>
    <xf numFmtId="1" fontId="125" fillId="0" borderId="0" xfId="0" applyNumberFormat="1" applyFont="1" applyFill="1" applyBorder="1"/>
    <xf numFmtId="3" fontId="125" fillId="0" borderId="0" xfId="0" applyNumberFormat="1" applyFont="1" applyFill="1" applyBorder="1"/>
    <xf numFmtId="0" fontId="87" fillId="0" borderId="79" xfId="0" applyFont="1" applyBorder="1" applyAlignment="1">
      <alignment horizontal="left" indent="1"/>
    </xf>
    <xf numFmtId="0" fontId="87" fillId="0" borderId="79" xfId="0" applyFont="1" applyBorder="1"/>
    <xf numFmtId="1" fontId="125" fillId="0" borderId="79" xfId="0" applyNumberFormat="1" applyFont="1" applyFill="1" applyBorder="1" applyAlignment="1">
      <alignment horizontal="right"/>
    </xf>
    <xf numFmtId="2" fontId="125" fillId="0" borderId="79" xfId="0" applyNumberFormat="1" applyFont="1" applyFill="1" applyBorder="1" applyAlignment="1">
      <alignment horizontal="right"/>
    </xf>
    <xf numFmtId="2" fontId="125" fillId="0" borderId="79" xfId="73" applyNumberFormat="1" applyFont="1" applyFill="1" applyBorder="1" applyAlignment="1">
      <alignment horizontal="right"/>
    </xf>
    <xf numFmtId="180" fontId="125" fillId="0" borderId="79" xfId="0" applyNumberFormat="1" applyFont="1" applyFill="1" applyBorder="1" applyAlignment="1">
      <alignment horizontal="right"/>
    </xf>
    <xf numFmtId="0" fontId="125" fillId="0" borderId="79" xfId="0" applyFont="1" applyFill="1" applyBorder="1"/>
    <xf numFmtId="1" fontId="125" fillId="0" borderId="79" xfId="0" applyNumberFormat="1" applyFont="1" applyFill="1" applyBorder="1"/>
    <xf numFmtId="0" fontId="122" fillId="48" borderId="0" xfId="0" applyFont="1" applyFill="1" applyBorder="1" applyAlignment="1">
      <alignment horizontal="left" wrapText="1" indent="1"/>
    </xf>
    <xf numFmtId="0" fontId="93" fillId="48" borderId="0" xfId="0" applyFont="1" applyFill="1" applyBorder="1" applyAlignment="1">
      <alignment vertical="center" wrapText="1"/>
    </xf>
    <xf numFmtId="0" fontId="132" fillId="48" borderId="0" xfId="0" applyFont="1" applyFill="1" applyBorder="1" applyAlignment="1">
      <alignment vertical="center" wrapText="1"/>
    </xf>
    <xf numFmtId="0" fontId="95" fillId="48" borderId="0" xfId="0" applyFont="1" applyFill="1" applyBorder="1" applyAlignment="1">
      <alignment wrapText="1"/>
    </xf>
    <xf numFmtId="0" fontId="96" fillId="48" borderId="0" xfId="0" applyFont="1" applyFill="1" applyBorder="1" applyAlignment="1">
      <alignment wrapText="1"/>
    </xf>
    <xf numFmtId="0" fontId="122" fillId="48" borderId="0" xfId="0" applyFont="1" applyFill="1" applyBorder="1" applyAlignment="1">
      <alignment wrapText="1"/>
    </xf>
    <xf numFmtId="0" fontId="133" fillId="48" borderId="0" xfId="3" applyFont="1" applyFill="1" applyBorder="1" applyAlignment="1">
      <alignment horizontal="center" textRotation="90" wrapText="1"/>
    </xf>
    <xf numFmtId="0" fontId="113" fillId="48" borderId="0" xfId="3" applyFont="1" applyFill="1" applyBorder="1" applyAlignment="1">
      <alignment horizontal="center"/>
    </xf>
    <xf numFmtId="0" fontId="134" fillId="48" borderId="0" xfId="3" applyFont="1" applyFill="1" applyBorder="1" applyAlignment="1">
      <alignment horizontal="center"/>
    </xf>
    <xf numFmtId="0" fontId="25" fillId="69" borderId="0" xfId="68" applyFill="1" applyBorder="1" applyAlignment="1"/>
    <xf numFmtId="0" fontId="87" fillId="69" borderId="30" xfId="0" applyFont="1" applyFill="1" applyBorder="1" applyAlignment="1"/>
    <xf numFmtId="0" fontId="122" fillId="48" borderId="85" xfId="0" applyFont="1" applyFill="1" applyBorder="1" applyAlignment="1">
      <alignment horizontal="left" wrapText="1"/>
    </xf>
    <xf numFmtId="0" fontId="132" fillId="47" borderId="0" xfId="0" applyFont="1" applyFill="1" applyBorder="1" applyAlignment="1">
      <alignment horizontal="right" vertical="center" wrapText="1"/>
    </xf>
    <xf numFmtId="0" fontId="95" fillId="47" borderId="0" xfId="0" applyFont="1" applyFill="1" applyBorder="1" applyAlignment="1">
      <alignment horizontal="right" wrapText="1"/>
    </xf>
    <xf numFmtId="0" fontId="101" fillId="47" borderId="30" xfId="0" applyFont="1" applyFill="1" applyBorder="1" applyAlignment="1">
      <alignment horizontal="left" wrapText="1"/>
    </xf>
    <xf numFmtId="0" fontId="0" fillId="48" borderId="0" xfId="0" applyFill="1" applyAlignment="1">
      <alignment horizontal="left" wrapText="1"/>
    </xf>
    <xf numFmtId="0" fontId="131" fillId="48" borderId="0" xfId="0" applyFont="1" applyFill="1" applyBorder="1" applyAlignment="1">
      <alignment horizontal="left" vertical="top" wrapText="1"/>
    </xf>
    <xf numFmtId="0" fontId="135" fillId="48" borderId="0" xfId="286" applyFont="1" applyFill="1" applyAlignment="1" applyProtection="1">
      <alignment horizontal="left" indent="1"/>
    </xf>
    <xf numFmtId="0" fontId="136" fillId="48" borderId="0" xfId="0" applyFont="1" applyFill="1"/>
    <xf numFmtId="0" fontId="137" fillId="48" borderId="0" xfId="286" applyFont="1" applyFill="1" applyAlignment="1" applyProtection="1">
      <alignment horizontal="left" indent="1"/>
    </xf>
    <xf numFmtId="0" fontId="138" fillId="48" borderId="84" xfId="0" applyFont="1" applyFill="1" applyBorder="1" applyAlignment="1">
      <alignment horizontal="left" vertical="top" wrapText="1"/>
    </xf>
    <xf numFmtId="0" fontId="138" fillId="48" borderId="84" xfId="0" applyFont="1" applyFill="1" applyBorder="1" applyAlignment="1">
      <alignment horizontal="left" wrapText="1"/>
    </xf>
    <xf numFmtId="0" fontId="138" fillId="48" borderId="0" xfId="0" applyFont="1" applyFill="1" applyBorder="1" applyAlignment="1">
      <alignment horizontal="left" wrapText="1"/>
    </xf>
    <xf numFmtId="0" fontId="92" fillId="48" borderId="0" xfId="0" applyFont="1" applyFill="1" applyBorder="1" applyAlignment="1">
      <alignment horizontal="left"/>
    </xf>
    <xf numFmtId="0" fontId="93" fillId="48" borderId="0" xfId="0" applyFont="1" applyFill="1" applyBorder="1" applyAlignment="1">
      <alignment horizontal="left" vertical="center" wrapText="1" indent="1"/>
    </xf>
    <xf numFmtId="0" fontId="137" fillId="48" borderId="0" xfId="286" applyFont="1" applyFill="1" applyAlignment="1" applyProtection="1">
      <alignment horizontal="left" vertical="top" wrapText="1" indent="1"/>
    </xf>
  </cellXfs>
  <cellStyles count="289">
    <cellStyle name="_x000d__x000a_JournalTemplate=C:\COMFO\CTALK\JOURSTD.TPL_x000d__x000a_LbStateAddress=3 3 0 251 1 89 2 311_x000d__x000a_LbStateJou" xfId="78"/>
    <cellStyle name="_KF08 DL 080909 raw data Part III Ch1" xfId="79"/>
    <cellStyle name="_KF08 DL 080909 raw data Part III Ch1_KF2010 Figure 1 1 1 World GERD 100310 (2)" xfId="80"/>
    <cellStyle name="20% - Accent1" xfId="18" builtinId="30" customBuiltin="1"/>
    <cellStyle name="20% - Accent1 2" xfId="41"/>
    <cellStyle name="20% - Accent1 3" xfId="81"/>
    <cellStyle name="20% - Accent2" xfId="22" builtinId="34" customBuiltin="1"/>
    <cellStyle name="20% - Accent2 2" xfId="42"/>
    <cellStyle name="20% - Accent2 3" xfId="82"/>
    <cellStyle name="20% - Accent3" xfId="26" builtinId="38" customBuiltin="1"/>
    <cellStyle name="20% - Accent3 2" xfId="43"/>
    <cellStyle name="20% - Accent3 3" xfId="83"/>
    <cellStyle name="20% - Accent4" xfId="30" builtinId="42" customBuiltin="1"/>
    <cellStyle name="20% - Accent4 2" xfId="44"/>
    <cellStyle name="20% - Accent4 3" xfId="84"/>
    <cellStyle name="20% - Accent5" xfId="34" builtinId="46" customBuiltin="1"/>
    <cellStyle name="20% - Accent5 2" xfId="85"/>
    <cellStyle name="20% - Accent5 3" xfId="86"/>
    <cellStyle name="20% - Accent6" xfId="38" builtinId="50" customBuiltin="1"/>
    <cellStyle name="20% - Accent6 2" xfId="87"/>
    <cellStyle name="20% - Accent6 3" xfId="88"/>
    <cellStyle name="20% - Colore 1" xfId="89"/>
    <cellStyle name="20% - Colore 2" xfId="90"/>
    <cellStyle name="20% - Colore 3" xfId="91"/>
    <cellStyle name="20% - Colore 4" xfId="92"/>
    <cellStyle name="20% - Colore 5" xfId="93"/>
    <cellStyle name="20% - Colore 6" xfId="94"/>
    <cellStyle name="40% - Accent1" xfId="19" builtinId="31" customBuiltin="1"/>
    <cellStyle name="40% - Accent1 2" xfId="45"/>
    <cellStyle name="40% - Accent1 3" xfId="95"/>
    <cellStyle name="40% - Accent2" xfId="23" builtinId="35" customBuiltin="1"/>
    <cellStyle name="40% - Accent2 2" xfId="96"/>
    <cellStyle name="40% - Accent2 3" xfId="97"/>
    <cellStyle name="40% - Accent3" xfId="27" builtinId="39" customBuiltin="1"/>
    <cellStyle name="40% - Accent3 2" xfId="46"/>
    <cellStyle name="40% - Accent3 3" xfId="98"/>
    <cellStyle name="40% - Accent4" xfId="31" builtinId="43" customBuiltin="1"/>
    <cellStyle name="40% - Accent4 2" xfId="47"/>
    <cellStyle name="40% - Accent4 3" xfId="99"/>
    <cellStyle name="40% - Accent5" xfId="35" builtinId="47" customBuiltin="1"/>
    <cellStyle name="40% - Accent5 2" xfId="100"/>
    <cellStyle name="40% - Accent5 3" xfId="101"/>
    <cellStyle name="40% - Accent6" xfId="39" builtinId="51" customBuiltin="1"/>
    <cellStyle name="40% - Accent6 2" xfId="48"/>
    <cellStyle name="40% - Accent6 3" xfId="102"/>
    <cellStyle name="40% - Colore 1" xfId="103"/>
    <cellStyle name="40% - Colore 2" xfId="104"/>
    <cellStyle name="40% - Colore 3" xfId="105"/>
    <cellStyle name="40% - Colore 4" xfId="106"/>
    <cellStyle name="40% - Colore 5" xfId="107"/>
    <cellStyle name="40% - Colore 6" xfId="108"/>
    <cellStyle name="60% - Accent1" xfId="20" builtinId="32" customBuiltin="1"/>
    <cellStyle name="60% - Accent1 2" xfId="49"/>
    <cellStyle name="60% - Accent1 3" xfId="109"/>
    <cellStyle name="60% - Accent2" xfId="24" builtinId="36" customBuiltin="1"/>
    <cellStyle name="60% - Accent2 2" xfId="110"/>
    <cellStyle name="60% - Accent2 3" xfId="111"/>
    <cellStyle name="60% - Accent3" xfId="28" builtinId="40" customBuiltin="1"/>
    <cellStyle name="60% - Accent3 2" xfId="50"/>
    <cellStyle name="60% - Accent3 3" xfId="112"/>
    <cellStyle name="60% - Accent4" xfId="32" builtinId="44" customBuiltin="1"/>
    <cellStyle name="60% - Accent4 2" xfId="51"/>
    <cellStyle name="60% - Accent4 3" xfId="113"/>
    <cellStyle name="60% - Accent5" xfId="36" builtinId="48" customBuiltin="1"/>
    <cellStyle name="60% - Accent5 2" xfId="114"/>
    <cellStyle name="60% - Accent5 3" xfId="115"/>
    <cellStyle name="60% - Accent6" xfId="40" builtinId="52" customBuiltin="1"/>
    <cellStyle name="60% - Accent6 2" xfId="52"/>
    <cellStyle name="60% - Accent6 3" xfId="116"/>
    <cellStyle name="60% - Colore 1" xfId="117"/>
    <cellStyle name="60% - Colore 2" xfId="118"/>
    <cellStyle name="60% - Colore 3" xfId="119"/>
    <cellStyle name="60% - Colore 4" xfId="120"/>
    <cellStyle name="60% - Colore 5" xfId="121"/>
    <cellStyle name="60% - Colore 6" xfId="122"/>
    <cellStyle name="Accent1" xfId="17" builtinId="29" customBuiltin="1"/>
    <cellStyle name="Accent1 2" xfId="53"/>
    <cellStyle name="Accent1 3" xfId="123"/>
    <cellStyle name="Accent2" xfId="21" builtinId="33" customBuiltin="1"/>
    <cellStyle name="Accent2 2" xfId="54"/>
    <cellStyle name="Accent2 3" xfId="124"/>
    <cellStyle name="Accent3" xfId="25" builtinId="37" customBuiltin="1"/>
    <cellStyle name="Accent3 2" xfId="55"/>
    <cellStyle name="Accent3 3" xfId="125"/>
    <cellStyle name="Accent4" xfId="29" builtinId="41" customBuiltin="1"/>
    <cellStyle name="Accent4 2" xfId="56"/>
    <cellStyle name="Accent4 3" xfId="126"/>
    <cellStyle name="Accent5" xfId="33" builtinId="45" customBuiltin="1"/>
    <cellStyle name="Accent5 2" xfId="127"/>
    <cellStyle name="Accent5 3" xfId="128"/>
    <cellStyle name="Accent6" xfId="37" builtinId="49" customBuiltin="1"/>
    <cellStyle name="Accent6 2" xfId="129"/>
    <cellStyle name="Accent6 3" xfId="130"/>
    <cellStyle name="ANCLAS,REZONES Y SUS PARTES,DE FUNDICION,DE HIERRO O DE ACERO" xfId="131"/>
    <cellStyle name="Bad" xfId="7" builtinId="27" customBuiltin="1"/>
    <cellStyle name="Bad 2" xfId="57"/>
    <cellStyle name="Berekening 2" xfId="132"/>
    <cellStyle name="bin" xfId="133"/>
    <cellStyle name="blue" xfId="134"/>
    <cellStyle name="Calcolo" xfId="135"/>
    <cellStyle name="Calculation" xfId="11" builtinId="22" customBuiltin="1"/>
    <cellStyle name="Calculation 2" xfId="58"/>
    <cellStyle name="cell" xfId="136"/>
    <cellStyle name="Cella collegata" xfId="137"/>
    <cellStyle name="Cella da controllare" xfId="138"/>
    <cellStyle name="Check Cell" xfId="13" builtinId="23" customBuiltin="1"/>
    <cellStyle name="Check Cell 2" xfId="139"/>
    <cellStyle name="Col&amp;RowHeadings" xfId="140"/>
    <cellStyle name="ColCodes" xfId="141"/>
    <cellStyle name="Colore 1" xfId="142"/>
    <cellStyle name="Colore 2" xfId="143"/>
    <cellStyle name="Colore 3" xfId="144"/>
    <cellStyle name="Colore 4" xfId="145"/>
    <cellStyle name="Colore 5" xfId="146"/>
    <cellStyle name="Colore 6" xfId="147"/>
    <cellStyle name="ColTitles" xfId="148"/>
    <cellStyle name="column" xfId="149"/>
    <cellStyle name="Comma" xfId="74" builtinId="3"/>
    <cellStyle name="Comma 2" xfId="70"/>
    <cellStyle name="Comma 2 2" xfId="150"/>
    <cellStyle name="Comma 2 3" xfId="151"/>
    <cellStyle name="Comma 2_GII2013_Mika_June07" xfId="77"/>
    <cellStyle name="Comma 3" xfId="152"/>
    <cellStyle name="Comma0" xfId="153"/>
    <cellStyle name="Controlecel 2" xfId="154"/>
    <cellStyle name="Currency0" xfId="155"/>
    <cellStyle name="DataEntryCells" xfId="156"/>
    <cellStyle name="Date" xfId="157"/>
    <cellStyle name="Dezimal [0]_Germany" xfId="158"/>
    <cellStyle name="Dezimal_Germany" xfId="159"/>
    <cellStyle name="ErrRpt_DataEntryCells" xfId="160"/>
    <cellStyle name="ErrRpt-DataEntryCells" xfId="161"/>
    <cellStyle name="ErrRpt-GreyBackground" xfId="162"/>
    <cellStyle name="Euro" xfId="163"/>
    <cellStyle name="Explanatory Text" xfId="15" builtinId="53" customBuiltin="1"/>
    <cellStyle name="Explanatory Text 2" xfId="164"/>
    <cellStyle name="Fixed" xfId="165"/>
    <cellStyle name="formula" xfId="166"/>
    <cellStyle name="gap" xfId="167"/>
    <cellStyle name="Gekoppelde cel 2" xfId="168"/>
    <cellStyle name="Goed 2" xfId="169"/>
    <cellStyle name="Good" xfId="6" builtinId="26" customBuiltin="1"/>
    <cellStyle name="Good 2" xfId="170"/>
    <cellStyle name="GreyBackground" xfId="171"/>
    <cellStyle name="Heading 1" xfId="2" builtinId="16" customBuiltin="1"/>
    <cellStyle name="Heading 1 2" xfId="59"/>
    <cellStyle name="Heading 2" xfId="3" builtinId="17" customBuiltin="1"/>
    <cellStyle name="Heading 2 2" xfId="60"/>
    <cellStyle name="Heading 3" xfId="4" builtinId="18" customBuiltin="1"/>
    <cellStyle name="Heading 3 2" xfId="61"/>
    <cellStyle name="Heading 4" xfId="5" builtinId="19" customBuiltin="1"/>
    <cellStyle name="Heading 4 2" xfId="62"/>
    <cellStyle name="Hyperlink" xfId="286" builtinId="8"/>
    <cellStyle name="Hyperlink 2" xfId="172"/>
    <cellStyle name="Hyperlink 3" xfId="287"/>
    <cellStyle name="Input" xfId="9" builtinId="20" customBuiltin="1"/>
    <cellStyle name="Input 2" xfId="173"/>
    <cellStyle name="Invoer 2" xfId="174"/>
    <cellStyle name="ISC" xfId="175"/>
    <cellStyle name="isced" xfId="176"/>
    <cellStyle name="ISCED Titles" xfId="177"/>
    <cellStyle name="Komma 2" xfId="178"/>
    <cellStyle name="Kop 1 2" xfId="179"/>
    <cellStyle name="Kop 2 2" xfId="180"/>
    <cellStyle name="Kop 3 2" xfId="181"/>
    <cellStyle name="Kop 4 2" xfId="182"/>
    <cellStyle name="level1a" xfId="183"/>
    <cellStyle name="level2" xfId="184"/>
    <cellStyle name="level2a" xfId="185"/>
    <cellStyle name="level3" xfId="186"/>
    <cellStyle name="Linked Cell" xfId="12" builtinId="24" customBuiltin="1"/>
    <cellStyle name="Linked Cell 2" xfId="187"/>
    <cellStyle name="Migliaia (0)_conti99" xfId="188"/>
    <cellStyle name="Milliers [0]_8GRAD" xfId="189"/>
    <cellStyle name="Milliers_8GRAD" xfId="190"/>
    <cellStyle name="Monétaire [0]_8GRAD" xfId="191"/>
    <cellStyle name="Monétaire_8GRAD" xfId="192"/>
    <cellStyle name="Neutraal 2" xfId="193"/>
    <cellStyle name="Neutral" xfId="8" builtinId="28" customBuiltin="1"/>
    <cellStyle name="Neutral 2" xfId="194"/>
    <cellStyle name="Neutrale" xfId="195"/>
    <cellStyle name="Normal" xfId="0" builtinId="0"/>
    <cellStyle name="Normal 19" xfId="196"/>
    <cellStyle name="Normal 2" xfId="63"/>
    <cellStyle name="Normal 2 2" xfId="64"/>
    <cellStyle name="Normal 2 2 2" xfId="197"/>
    <cellStyle name="Normal 2 2 3" xfId="198"/>
    <cellStyle name="Normal 2 2_GII2013_Mika_June07" xfId="76"/>
    <cellStyle name="Normal 2 3" xfId="71"/>
    <cellStyle name="Normal 2 3 2" xfId="199"/>
    <cellStyle name="Normal 2 3_GII2013_Mika_June07" xfId="200"/>
    <cellStyle name="Normal 2 4" xfId="201"/>
    <cellStyle name="Normal 2 5" xfId="202"/>
    <cellStyle name="Normal 2 6" xfId="203"/>
    <cellStyle name="Normal 2 7" xfId="204"/>
    <cellStyle name="Normal 2 8" xfId="205"/>
    <cellStyle name="Normal 2_962010071P1G001" xfId="206"/>
    <cellStyle name="Normal 3" xfId="65"/>
    <cellStyle name="Normal 3 2" xfId="207"/>
    <cellStyle name="Normal 3 2 2" xfId="208"/>
    <cellStyle name="Normal 3 2_SSI2012-Finaldata_JRCresults_2003" xfId="209"/>
    <cellStyle name="Normal 3 3" xfId="210"/>
    <cellStyle name="Normal 3 3 2" xfId="211"/>
    <cellStyle name="Normal 3 3_SSI2012-Finaldata_JRCresults_2003" xfId="212"/>
    <cellStyle name="Normal 3 4" xfId="213"/>
    <cellStyle name="Normal 3_SSI2012-Finaldata_JRCresults_2003" xfId="214"/>
    <cellStyle name="Normal 4" xfId="215"/>
    <cellStyle name="Normal 5" xfId="216"/>
    <cellStyle name="Normal 6" xfId="217"/>
    <cellStyle name="Normal 6 2" xfId="218"/>
    <cellStyle name="Normal 7" xfId="219"/>
    <cellStyle name="Normal 8" xfId="220"/>
    <cellStyle name="Normale_Foglio1" xfId="221"/>
    <cellStyle name="Nota" xfId="222"/>
    <cellStyle name="Note" xfId="75" builtinId="10" customBuiltin="1"/>
    <cellStyle name="Note 2" xfId="66"/>
    <cellStyle name="Note 2 2" xfId="72"/>
    <cellStyle name="Note 2 3" xfId="223"/>
    <cellStyle name="Notitie 2" xfId="224"/>
    <cellStyle name="Ongeldig 2" xfId="225"/>
    <cellStyle name="Output" xfId="10" builtinId="21" customBuiltin="1"/>
    <cellStyle name="Output 2" xfId="67"/>
    <cellStyle name="Percent" xfId="73" builtinId="5"/>
    <cellStyle name="Percent 2" xfId="226"/>
    <cellStyle name="Prozent_SubCatperStud" xfId="227"/>
    <cellStyle name="row" xfId="228"/>
    <cellStyle name="RowCodes" xfId="229"/>
    <cellStyle name="Row-Col Headings" xfId="230"/>
    <cellStyle name="RowTitles" xfId="231"/>
    <cellStyle name="RowTitles1-Detail" xfId="232"/>
    <cellStyle name="RowTitles-Col2" xfId="233"/>
    <cellStyle name="RowTitles-Detail" xfId="234"/>
    <cellStyle name="ss1" xfId="235"/>
    <cellStyle name="ss10" xfId="236"/>
    <cellStyle name="ss11" xfId="237"/>
    <cellStyle name="ss12" xfId="238"/>
    <cellStyle name="ss13" xfId="239"/>
    <cellStyle name="ss14" xfId="240"/>
    <cellStyle name="ss15" xfId="241"/>
    <cellStyle name="ss16" xfId="242"/>
    <cellStyle name="ss17" xfId="243"/>
    <cellStyle name="ss18" xfId="244"/>
    <cellStyle name="ss19" xfId="245"/>
    <cellStyle name="ss2" xfId="246"/>
    <cellStyle name="ss20" xfId="247"/>
    <cellStyle name="ss21" xfId="248"/>
    <cellStyle name="ss22" xfId="249"/>
    <cellStyle name="ss3" xfId="250"/>
    <cellStyle name="ss4" xfId="251"/>
    <cellStyle name="ss5" xfId="252"/>
    <cellStyle name="ss6" xfId="253"/>
    <cellStyle name="ss7" xfId="254"/>
    <cellStyle name="ss8" xfId="255"/>
    <cellStyle name="ss9" xfId="256"/>
    <cellStyle name="Standaard 2" xfId="257"/>
    <cellStyle name="Standaard 3" xfId="258"/>
    <cellStyle name="Standard_cpi-mp-be-stats" xfId="259"/>
    <cellStyle name="Style 1" xfId="260"/>
    <cellStyle name="Style 2" xfId="261"/>
    <cellStyle name="Table No." xfId="262"/>
    <cellStyle name="Table Title" xfId="263"/>
    <cellStyle name="Tagline" xfId="264"/>
    <cellStyle name="temp" xfId="265"/>
    <cellStyle name="test" xfId="288"/>
    <cellStyle name="Testo avviso" xfId="266"/>
    <cellStyle name="Testo descrittivo" xfId="267"/>
    <cellStyle name="Title" xfId="1" builtinId="15" customBuiltin="1"/>
    <cellStyle name="Title 1" xfId="268"/>
    <cellStyle name="Title 2" xfId="68"/>
    <cellStyle name="title1" xfId="269"/>
    <cellStyle name="Titolo" xfId="270"/>
    <cellStyle name="Titolo 1" xfId="271"/>
    <cellStyle name="Titolo 2" xfId="272"/>
    <cellStyle name="Titolo 3" xfId="273"/>
    <cellStyle name="Titolo 4" xfId="274"/>
    <cellStyle name="Titolo_SSI2012-Finaldata_JRCresults_2003" xfId="275"/>
    <cellStyle name="Totaal 2" xfId="276"/>
    <cellStyle name="Total" xfId="16" builtinId="25" customBuiltin="1"/>
    <cellStyle name="Total 2" xfId="69"/>
    <cellStyle name="Totale" xfId="277"/>
    <cellStyle name="Uitvoer 2" xfId="278"/>
    <cellStyle name="Valore non valido" xfId="279"/>
    <cellStyle name="Valore valido" xfId="280"/>
    <cellStyle name="Verklarende tekst 2" xfId="281"/>
    <cellStyle name="Waarschuwingstekst 2" xfId="282"/>
    <cellStyle name="Währung [0]_Germany" xfId="283"/>
    <cellStyle name="Währung_Germany" xfId="284"/>
    <cellStyle name="Warning Text" xfId="14" builtinId="11" customBuiltin="1"/>
    <cellStyle name="Warning Text 2" xfId="285"/>
  </cellStyles>
  <dxfs count="55">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color theme="0"/>
      </font>
      <fill>
        <patternFill>
          <bgColor theme="3" tint="-0.24994659260841701"/>
        </patternFill>
      </fill>
    </dxf>
    <dxf>
      <font>
        <b/>
        <i val="0"/>
        <color theme="0"/>
      </font>
      <fill>
        <patternFill>
          <bgColor theme="3" tint="-0.499984740745262"/>
        </patternFill>
      </fill>
    </dxf>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color theme="0"/>
      </font>
      <fill>
        <patternFill>
          <bgColor theme="3" tint="-0.24994659260841701"/>
        </patternFill>
      </fill>
    </dxf>
    <dxf>
      <font>
        <b/>
        <i val="0"/>
        <color theme="0"/>
      </font>
      <fill>
        <patternFill>
          <bgColor theme="3"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rgb="FFFFEFD9"/>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rgb="FFEEF1DE"/>
        </patternFill>
      </fill>
    </dxf>
    <dxf>
      <font>
        <b/>
        <i val="0"/>
      </font>
      <fill>
        <patternFill>
          <bgColor rgb="FFDFE4BE"/>
        </patternFill>
      </fill>
    </dxf>
    <dxf>
      <font>
        <b/>
        <i val="0"/>
      </font>
      <fill>
        <patternFill>
          <bgColor rgb="FFCED79D"/>
        </patternFill>
      </fill>
    </dxf>
    <dxf>
      <font>
        <b/>
        <i val="0"/>
        <color theme="0"/>
      </font>
      <fill>
        <patternFill>
          <bgColor rgb="FF88953E"/>
        </patternFill>
      </fill>
    </dxf>
    <dxf>
      <font>
        <b/>
        <i val="0"/>
        <color theme="0"/>
      </font>
      <fill>
        <patternFill>
          <bgColor rgb="FF5B6428"/>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rgb="FFDCE4F1"/>
        </patternFill>
      </fill>
    </dxf>
    <dxf>
      <font>
        <b/>
        <i val="0"/>
      </font>
      <fill>
        <patternFill>
          <bgColor rgb="FFBBCBE3"/>
        </patternFill>
      </fill>
    </dxf>
    <dxf>
      <font>
        <b/>
        <i val="0"/>
      </font>
      <fill>
        <patternFill>
          <bgColor rgb="FF98B0D6"/>
        </patternFill>
      </fill>
    </dxf>
    <dxf>
      <font>
        <b/>
        <i val="0"/>
        <color theme="0"/>
      </font>
      <fill>
        <patternFill>
          <bgColor rgb="FF3A5E92"/>
        </patternFill>
      </fill>
    </dxf>
    <dxf>
      <font>
        <b/>
        <i val="0"/>
        <color theme="0"/>
      </font>
      <fill>
        <patternFill>
          <bgColor rgb="FF273F61"/>
        </patternFill>
      </fill>
    </dxf>
    <dxf>
      <font>
        <b/>
        <i val="0"/>
      </font>
      <fill>
        <patternFill>
          <bgColor rgb="FFE1E9D8"/>
        </patternFill>
      </fill>
    </dxf>
    <dxf>
      <font>
        <b/>
        <i val="0"/>
      </font>
      <fill>
        <patternFill>
          <bgColor rgb="FFC4D2B0"/>
        </patternFill>
      </fill>
    </dxf>
    <dxf>
      <font>
        <b/>
        <i val="0"/>
      </font>
      <fill>
        <patternFill>
          <bgColor rgb="FFA7BD88"/>
        </patternFill>
      </fill>
    </dxf>
    <dxf>
      <font>
        <b/>
        <i val="0"/>
        <color theme="0"/>
      </font>
      <fill>
        <patternFill>
          <bgColor rgb="FF506237"/>
        </patternFill>
      </fill>
    </dxf>
    <dxf>
      <font>
        <b/>
        <i val="0"/>
        <color theme="0"/>
      </font>
      <fill>
        <patternFill>
          <bgColor rgb="FF354224"/>
        </patternFill>
      </fill>
    </dxf>
    <dxf>
      <font>
        <b/>
        <i val="0"/>
      </font>
      <fill>
        <patternFill>
          <bgColor rgb="FFCCDAEE"/>
        </patternFill>
      </fill>
    </dxf>
    <dxf>
      <font>
        <b/>
        <i val="0"/>
      </font>
      <fill>
        <patternFill>
          <bgColor rgb="FF9AB5DC"/>
        </patternFill>
      </fill>
    </dxf>
    <dxf>
      <font>
        <b/>
        <i val="0"/>
      </font>
      <fill>
        <patternFill>
          <bgColor rgb="FF678FCB"/>
        </patternFill>
      </fill>
    </dxf>
    <dxf>
      <font>
        <b/>
        <i val="0"/>
        <color theme="0"/>
      </font>
      <fill>
        <patternFill>
          <bgColor rgb="FF203960"/>
        </patternFill>
      </fill>
    </dxf>
    <dxf>
      <font>
        <b/>
        <i val="0"/>
        <color theme="0"/>
      </font>
      <fill>
        <patternFill>
          <bgColor theme="9" tint="-0.499984740745262"/>
        </patternFill>
      </fill>
    </dxf>
    <dxf>
      <font>
        <b/>
        <i val="0"/>
      </font>
      <fill>
        <patternFill>
          <bgColor theme="5" tint="0.79998168889431442"/>
        </patternFill>
      </fill>
    </dxf>
    <dxf>
      <font>
        <b/>
        <i val="0"/>
      </font>
      <fill>
        <patternFill>
          <bgColor theme="5" tint="0.59996337778862885"/>
        </patternFill>
      </fill>
    </dxf>
    <dxf>
      <font>
        <b/>
        <i val="0"/>
      </font>
      <fill>
        <patternFill>
          <bgColor rgb="FFF9B48A"/>
        </patternFill>
      </fill>
    </dxf>
    <dxf>
      <font>
        <b/>
        <i val="0"/>
        <color theme="0"/>
      </font>
      <fill>
        <patternFill>
          <bgColor theme="5" tint="-0.24994659260841701"/>
        </patternFill>
      </fill>
    </dxf>
    <dxf>
      <font>
        <b/>
        <i val="0"/>
        <color theme="0"/>
      </font>
      <fill>
        <patternFill>
          <bgColor rgb="FF913C09"/>
        </patternFill>
      </fill>
    </dxf>
  </dxfs>
  <tableStyles count="0" defaultTableStyle="TableStyleMedium2" defaultPivotStyle="PivotStyleLight16"/>
  <colors>
    <mruColors>
      <color rgb="FFE1E9D8"/>
      <color rgb="FFC4D2B0"/>
      <color rgb="FFA7BD88"/>
      <color rgb="FF506237"/>
      <color rgb="FF354224"/>
      <color rgb="FFEEF1DE"/>
      <color rgb="FFDFE4BE"/>
      <color rgb="FFCED79D"/>
      <color rgb="FF88953E"/>
      <color rgb="FF5B6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0</xdr:col>
      <xdr:colOff>1326675</xdr:colOff>
      <xdr:row>2</xdr:row>
      <xdr:rowOff>33701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66675" y="47625"/>
          <a:ext cx="1260000" cy="500426"/>
        </a:xfrm>
        <a:prstGeom prst="rect">
          <a:avLst/>
        </a:prstGeom>
      </xdr:spPr>
    </xdr:pic>
    <xdr:clientData/>
  </xdr:twoCellAnchor>
  <xdr:twoCellAnchor editAs="oneCell">
    <xdr:from>
      <xdr:col>0</xdr:col>
      <xdr:colOff>0</xdr:colOff>
      <xdr:row>8</xdr:row>
      <xdr:rowOff>33464</xdr:rowOff>
    </xdr:from>
    <xdr:to>
      <xdr:col>6</xdr:col>
      <xdr:colOff>238125</xdr:colOff>
      <xdr:row>10</xdr:row>
      <xdr:rowOff>4353958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849814"/>
          <a:ext cx="10537825" cy="51904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1</xdr:row>
      <xdr:rowOff>342900</xdr:rowOff>
    </xdr:from>
    <xdr:to>
      <xdr:col>0</xdr:col>
      <xdr:colOff>1866675</xdr:colOff>
      <xdr:row>1</xdr:row>
      <xdr:rowOff>1057794</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66675" y="533400"/>
          <a:ext cx="1800000" cy="71489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1</xdr:row>
      <xdr:rowOff>342900</xdr:rowOff>
    </xdr:from>
    <xdr:to>
      <xdr:col>0</xdr:col>
      <xdr:colOff>1866675</xdr:colOff>
      <xdr:row>1</xdr:row>
      <xdr:rowOff>1057794</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66675" y="533400"/>
          <a:ext cx="1800000" cy="714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0</xdr:col>
      <xdr:colOff>1317150</xdr:colOff>
      <xdr:row>1</xdr:row>
      <xdr:rowOff>195626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57150" y="66675"/>
          <a:ext cx="1260000" cy="5004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21171</xdr:colOff>
      <xdr:row>1</xdr:row>
      <xdr:rowOff>180975</xdr:rowOff>
    </xdr:from>
    <xdr:to>
      <xdr:col>1</xdr:col>
      <xdr:colOff>900421</xdr:colOff>
      <xdr:row>1</xdr:row>
      <xdr:rowOff>895868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21171" y="382058"/>
          <a:ext cx="1884667" cy="7148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21171</xdr:colOff>
      <xdr:row>1</xdr:row>
      <xdr:rowOff>180975</xdr:rowOff>
    </xdr:from>
    <xdr:to>
      <xdr:col>1</xdr:col>
      <xdr:colOff>1010488</xdr:colOff>
      <xdr:row>1</xdr:row>
      <xdr:rowOff>895868</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21171" y="377825"/>
          <a:ext cx="1927000" cy="7148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21171</xdr:colOff>
      <xdr:row>1</xdr:row>
      <xdr:rowOff>180975</xdr:rowOff>
    </xdr:from>
    <xdr:to>
      <xdr:col>1</xdr:col>
      <xdr:colOff>1048588</xdr:colOff>
      <xdr:row>1</xdr:row>
      <xdr:rowOff>895868</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21171" y="365125"/>
          <a:ext cx="1929117" cy="7148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21171</xdr:colOff>
      <xdr:row>1</xdr:row>
      <xdr:rowOff>180975</xdr:rowOff>
    </xdr:from>
    <xdr:to>
      <xdr:col>1</xdr:col>
      <xdr:colOff>1048588</xdr:colOff>
      <xdr:row>1</xdr:row>
      <xdr:rowOff>895868</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21171" y="365125"/>
          <a:ext cx="1929117" cy="71489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109009</xdr:colOff>
      <xdr:row>1</xdr:row>
      <xdr:rowOff>328789</xdr:rowOff>
    </xdr:from>
    <xdr:to>
      <xdr:col>1</xdr:col>
      <xdr:colOff>970620</xdr:colOff>
      <xdr:row>1</xdr:row>
      <xdr:rowOff>1043683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109009" y="512233"/>
          <a:ext cx="1800000" cy="71489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1</xdr:row>
      <xdr:rowOff>342900</xdr:rowOff>
    </xdr:from>
    <xdr:to>
      <xdr:col>0</xdr:col>
      <xdr:colOff>1866675</xdr:colOff>
      <xdr:row>1</xdr:row>
      <xdr:rowOff>1057794</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66675" y="533400"/>
          <a:ext cx="1800000" cy="71489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1</xdr:row>
      <xdr:rowOff>342900</xdr:rowOff>
    </xdr:from>
    <xdr:to>
      <xdr:col>0</xdr:col>
      <xdr:colOff>1866675</xdr:colOff>
      <xdr:row>1</xdr:row>
      <xdr:rowOff>1057794</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66675" y="533400"/>
          <a:ext cx="1800000" cy="714894"/>
        </a:xfrm>
        <a:prstGeom prst="rect">
          <a:avLst/>
        </a:prstGeom>
      </xdr:spPr>
    </xdr:pic>
    <xdr:clientData/>
  </xdr:twoCellAnchor>
</xdr:wsDr>
</file>

<file path=xl/queryTables/queryTable1.xml><?xml version="1.0" encoding="utf-8"?>
<queryTable xmlns="http://schemas.openxmlformats.org/spreadsheetml/2006/main" name="2012.06.11 - GFM Indicator List"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InfoRM OK">
      <a:dk1>
        <a:sysClr val="windowText" lastClr="000000"/>
      </a:dk1>
      <a:lt1>
        <a:sysClr val="window" lastClr="FFFFFF"/>
      </a:lt1>
      <a:dk2>
        <a:srgbClr val="C21A01"/>
      </a:dk2>
      <a:lt2>
        <a:srgbClr val="CCDDEA"/>
      </a:lt2>
      <a:accent1>
        <a:srgbClr val="FFAF44"/>
      </a:accent1>
      <a:accent2>
        <a:srgbClr val="F4833F"/>
      </a:accent2>
      <a:accent3>
        <a:srgbClr val="AFBD5E"/>
      </a:accent3>
      <a:accent4>
        <a:srgbClr val="6B8349"/>
      </a:accent4>
      <a:accent5>
        <a:srgbClr val="567EBB"/>
      </a:accent5>
      <a:accent6>
        <a:srgbClr val="2B4C7E"/>
      </a:accent6>
      <a:hlink>
        <a:srgbClr val="D83E2C"/>
      </a:hlink>
      <a:folHlink>
        <a:srgbClr val="ED7D2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form-index.org/Subnational/Central-Asia-Caucasus"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8" Type="http://schemas.openxmlformats.org/officeDocument/2006/relationships/hyperlink" Target="http://data.worldbank.org/indicator/IT.NET.USER.P2" TargetMode="External"/><Relationship Id="rId13" Type="http://schemas.openxmlformats.org/officeDocument/2006/relationships/hyperlink" Target="http://www.emdat.be/" TargetMode="External"/><Relationship Id="rId18" Type="http://schemas.openxmlformats.org/officeDocument/2006/relationships/hyperlink" Target="http://data.euro.who.int/e-atlas/europe/data.html" TargetMode="External"/><Relationship Id="rId26" Type="http://schemas.openxmlformats.org/officeDocument/2006/relationships/hyperlink" Target="http://www.ipu.org/wmn-e/classif.htm" TargetMode="External"/><Relationship Id="rId3" Type="http://schemas.openxmlformats.org/officeDocument/2006/relationships/hyperlink" Target="http://fts.unocha.org/pageloader.aspx;" TargetMode="External"/><Relationship Id="rId21" Type="http://schemas.openxmlformats.org/officeDocument/2006/relationships/hyperlink" Target="http://hdrstats.undp.org/en/indicators/103106.html" TargetMode="External"/><Relationship Id="rId34" Type="http://schemas.openxmlformats.org/officeDocument/2006/relationships/hyperlink" Target="http://databank.worldbank.org/data/reports.aspx?source=2&amp;series=NY.GDP.PCAP.PP.KD&amp;country=" TargetMode="External"/><Relationship Id="rId7" Type="http://schemas.openxmlformats.org/officeDocument/2006/relationships/hyperlink" Target="http://www.fao.org/economic/ess/ess-fs/ess-fadata/en/" TargetMode="External"/><Relationship Id="rId12" Type="http://schemas.openxmlformats.org/officeDocument/2006/relationships/hyperlink" Target="http://www.emdat.be/" TargetMode="External"/><Relationship Id="rId17" Type="http://schemas.openxmlformats.org/officeDocument/2006/relationships/hyperlink" Target="http://www.fao.org/giews/earthobservation/country/index.jsp" TargetMode="External"/><Relationship Id="rId25" Type="http://schemas.openxmlformats.org/officeDocument/2006/relationships/hyperlink" Target="http://www.ipu.org/wmn-e/classif.htm" TargetMode="External"/><Relationship Id="rId33" Type="http://schemas.openxmlformats.org/officeDocument/2006/relationships/hyperlink" Target="http://data.worldbank.org/indicator/NY.GDP.PCAP.KD" TargetMode="External"/><Relationship Id="rId38" Type="http://schemas.openxmlformats.org/officeDocument/2006/relationships/queryTable" Target="../queryTables/queryTable1.xml"/><Relationship Id="rId2" Type="http://schemas.openxmlformats.org/officeDocument/2006/relationships/hyperlink" Target="http://data.worldbank.org/indicator/DT.ODA.ODAT.GN.ZS" TargetMode="External"/><Relationship Id="rId16" Type="http://schemas.openxmlformats.org/officeDocument/2006/relationships/hyperlink" Target="http://data.euro.who.int/e-atlas/europe/data.html" TargetMode="External"/><Relationship Id="rId20" Type="http://schemas.openxmlformats.org/officeDocument/2006/relationships/hyperlink" Target="http://data.euro.who.int/e-atlas/europe/data.html" TargetMode="External"/><Relationship Id="rId29" Type="http://schemas.openxmlformats.org/officeDocument/2006/relationships/hyperlink" Target="http://www.cbr.ru/eng/statistics/default.aspx?Prtid=svs&amp;ch=ITM_43505" TargetMode="External"/><Relationship Id="rId1" Type="http://schemas.openxmlformats.org/officeDocument/2006/relationships/hyperlink" Target="http://data.worldbank.org/data-catalog/worldwide-governance-indicators" TargetMode="External"/><Relationship Id="rId6" Type="http://schemas.openxmlformats.org/officeDocument/2006/relationships/hyperlink" Target="http://www.fao.org/economic/ess/ess-fs/ess-fadata/en/" TargetMode="External"/><Relationship Id="rId11" Type="http://schemas.openxmlformats.org/officeDocument/2006/relationships/hyperlink" Target="http://data.worldbank.org/indicator/SI.POV.GINI" TargetMode="External"/><Relationship Id="rId24" Type="http://schemas.openxmlformats.org/officeDocument/2006/relationships/hyperlink" Target="http://apps.who.int/iris/bitstream/10665/194254/1/9789241565141_eng.pdf?ua=1" TargetMode="External"/><Relationship Id="rId32" Type="http://schemas.openxmlformats.org/officeDocument/2006/relationships/hyperlink" Target="http://apps.who.int/gho/data/node.main.HIVINCIDENCE?lang=en" TargetMode="External"/><Relationship Id="rId37" Type="http://schemas.openxmlformats.org/officeDocument/2006/relationships/printerSettings" Target="../printerSettings/printerSettings7.bin"/><Relationship Id="rId5" Type="http://schemas.openxmlformats.org/officeDocument/2006/relationships/hyperlink" Target="http://www.fao.org/economic/ess/ess-fs/ess-fadata/en/" TargetMode="External"/><Relationship Id="rId15" Type="http://schemas.openxmlformats.org/officeDocument/2006/relationships/hyperlink" Target="http://www.who.int/nutgrowthdb/en" TargetMode="External"/><Relationship Id="rId23" Type="http://schemas.openxmlformats.org/officeDocument/2006/relationships/hyperlink" Target="http://data.unicef.org/topic/child-survival/under-five-mortality/" TargetMode="External"/><Relationship Id="rId28" Type="http://schemas.openxmlformats.org/officeDocument/2006/relationships/hyperlink" Target="http://www.barrolee.com/" TargetMode="External"/><Relationship Id="rId36" Type="http://schemas.openxmlformats.org/officeDocument/2006/relationships/hyperlink" Target="http://apps.who.int/gho/data/node.main.78?lang=en" TargetMode="External"/><Relationship Id="rId10" Type="http://schemas.openxmlformats.org/officeDocument/2006/relationships/hyperlink" Target="http://popstats.unhcr.org/en/persons_of_concern" TargetMode="External"/><Relationship Id="rId19" Type="http://schemas.openxmlformats.org/officeDocument/2006/relationships/hyperlink" Target="http://data.euro.who.int/e-atlas/europe/data.html" TargetMode="External"/><Relationship Id="rId31" Type="http://schemas.openxmlformats.org/officeDocument/2006/relationships/hyperlink" Target="http://popstats.unhcr.org/en/persons_of_concern" TargetMode="External"/><Relationship Id="rId4" Type="http://schemas.openxmlformats.org/officeDocument/2006/relationships/hyperlink" Target="http://www.emdat.be/" TargetMode="External"/><Relationship Id="rId9" Type="http://schemas.openxmlformats.org/officeDocument/2006/relationships/hyperlink" Target="http://data.worldbank.org/indicator/IT.CEL.SETS.P2" TargetMode="External"/><Relationship Id="rId14" Type="http://schemas.openxmlformats.org/officeDocument/2006/relationships/hyperlink" Target="https://www.openstreetmap.org/" TargetMode="External"/><Relationship Id="rId22" Type="http://schemas.openxmlformats.org/officeDocument/2006/relationships/hyperlink" Target="http://www.ophi.org.uk/multidimensional-poverty-index/mpi-2015/mpi-data/" TargetMode="External"/><Relationship Id="rId27" Type="http://schemas.openxmlformats.org/officeDocument/2006/relationships/hyperlink" Target="http://www.barrolee.com/" TargetMode="External"/><Relationship Id="rId30" Type="http://schemas.openxmlformats.org/officeDocument/2006/relationships/hyperlink" Target="http://popstats.unhcr.org/en/persons_of_concern" TargetMode="External"/><Relationship Id="rId35" Type="http://schemas.openxmlformats.org/officeDocument/2006/relationships/hyperlink" Target="http://www.unocha.org/cerf/"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workbookViewId="0">
      <selection sqref="A1:G1"/>
    </sheetView>
  </sheetViews>
  <sheetFormatPr defaultColWidth="9.140625" defaultRowHeight="15"/>
  <cols>
    <col min="1" max="1" width="101.5703125" style="3" customWidth="1"/>
    <col min="2" max="16384" width="9.140625" style="3"/>
  </cols>
  <sheetData>
    <row r="1" spans="1:9" ht="20.25">
      <c r="A1" s="323" t="s">
        <v>558</v>
      </c>
      <c r="B1" s="323"/>
      <c r="C1" s="323"/>
      <c r="D1" s="323"/>
      <c r="E1" s="323"/>
      <c r="F1" s="323"/>
      <c r="G1" s="323"/>
      <c r="H1" s="313"/>
      <c r="I1" s="313"/>
    </row>
    <row r="2" spans="1:9" ht="20.25" customHeight="1">
      <c r="A2" s="324" t="s">
        <v>748</v>
      </c>
      <c r="B2" s="324"/>
      <c r="C2" s="324"/>
      <c r="D2" s="324"/>
      <c r="E2" s="324"/>
      <c r="F2" s="324"/>
      <c r="G2" s="324"/>
      <c r="H2" s="314"/>
      <c r="I2" s="314"/>
    </row>
    <row r="3" spans="1:9" ht="7.5" customHeight="1">
      <c r="A3" s="6"/>
    </row>
    <row r="4" spans="1:9" ht="6.75" customHeight="1">
      <c r="A4" s="15"/>
    </row>
    <row r="5" spans="1:9">
      <c r="A5" s="82" t="s">
        <v>52</v>
      </c>
    </row>
    <row r="6" spans="1:9" ht="19.5" customHeight="1">
      <c r="A6" s="334" t="s">
        <v>87</v>
      </c>
    </row>
    <row r="7" spans="1:9" ht="206.25" customHeight="1">
      <c r="A7" s="335" t="s">
        <v>566</v>
      </c>
      <c r="B7" s="335"/>
      <c r="C7" s="335"/>
      <c r="D7" s="335"/>
      <c r="E7" s="335"/>
      <c r="F7" s="335"/>
      <c r="G7" s="335"/>
      <c r="H7" s="312"/>
      <c r="I7" s="312"/>
    </row>
    <row r="8" spans="1:9" ht="6.75" customHeight="1">
      <c r="A8" s="5"/>
    </row>
    <row r="9" spans="1:9" ht="14.25" customHeight="1">
      <c r="A9" s="5"/>
    </row>
    <row r="10" spans="1:9" ht="54.75" customHeight="1">
      <c r="A10" s="5"/>
    </row>
    <row r="11" spans="1:9" ht="363.75" customHeight="1">
      <c r="A11" s="1"/>
    </row>
    <row r="12" spans="1:9" s="16" customFormat="1" ht="12.75">
      <c r="A12" s="331" t="s">
        <v>752</v>
      </c>
      <c r="B12" s="327"/>
      <c r="C12" s="327"/>
      <c r="D12" s="327"/>
      <c r="E12" s="327"/>
      <c r="F12" s="327"/>
      <c r="G12" s="327"/>
      <c r="H12" s="315"/>
      <c r="I12" s="315"/>
    </row>
    <row r="13" spans="1:9" s="16" customFormat="1" ht="55.5" customHeight="1">
      <c r="A13" s="336" t="s">
        <v>755</v>
      </c>
      <c r="B13" s="336"/>
      <c r="C13" s="336"/>
      <c r="D13" s="336"/>
      <c r="E13" s="336"/>
      <c r="F13" s="336"/>
      <c r="G13" s="336"/>
      <c r="H13" s="315"/>
      <c r="I13" s="315"/>
    </row>
    <row r="14" spans="1:9" ht="24" customHeight="1">
      <c r="A14" s="332" t="s">
        <v>753</v>
      </c>
      <c r="B14" s="333"/>
      <c r="C14" s="333"/>
      <c r="D14" s="333"/>
      <c r="E14" s="333"/>
      <c r="F14" s="333"/>
      <c r="G14" s="333"/>
    </row>
    <row r="15" spans="1:9" ht="15.75" customHeight="1">
      <c r="A15" s="328" t="s">
        <v>751</v>
      </c>
      <c r="B15" s="329"/>
      <c r="C15" s="329"/>
      <c r="D15" s="329"/>
      <c r="E15" s="329"/>
      <c r="F15" s="329"/>
      <c r="G15" s="329"/>
    </row>
    <row r="16" spans="1:9" ht="9" customHeight="1">
      <c r="A16" s="328"/>
      <c r="B16" s="329"/>
      <c r="C16" s="329"/>
      <c r="D16" s="329"/>
      <c r="E16" s="329"/>
      <c r="F16" s="329"/>
      <c r="G16" s="329"/>
    </row>
    <row r="17" spans="1:9">
      <c r="A17" s="332" t="s">
        <v>754</v>
      </c>
      <c r="B17" s="333"/>
      <c r="C17" s="333"/>
      <c r="D17" s="333"/>
      <c r="E17" s="333"/>
      <c r="F17" s="333"/>
      <c r="G17" s="333"/>
    </row>
    <row r="18" spans="1:9">
      <c r="A18" s="330" t="s">
        <v>749</v>
      </c>
      <c r="B18" s="328"/>
      <c r="C18" s="328"/>
      <c r="D18" s="328"/>
      <c r="E18" s="328"/>
      <c r="F18" s="328"/>
      <c r="G18" s="328"/>
    </row>
    <row r="19" spans="1:9">
      <c r="A19" s="322"/>
      <c r="B19" s="322"/>
      <c r="C19" s="322"/>
      <c r="D19" s="322"/>
      <c r="E19" s="322"/>
      <c r="F19" s="322"/>
      <c r="G19" s="322"/>
      <c r="H19" s="316"/>
      <c r="I19" s="316"/>
    </row>
    <row r="20" spans="1:9">
      <c r="A20" s="311"/>
    </row>
    <row r="21" spans="1:9">
      <c r="A21" s="83"/>
    </row>
    <row r="22" spans="1:9">
      <c r="A22" s="83"/>
    </row>
    <row r="23" spans="1:9">
      <c r="A23" s="83"/>
    </row>
    <row r="24" spans="1:9">
      <c r="A24" s="83"/>
    </row>
    <row r="25" spans="1:9">
      <c r="A25" s="83"/>
    </row>
    <row r="26" spans="1:9">
      <c r="A26" s="83"/>
    </row>
    <row r="27" spans="1:9">
      <c r="A27" s="83"/>
    </row>
    <row r="28" spans="1:9">
      <c r="A28" s="83"/>
    </row>
    <row r="29" spans="1:9">
      <c r="A29" s="83"/>
    </row>
    <row r="30" spans="1:9">
      <c r="A30" s="83"/>
    </row>
    <row r="31" spans="1:9">
      <c r="A31" s="83"/>
    </row>
    <row r="32" spans="1:9">
      <c r="A32" s="83"/>
    </row>
    <row r="33" spans="1:1">
      <c r="A33" s="83"/>
    </row>
    <row r="34" spans="1:1">
      <c r="A34" s="83"/>
    </row>
    <row r="35" spans="1:1">
      <c r="A35" s="83"/>
    </row>
    <row r="36" spans="1:1">
      <c r="A36" s="83"/>
    </row>
  </sheetData>
  <mergeCells count="8">
    <mergeCell ref="A19:G19"/>
    <mergeCell ref="A1:G1"/>
    <mergeCell ref="A2:G2"/>
    <mergeCell ref="A7:G7"/>
    <mergeCell ref="A12:G12"/>
    <mergeCell ref="A14:G14"/>
    <mergeCell ref="A17:G17"/>
    <mergeCell ref="A13:G13"/>
  </mergeCells>
  <hyperlinks>
    <hyperlink ref="A5" location="'Table of Contents'!A1" display="(table of Contents)"/>
    <hyperlink ref="A15"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4"/>
  <sheetViews>
    <sheetView zoomScale="80" zoomScaleNormal="80" workbookViewId="0">
      <pane xSplit="1" ySplit="2" topLeftCell="B3" activePane="bottomRight" state="frozen"/>
      <selection pane="topRight" activeCell="B1" sqref="B1"/>
      <selection pane="bottomLeft" activeCell="A3" sqref="A3"/>
      <selection pane="bottomRight"/>
    </sheetView>
  </sheetViews>
  <sheetFormatPr defaultRowHeight="15"/>
  <cols>
    <col min="2" max="52" width="5" bestFit="1" customWidth="1"/>
    <col min="53" max="55" width="5" style="4" customWidth="1"/>
    <col min="56" max="56" width="10.7109375" bestFit="1" customWidth="1"/>
    <col min="57" max="57" width="10.28515625" bestFit="1" customWidth="1"/>
    <col min="58" max="58" width="12.42578125" bestFit="1" customWidth="1"/>
    <col min="59" max="60" width="8.85546875" bestFit="1" customWidth="1"/>
  </cols>
  <sheetData>
    <row r="1" spans="1:60" ht="360.75">
      <c r="A1" t="s">
        <v>8</v>
      </c>
      <c r="B1" s="118" t="s">
        <v>274</v>
      </c>
      <c r="C1" s="118" t="s">
        <v>275</v>
      </c>
      <c r="D1" s="118" t="s">
        <v>463</v>
      </c>
      <c r="E1" s="118" t="s">
        <v>464</v>
      </c>
      <c r="F1" s="118" t="s">
        <v>462</v>
      </c>
      <c r="G1" s="118" t="s">
        <v>217</v>
      </c>
      <c r="H1" s="118" t="s">
        <v>49</v>
      </c>
      <c r="I1" s="118" t="s">
        <v>417</v>
      </c>
      <c r="J1" s="118" t="s">
        <v>418</v>
      </c>
      <c r="K1" s="118" t="s">
        <v>419</v>
      </c>
      <c r="L1" s="118" t="s">
        <v>197</v>
      </c>
      <c r="M1" s="118" t="s">
        <v>198</v>
      </c>
      <c r="N1" s="118" t="s">
        <v>420</v>
      </c>
      <c r="O1" s="118" t="s">
        <v>24</v>
      </c>
      <c r="P1" s="118" t="s">
        <v>421</v>
      </c>
      <c r="Q1" s="118" t="s">
        <v>422</v>
      </c>
      <c r="R1" s="118" t="s">
        <v>423</v>
      </c>
      <c r="S1" s="118" t="s">
        <v>424</v>
      </c>
      <c r="T1" s="118" t="s">
        <v>425</v>
      </c>
      <c r="U1" s="118" t="s">
        <v>426</v>
      </c>
      <c r="V1" s="118" t="s">
        <v>427</v>
      </c>
      <c r="W1" s="118" t="s">
        <v>428</v>
      </c>
      <c r="X1" s="118" t="s">
        <v>429</v>
      </c>
      <c r="Y1" s="118" t="s">
        <v>80</v>
      </c>
      <c r="Z1" s="118" t="s">
        <v>84</v>
      </c>
      <c r="AA1" s="118" t="s">
        <v>85</v>
      </c>
      <c r="AB1" s="118" t="s">
        <v>85</v>
      </c>
      <c r="AC1" s="118" t="s">
        <v>430</v>
      </c>
      <c r="AD1" s="118" t="s">
        <v>431</v>
      </c>
      <c r="AE1" s="118" t="s">
        <v>432</v>
      </c>
      <c r="AF1" s="118" t="s">
        <v>433</v>
      </c>
      <c r="AG1" s="118" t="s">
        <v>434</v>
      </c>
      <c r="AH1" s="118" t="s">
        <v>243</v>
      </c>
      <c r="AI1" s="118" t="s">
        <v>9</v>
      </c>
      <c r="AJ1" s="118" t="s">
        <v>112</v>
      </c>
      <c r="AK1" s="118" t="s">
        <v>137</v>
      </c>
      <c r="AL1" s="118" t="s">
        <v>116</v>
      </c>
      <c r="AM1" s="118" t="s">
        <v>119</v>
      </c>
      <c r="AN1" s="118" t="s">
        <v>435</v>
      </c>
      <c r="AO1" s="118" t="s">
        <v>121</v>
      </c>
      <c r="AP1" s="118" t="s">
        <v>436</v>
      </c>
      <c r="AQ1" s="118" t="s">
        <v>437</v>
      </c>
      <c r="AR1" s="118" t="s">
        <v>438</v>
      </c>
      <c r="AS1" s="118" t="s">
        <v>522</v>
      </c>
      <c r="AT1" s="118" t="s">
        <v>524</v>
      </c>
      <c r="AU1" s="118" t="s">
        <v>142</v>
      </c>
      <c r="AV1" s="118" t="s">
        <v>12</v>
      </c>
      <c r="AW1" s="118" t="s">
        <v>26</v>
      </c>
      <c r="AX1" s="118" t="s">
        <v>25</v>
      </c>
      <c r="AY1" s="118" t="s">
        <v>439</v>
      </c>
      <c r="AZ1" s="118" t="s">
        <v>79</v>
      </c>
      <c r="BA1" s="118" t="s">
        <v>440</v>
      </c>
      <c r="BB1" s="118" t="s">
        <v>441</v>
      </c>
      <c r="BC1" s="118" t="s">
        <v>442</v>
      </c>
    </row>
    <row r="2" spans="1:60">
      <c r="A2" t="s">
        <v>256</v>
      </c>
      <c r="B2">
        <v>2016</v>
      </c>
      <c r="C2" s="4">
        <v>2016</v>
      </c>
      <c r="D2" s="4">
        <v>2016</v>
      </c>
      <c r="E2" s="4">
        <v>2016</v>
      </c>
      <c r="F2" s="4">
        <v>2016</v>
      </c>
      <c r="G2" s="4">
        <v>2016</v>
      </c>
      <c r="H2" s="4">
        <v>2016</v>
      </c>
      <c r="I2" s="4">
        <v>2016</v>
      </c>
      <c r="J2" s="4">
        <v>2016</v>
      </c>
      <c r="K2" s="4">
        <v>2016</v>
      </c>
      <c r="L2" s="4">
        <v>2016</v>
      </c>
      <c r="M2" s="4">
        <v>2016</v>
      </c>
      <c r="N2" s="4">
        <v>2016</v>
      </c>
      <c r="O2" s="4">
        <v>2016</v>
      </c>
      <c r="P2" s="4">
        <v>2016</v>
      </c>
      <c r="Q2" s="4">
        <v>2016</v>
      </c>
      <c r="R2" s="4">
        <v>2016</v>
      </c>
      <c r="S2" s="4">
        <v>2016</v>
      </c>
      <c r="T2" s="4">
        <v>2016</v>
      </c>
      <c r="U2" s="4">
        <v>2016</v>
      </c>
      <c r="V2" s="4">
        <v>2016</v>
      </c>
      <c r="W2" s="4">
        <v>2016</v>
      </c>
      <c r="X2" s="4">
        <v>2016</v>
      </c>
      <c r="Y2" s="4">
        <v>2016</v>
      </c>
      <c r="Z2" s="4">
        <v>2016</v>
      </c>
      <c r="AA2" s="4">
        <v>2016</v>
      </c>
      <c r="AB2" s="4">
        <v>2016</v>
      </c>
      <c r="AC2" s="4">
        <v>2016</v>
      </c>
      <c r="AD2" s="4">
        <v>2016</v>
      </c>
      <c r="AE2" s="4">
        <v>2016</v>
      </c>
      <c r="AF2" s="4">
        <v>2016</v>
      </c>
      <c r="AG2" s="4">
        <v>2016</v>
      </c>
      <c r="AH2" s="4">
        <v>2016</v>
      </c>
      <c r="AI2" s="4">
        <v>2016</v>
      </c>
      <c r="AJ2" s="4">
        <v>2016</v>
      </c>
      <c r="AK2" s="4">
        <v>2016</v>
      </c>
      <c r="AL2" s="4">
        <v>2016</v>
      </c>
      <c r="AM2" s="4">
        <v>2016</v>
      </c>
      <c r="AN2" s="4">
        <v>2016</v>
      </c>
      <c r="AO2" s="4">
        <v>2016</v>
      </c>
      <c r="AP2" s="4">
        <v>2016</v>
      </c>
      <c r="AQ2" s="4">
        <v>2016</v>
      </c>
      <c r="AR2" s="4">
        <v>2016</v>
      </c>
      <c r="AS2" s="4">
        <v>2016</v>
      </c>
      <c r="AT2" s="4">
        <v>2016</v>
      </c>
      <c r="AU2" s="4">
        <v>2016</v>
      </c>
      <c r="AV2" s="4">
        <v>2016</v>
      </c>
      <c r="AW2" s="4">
        <v>2016</v>
      </c>
      <c r="AX2" s="4">
        <v>2016</v>
      </c>
      <c r="AY2" s="4">
        <v>2016</v>
      </c>
      <c r="AZ2" s="4">
        <v>2016</v>
      </c>
      <c r="BA2" s="4">
        <v>2016</v>
      </c>
      <c r="BB2" s="4">
        <v>2016</v>
      </c>
      <c r="BC2" s="4">
        <v>2016</v>
      </c>
      <c r="BD2" t="s">
        <v>262</v>
      </c>
      <c r="BE2" t="s">
        <v>261</v>
      </c>
      <c r="BF2" t="s">
        <v>263</v>
      </c>
      <c r="BG2" t="s">
        <v>267</v>
      </c>
      <c r="BH2" t="s">
        <v>268</v>
      </c>
    </row>
    <row r="3" spans="1:60">
      <c r="A3" t="s">
        <v>333</v>
      </c>
      <c r="B3" s="119">
        <f>IF('Indicator Date'!C4="No data","x",$B$2-'Indicator Date'!C4)</f>
        <v>1</v>
      </c>
      <c r="C3" s="119">
        <f>IF('Indicator Date'!D4="No data","x",$B$2-'Indicator Date'!D4)</f>
        <v>1</v>
      </c>
      <c r="D3" s="119">
        <f>IF('Indicator Date'!E4="No data","x",$B$2-'Indicator Date'!E4)</f>
        <v>6</v>
      </c>
      <c r="E3" s="119">
        <f>IF('Indicator Date'!F4="No data","x",$B$2-'Indicator Date'!F4)</f>
        <v>6</v>
      </c>
      <c r="F3" s="119">
        <f>IF('Indicator Date'!G4="No data","x",$B$2-'Indicator Date'!G4)</f>
        <v>1</v>
      </c>
      <c r="G3" s="119">
        <f>IF('Indicator Date'!H4="No data","x",$B$2-'Indicator Date'!H4)</f>
        <v>1</v>
      </c>
      <c r="H3" s="119">
        <f>IF('Indicator Date'!I4="No data","x",$B$2-'Indicator Date'!I4)</f>
        <v>1</v>
      </c>
      <c r="I3" s="119">
        <f>IF('Indicator Date'!J4="No data","x",$B$2-'Indicator Date'!J4)</f>
        <v>1</v>
      </c>
      <c r="J3" s="119">
        <f>IF('Indicator Date'!K4="No data","x",$B$2-'Indicator Date'!K4)</f>
        <v>1</v>
      </c>
      <c r="K3" s="119">
        <f>IF('Indicator Date'!L4="No data","x",$B$2-'Indicator Date'!L4)</f>
        <v>2</v>
      </c>
      <c r="L3" s="119">
        <f>IF('Indicator Date'!M4="No data","x",$B$2-'Indicator Date'!M4)</f>
        <v>0</v>
      </c>
      <c r="M3" s="119">
        <f>IF('Indicator Date'!N4="No data","x",$B$2-'Indicator Date'!N4)</f>
        <v>0</v>
      </c>
      <c r="N3" s="119">
        <f>IF('Indicator Date'!O4="No data","x",$B$2-'Indicator Date'!O4)</f>
        <v>2</v>
      </c>
      <c r="O3" s="119">
        <f>IF('Indicator Date'!P4="No data","x",$B$2-'Indicator Date'!P4)</f>
        <v>6</v>
      </c>
      <c r="P3" s="119">
        <f>IF('Indicator Date'!Q4="No data","x",$B$2-'Indicator Date'!Q4)</f>
        <v>1</v>
      </c>
      <c r="Q3" s="119">
        <f>IF('Indicator Date'!R4="No data","x",$B$2-'Indicator Date'!R4)</f>
        <v>2</v>
      </c>
      <c r="R3" s="119">
        <f>IF('Indicator Date'!S4="No data","x",$B$2-'Indicator Date'!S4)</f>
        <v>2</v>
      </c>
      <c r="S3" s="119">
        <f>IF('Indicator Date'!T4="No data","x",$B$2-'Indicator Date'!T4)</f>
        <v>5</v>
      </c>
      <c r="T3" s="119">
        <f>IF('Indicator Date'!U4="No data","x",$B$2-'Indicator Date'!U4)</f>
        <v>5</v>
      </c>
      <c r="U3" s="119">
        <f>IF('Indicator Date'!V4="No data","x",$B$2-'Indicator Date'!V4)</f>
        <v>2</v>
      </c>
      <c r="V3" s="119">
        <f>IF('Indicator Date'!W4="No data","x",$B$2-'Indicator Date'!W4)</f>
        <v>2</v>
      </c>
      <c r="W3" s="119">
        <f>IF('Indicator Date'!X4="No data","x",$B$2-'Indicator Date'!X4)</f>
        <v>2</v>
      </c>
      <c r="X3" s="119">
        <f>IF('Indicator Date'!Y4="No data","x",$B$2-'Indicator Date'!Y4)</f>
        <v>2</v>
      </c>
      <c r="Y3" s="119">
        <f>IF('Indicator Date'!Z4="No data","x",$B$2-'Indicator Date'!Z4)</f>
        <v>2</v>
      </c>
      <c r="Z3" s="119">
        <f>IF('Indicator Date'!AA4="No data","x",$B$2-'Indicator Date'!AA4)</f>
        <v>0</v>
      </c>
      <c r="AA3" s="119">
        <f>IF('Indicator Date'!AB4="No data","x",$B$2-'Indicator Date'!AB4)</f>
        <v>3</v>
      </c>
      <c r="AB3" s="119">
        <f>IF('Indicator Date'!AC4="No data","x",$B$2-'Indicator Date'!AC4)</f>
        <v>2</v>
      </c>
      <c r="AC3" s="119">
        <f>IF('Indicator Date'!AD4="No data","x",$B$2-'Indicator Date'!AD4)</f>
        <v>2</v>
      </c>
      <c r="AD3" s="119">
        <f>IF('Indicator Date'!AE4="No data","x",$B$2-'Indicator Date'!AE4)</f>
        <v>0</v>
      </c>
      <c r="AE3" s="119">
        <f>IF('Indicator Date'!AF4="No data","x",$B$2-'Indicator Date'!AF4)</f>
        <v>0</v>
      </c>
      <c r="AF3" s="119">
        <f>IF('Indicator Date'!AG4="No data","x",$B$2-'Indicator Date'!AG4)</f>
        <v>0</v>
      </c>
      <c r="AG3" s="119">
        <f>IF('Indicator Date'!AH4="No data","x",$B$2-'Indicator Date'!AH4)</f>
        <v>1</v>
      </c>
      <c r="AH3" s="119">
        <f>IF('Indicator Date'!AI4="No data","x",$B$2-'Indicator Date'!AI4)</f>
        <v>4</v>
      </c>
      <c r="AI3" s="119">
        <f>IF('Indicator Date'!AJ4="No data","x",$B$2-'Indicator Date'!AJ4)</f>
        <v>2</v>
      </c>
      <c r="AJ3" s="119">
        <f>IF('Indicator Date'!AK4="No data","x",$B$2-'Indicator Date'!AK4)</f>
        <v>6</v>
      </c>
      <c r="AK3" s="119">
        <f>IF('Indicator Date'!AL4="No data","x",$B$2-'Indicator Date'!AL4)</f>
        <v>1</v>
      </c>
      <c r="AL3" s="119">
        <f>IF('Indicator Date'!AM4="No data","x",$B$2-'Indicator Date'!AM4)</f>
        <v>0</v>
      </c>
      <c r="AM3" s="119">
        <f>IF('Indicator Date'!AN4="No data","x",$B$2-'Indicator Date'!AN4)</f>
        <v>0</v>
      </c>
      <c r="AN3" s="119">
        <f>IF('Indicator Date'!AO4="No data","x",$B$2-'Indicator Date'!AO4)</f>
        <v>3</v>
      </c>
      <c r="AO3" s="119">
        <f>IF('Indicator Date'!AP4="No data","x",$B$2-'Indicator Date'!AP4)</f>
        <v>1</v>
      </c>
      <c r="AP3" s="119">
        <f>IF('Indicator Date'!AQ4="No data","x",$B$2-'Indicator Date'!AQ4)</f>
        <v>1</v>
      </c>
      <c r="AQ3" s="119">
        <f>IF('Indicator Date'!AR4="No data","x",$B$2-'Indicator Date'!AR4)</f>
        <v>1</v>
      </c>
      <c r="AR3" s="119">
        <f>IF('Indicator Date'!AS4="No data","x",$B$2-'Indicator Date'!AS4)</f>
        <v>0</v>
      </c>
      <c r="AS3" s="119">
        <f>IF('Indicator Date'!AT4="No data","x",$B$2-'Indicator Date'!AT4)</f>
        <v>1</v>
      </c>
      <c r="AT3" s="119">
        <f>IF('Indicator Date'!AU4="No data","x",$B$2-'Indicator Date'!AU4)</f>
        <v>1</v>
      </c>
      <c r="AU3" s="119">
        <f>IF('Indicator Date'!AV4="No data","x",$B$2-'Indicator Date'!AV4)</f>
        <v>2</v>
      </c>
      <c r="AV3" s="119">
        <f>IF('Indicator Date'!AW4="No data","x",$B$2-'Indicator Date'!AW4)</f>
        <v>2</v>
      </c>
      <c r="AW3" s="119">
        <f>IF('Indicator Date'!AX4="No data","x",$B$2-'Indicator Date'!AX4)</f>
        <v>1</v>
      </c>
      <c r="AX3" s="119">
        <f>IF('Indicator Date'!AY4="No data","x",$B$2-'Indicator Date'!AY4)</f>
        <v>1</v>
      </c>
      <c r="AY3" s="119">
        <f>IF('Indicator Date'!AZ4="No data","x",$B$2-'Indicator Date'!AZ4)</f>
        <v>0</v>
      </c>
      <c r="AZ3" s="119">
        <f>IF('Indicator Date'!BA4="No data","x",$B$2-'Indicator Date'!BA4)</f>
        <v>2</v>
      </c>
      <c r="BA3" s="119">
        <f>IF('Indicator Date'!BB4="No data","x",$B$2-'Indicator Date'!BB4)</f>
        <v>5</v>
      </c>
      <c r="BB3" s="119">
        <f>IF('Indicator Date'!BC4="No data","x",$B$2-'Indicator Date'!BC4)</f>
        <v>1</v>
      </c>
      <c r="BC3" s="119">
        <f>IF('Indicator Date'!BD4="No data","x",$B$2-'Indicator Date'!BD4)</f>
        <v>1</v>
      </c>
      <c r="BD3" s="4">
        <f>SUM(B3:BC3)</f>
        <v>98</v>
      </c>
      <c r="BE3" s="120">
        <f>BD3/54</f>
        <v>1.8148148148148149</v>
      </c>
      <c r="BF3" s="4">
        <f>COUNTIF(B3:BC3,"&gt;0")</f>
        <v>44</v>
      </c>
      <c r="BG3" s="120">
        <f>_xlfn.STDEV.P(B3:BC3)</f>
        <v>1.6895547745121546</v>
      </c>
      <c r="BH3" s="123">
        <f>MEDIAN(B3:BC3)</f>
        <v>1</v>
      </c>
    </row>
    <row r="4" spans="1:60">
      <c r="A4" t="s">
        <v>334</v>
      </c>
      <c r="B4" s="119">
        <f>IF('Indicator Date'!C5="No data","x",$B$2-'Indicator Date'!C5)</f>
        <v>1</v>
      </c>
      <c r="C4" s="119">
        <f>IF('Indicator Date'!D5="No data","x",$B$2-'Indicator Date'!D5)</f>
        <v>1</v>
      </c>
      <c r="D4" s="119">
        <f>IF('Indicator Date'!E5="No data","x",$B$2-'Indicator Date'!E5)</f>
        <v>6</v>
      </c>
      <c r="E4" s="119">
        <f>IF('Indicator Date'!F5="No data","x",$B$2-'Indicator Date'!F5)</f>
        <v>6</v>
      </c>
      <c r="F4" s="119">
        <f>IF('Indicator Date'!G5="No data","x",$B$2-'Indicator Date'!G5)</f>
        <v>1</v>
      </c>
      <c r="G4" s="119">
        <f>IF('Indicator Date'!H5="No data","x",$B$2-'Indicator Date'!H5)</f>
        <v>1</v>
      </c>
      <c r="H4" s="119">
        <f>IF('Indicator Date'!I5="No data","x",$B$2-'Indicator Date'!I5)</f>
        <v>1</v>
      </c>
      <c r="I4" s="119">
        <f>IF('Indicator Date'!J5="No data","x",$B$2-'Indicator Date'!J5)</f>
        <v>1</v>
      </c>
      <c r="J4" s="119">
        <f>IF('Indicator Date'!K5="No data","x",$B$2-'Indicator Date'!K5)</f>
        <v>1</v>
      </c>
      <c r="K4" s="119">
        <f>IF('Indicator Date'!L5="No data","x",$B$2-'Indicator Date'!L5)</f>
        <v>2</v>
      </c>
      <c r="L4" s="119">
        <f>IF('Indicator Date'!M5="No data","x",$B$2-'Indicator Date'!M5)</f>
        <v>0</v>
      </c>
      <c r="M4" s="119">
        <f>IF('Indicator Date'!N5="No data","x",$B$2-'Indicator Date'!N5)</f>
        <v>0</v>
      </c>
      <c r="N4" s="119">
        <f>IF('Indicator Date'!O5="No data","x",$B$2-'Indicator Date'!O5)</f>
        <v>2</v>
      </c>
      <c r="O4" s="119">
        <f>IF('Indicator Date'!P5="No data","x",$B$2-'Indicator Date'!P5)</f>
        <v>6</v>
      </c>
      <c r="P4" s="119">
        <f>IF('Indicator Date'!Q5="No data","x",$B$2-'Indicator Date'!Q5)</f>
        <v>1</v>
      </c>
      <c r="Q4" s="119">
        <f>IF('Indicator Date'!R5="No data","x",$B$2-'Indicator Date'!R5)</f>
        <v>2</v>
      </c>
      <c r="R4" s="119">
        <f>IF('Indicator Date'!S5="No data","x",$B$2-'Indicator Date'!S5)</f>
        <v>2</v>
      </c>
      <c r="S4" s="119">
        <f>IF('Indicator Date'!T5="No data","x",$B$2-'Indicator Date'!T5)</f>
        <v>5</v>
      </c>
      <c r="T4" s="119">
        <f>IF('Indicator Date'!U5="No data","x",$B$2-'Indicator Date'!U5)</f>
        <v>5</v>
      </c>
      <c r="U4" s="119">
        <f>IF('Indicator Date'!V5="No data","x",$B$2-'Indicator Date'!V5)</f>
        <v>2</v>
      </c>
      <c r="V4" s="119">
        <f>IF('Indicator Date'!W5="No data","x",$B$2-'Indicator Date'!W5)</f>
        <v>2</v>
      </c>
      <c r="W4" s="119">
        <f>IF('Indicator Date'!X5="No data","x",$B$2-'Indicator Date'!X5)</f>
        <v>2</v>
      </c>
      <c r="X4" s="119">
        <f>IF('Indicator Date'!Y5="No data","x",$B$2-'Indicator Date'!Y5)</f>
        <v>2</v>
      </c>
      <c r="Y4" s="119">
        <f>IF('Indicator Date'!Z5="No data","x",$B$2-'Indicator Date'!Z5)</f>
        <v>2</v>
      </c>
      <c r="Z4" s="119">
        <f>IF('Indicator Date'!AA5="No data","x",$B$2-'Indicator Date'!AA5)</f>
        <v>0</v>
      </c>
      <c r="AA4" s="119">
        <f>IF('Indicator Date'!AB5="No data","x",$B$2-'Indicator Date'!AB5)</f>
        <v>3</v>
      </c>
      <c r="AB4" s="119">
        <f>IF('Indicator Date'!AC5="No data","x",$B$2-'Indicator Date'!AC5)</f>
        <v>2</v>
      </c>
      <c r="AC4" s="119">
        <f>IF('Indicator Date'!AD5="No data","x",$B$2-'Indicator Date'!AD5)</f>
        <v>2</v>
      </c>
      <c r="AD4" s="119">
        <f>IF('Indicator Date'!AE5="No data","x",$B$2-'Indicator Date'!AE5)</f>
        <v>0</v>
      </c>
      <c r="AE4" s="119">
        <f>IF('Indicator Date'!AF5="No data","x",$B$2-'Indicator Date'!AF5)</f>
        <v>0</v>
      </c>
      <c r="AF4" s="119">
        <f>IF('Indicator Date'!AG5="No data","x",$B$2-'Indicator Date'!AG5)</f>
        <v>0</v>
      </c>
      <c r="AG4" s="119">
        <f>IF('Indicator Date'!AH5="No data","x",$B$2-'Indicator Date'!AH5)</f>
        <v>1</v>
      </c>
      <c r="AH4" s="119">
        <f>IF('Indicator Date'!AI5="No data","x",$B$2-'Indicator Date'!AI5)</f>
        <v>4</v>
      </c>
      <c r="AI4" s="119">
        <f>IF('Indicator Date'!AJ5="No data","x",$B$2-'Indicator Date'!AJ5)</f>
        <v>2</v>
      </c>
      <c r="AJ4" s="119">
        <f>IF('Indicator Date'!AK5="No data","x",$B$2-'Indicator Date'!AK5)</f>
        <v>6</v>
      </c>
      <c r="AK4" s="119">
        <f>IF('Indicator Date'!AL5="No data","x",$B$2-'Indicator Date'!AL5)</f>
        <v>1</v>
      </c>
      <c r="AL4" s="119">
        <f>IF('Indicator Date'!AM5="No data","x",$B$2-'Indicator Date'!AM5)</f>
        <v>0</v>
      </c>
      <c r="AM4" s="119">
        <f>IF('Indicator Date'!AN5="No data","x",$B$2-'Indicator Date'!AN5)</f>
        <v>0</v>
      </c>
      <c r="AN4" s="119">
        <f>IF('Indicator Date'!AO5="No data","x",$B$2-'Indicator Date'!AO5)</f>
        <v>3</v>
      </c>
      <c r="AO4" s="119">
        <f>IF('Indicator Date'!AP5="No data","x",$B$2-'Indicator Date'!AP5)</f>
        <v>1</v>
      </c>
      <c r="AP4" s="119">
        <f>IF('Indicator Date'!AQ5="No data","x",$B$2-'Indicator Date'!AQ5)</f>
        <v>1</v>
      </c>
      <c r="AQ4" s="119">
        <f>IF('Indicator Date'!AR5="No data","x",$B$2-'Indicator Date'!AR5)</f>
        <v>1</v>
      </c>
      <c r="AR4" s="119">
        <f>IF('Indicator Date'!AS5="No data","x",$B$2-'Indicator Date'!AS5)</f>
        <v>0</v>
      </c>
      <c r="AS4" s="119">
        <f>IF('Indicator Date'!AT5="No data","x",$B$2-'Indicator Date'!AT5)</f>
        <v>1</v>
      </c>
      <c r="AT4" s="119">
        <f>IF('Indicator Date'!AU5="No data","x",$B$2-'Indicator Date'!AU5)</f>
        <v>1</v>
      </c>
      <c r="AU4" s="119">
        <f>IF('Indicator Date'!AV5="No data","x",$B$2-'Indicator Date'!AV5)</f>
        <v>2</v>
      </c>
      <c r="AV4" s="119">
        <f>IF('Indicator Date'!AW5="No data","x",$B$2-'Indicator Date'!AW5)</f>
        <v>2</v>
      </c>
      <c r="AW4" s="119">
        <f>IF('Indicator Date'!AX5="No data","x",$B$2-'Indicator Date'!AX5)</f>
        <v>1</v>
      </c>
      <c r="AX4" s="119">
        <f>IF('Indicator Date'!AY5="No data","x",$B$2-'Indicator Date'!AY5)</f>
        <v>1</v>
      </c>
      <c r="AY4" s="119">
        <f>IF('Indicator Date'!AZ5="No data","x",$B$2-'Indicator Date'!AZ5)</f>
        <v>0</v>
      </c>
      <c r="AZ4" s="119">
        <f>IF('Indicator Date'!BA5="No data","x",$B$2-'Indicator Date'!BA5)</f>
        <v>2</v>
      </c>
      <c r="BA4" s="119">
        <f>IF('Indicator Date'!BB5="No data","x",$B$2-'Indicator Date'!BB5)</f>
        <v>5</v>
      </c>
      <c r="BB4" s="119">
        <f>IF('Indicator Date'!BC5="No data","x",$B$2-'Indicator Date'!BC5)</f>
        <v>1</v>
      </c>
      <c r="BC4" s="119">
        <f>IF('Indicator Date'!BD5="No data","x",$B$2-'Indicator Date'!BD5)</f>
        <v>1</v>
      </c>
      <c r="BD4" s="4">
        <f t="shared" ref="BD4:BD65" si="0">SUM(B4:BC4)</f>
        <v>98</v>
      </c>
      <c r="BE4" s="120">
        <f t="shared" ref="BE4:BE65" si="1">BD4/54</f>
        <v>1.8148148148148149</v>
      </c>
      <c r="BF4" s="4">
        <f t="shared" ref="BF4:BF65" si="2">COUNTIF(B4:BC4,"&gt;0")</f>
        <v>44</v>
      </c>
      <c r="BG4" s="120">
        <f t="shared" ref="BG4:BG65" si="3">_xlfn.STDEV.P(B4:BC4)</f>
        <v>1.6895547745121546</v>
      </c>
      <c r="BH4" s="123">
        <f t="shared" ref="BH4:BH65" si="4">MEDIAN(B4:BC4)</f>
        <v>1</v>
      </c>
    </row>
    <row r="5" spans="1:60">
      <c r="A5" t="s">
        <v>335</v>
      </c>
      <c r="B5" s="119">
        <f>IF('Indicator Date'!C6="No data","x",$B$2-'Indicator Date'!C6)</f>
        <v>1</v>
      </c>
      <c r="C5" s="119">
        <f>IF('Indicator Date'!D6="No data","x",$B$2-'Indicator Date'!D6)</f>
        <v>1</v>
      </c>
      <c r="D5" s="119">
        <f>IF('Indicator Date'!E6="No data","x",$B$2-'Indicator Date'!E6)</f>
        <v>6</v>
      </c>
      <c r="E5" s="119">
        <f>IF('Indicator Date'!F6="No data","x",$B$2-'Indicator Date'!F6)</f>
        <v>6</v>
      </c>
      <c r="F5" s="119">
        <f>IF('Indicator Date'!G6="No data","x",$B$2-'Indicator Date'!G6)</f>
        <v>1</v>
      </c>
      <c r="G5" s="119">
        <f>IF('Indicator Date'!H6="No data","x",$B$2-'Indicator Date'!H6)</f>
        <v>1</v>
      </c>
      <c r="H5" s="119">
        <f>IF('Indicator Date'!I6="No data","x",$B$2-'Indicator Date'!I6)</f>
        <v>1</v>
      </c>
      <c r="I5" s="119">
        <f>IF('Indicator Date'!J6="No data","x",$B$2-'Indicator Date'!J6)</f>
        <v>1</v>
      </c>
      <c r="J5" s="119">
        <f>IF('Indicator Date'!K6="No data","x",$B$2-'Indicator Date'!K6)</f>
        <v>1</v>
      </c>
      <c r="K5" s="119">
        <f>IF('Indicator Date'!L6="No data","x",$B$2-'Indicator Date'!L6)</f>
        <v>2</v>
      </c>
      <c r="L5" s="119">
        <f>IF('Indicator Date'!M6="No data","x",$B$2-'Indicator Date'!M6)</f>
        <v>0</v>
      </c>
      <c r="M5" s="119">
        <f>IF('Indicator Date'!N6="No data","x",$B$2-'Indicator Date'!N6)</f>
        <v>0</v>
      </c>
      <c r="N5" s="119">
        <f>IF('Indicator Date'!O6="No data","x",$B$2-'Indicator Date'!O6)</f>
        <v>2</v>
      </c>
      <c r="O5" s="119">
        <f>IF('Indicator Date'!P6="No data","x",$B$2-'Indicator Date'!P6)</f>
        <v>6</v>
      </c>
      <c r="P5" s="119">
        <f>IF('Indicator Date'!Q6="No data","x",$B$2-'Indicator Date'!Q6)</f>
        <v>1</v>
      </c>
      <c r="Q5" s="119">
        <f>IF('Indicator Date'!R6="No data","x",$B$2-'Indicator Date'!R6)</f>
        <v>2</v>
      </c>
      <c r="R5" s="119">
        <f>IF('Indicator Date'!S6="No data","x",$B$2-'Indicator Date'!S6)</f>
        <v>2</v>
      </c>
      <c r="S5" s="119">
        <f>IF('Indicator Date'!T6="No data","x",$B$2-'Indicator Date'!T6)</f>
        <v>5</v>
      </c>
      <c r="T5" s="119">
        <f>IF('Indicator Date'!U6="No data","x",$B$2-'Indicator Date'!U6)</f>
        <v>5</v>
      </c>
      <c r="U5" s="119">
        <f>IF('Indicator Date'!V6="No data","x",$B$2-'Indicator Date'!V6)</f>
        <v>2</v>
      </c>
      <c r="V5" s="119">
        <f>IF('Indicator Date'!W6="No data","x",$B$2-'Indicator Date'!W6)</f>
        <v>2</v>
      </c>
      <c r="W5" s="119">
        <f>IF('Indicator Date'!X6="No data","x",$B$2-'Indicator Date'!X6)</f>
        <v>2</v>
      </c>
      <c r="X5" s="119">
        <f>IF('Indicator Date'!Y6="No data","x",$B$2-'Indicator Date'!Y6)</f>
        <v>2</v>
      </c>
      <c r="Y5" s="119">
        <f>IF('Indicator Date'!Z6="No data","x",$B$2-'Indicator Date'!Z6)</f>
        <v>2</v>
      </c>
      <c r="Z5" s="119">
        <f>IF('Indicator Date'!AA6="No data","x",$B$2-'Indicator Date'!AA6)</f>
        <v>0</v>
      </c>
      <c r="AA5" s="119">
        <f>IF('Indicator Date'!AB6="No data","x",$B$2-'Indicator Date'!AB6)</f>
        <v>3</v>
      </c>
      <c r="AB5" s="119">
        <f>IF('Indicator Date'!AC6="No data","x",$B$2-'Indicator Date'!AC6)</f>
        <v>2</v>
      </c>
      <c r="AC5" s="119">
        <f>IF('Indicator Date'!AD6="No data","x",$B$2-'Indicator Date'!AD6)</f>
        <v>2</v>
      </c>
      <c r="AD5" s="119">
        <f>IF('Indicator Date'!AE6="No data","x",$B$2-'Indicator Date'!AE6)</f>
        <v>0</v>
      </c>
      <c r="AE5" s="119">
        <f>IF('Indicator Date'!AF6="No data","x",$B$2-'Indicator Date'!AF6)</f>
        <v>0</v>
      </c>
      <c r="AF5" s="119">
        <f>IF('Indicator Date'!AG6="No data","x",$B$2-'Indicator Date'!AG6)</f>
        <v>0</v>
      </c>
      <c r="AG5" s="119">
        <f>IF('Indicator Date'!AH6="No data","x",$B$2-'Indicator Date'!AH6)</f>
        <v>1</v>
      </c>
      <c r="AH5" s="119">
        <f>IF('Indicator Date'!AI6="No data","x",$B$2-'Indicator Date'!AI6)</f>
        <v>4</v>
      </c>
      <c r="AI5" s="119">
        <f>IF('Indicator Date'!AJ6="No data","x",$B$2-'Indicator Date'!AJ6)</f>
        <v>2</v>
      </c>
      <c r="AJ5" s="119">
        <f>IF('Indicator Date'!AK6="No data","x",$B$2-'Indicator Date'!AK6)</f>
        <v>6</v>
      </c>
      <c r="AK5" s="119">
        <f>IF('Indicator Date'!AL6="No data","x",$B$2-'Indicator Date'!AL6)</f>
        <v>1</v>
      </c>
      <c r="AL5" s="119">
        <f>IF('Indicator Date'!AM6="No data","x",$B$2-'Indicator Date'!AM6)</f>
        <v>0</v>
      </c>
      <c r="AM5" s="119">
        <f>IF('Indicator Date'!AN6="No data","x",$B$2-'Indicator Date'!AN6)</f>
        <v>0</v>
      </c>
      <c r="AN5" s="119">
        <f>IF('Indicator Date'!AO6="No data","x",$B$2-'Indicator Date'!AO6)</f>
        <v>3</v>
      </c>
      <c r="AO5" s="119">
        <f>IF('Indicator Date'!AP6="No data","x",$B$2-'Indicator Date'!AP6)</f>
        <v>1</v>
      </c>
      <c r="AP5" s="119">
        <f>IF('Indicator Date'!AQ6="No data","x",$B$2-'Indicator Date'!AQ6)</f>
        <v>1</v>
      </c>
      <c r="AQ5" s="119">
        <f>IF('Indicator Date'!AR6="No data","x",$B$2-'Indicator Date'!AR6)</f>
        <v>1</v>
      </c>
      <c r="AR5" s="119">
        <f>IF('Indicator Date'!AS6="No data","x",$B$2-'Indicator Date'!AS6)</f>
        <v>0</v>
      </c>
      <c r="AS5" s="119">
        <f>IF('Indicator Date'!AT6="No data","x",$B$2-'Indicator Date'!AT6)</f>
        <v>1</v>
      </c>
      <c r="AT5" s="119">
        <f>IF('Indicator Date'!AU6="No data","x",$B$2-'Indicator Date'!AU6)</f>
        <v>1</v>
      </c>
      <c r="AU5" s="119">
        <f>IF('Indicator Date'!AV6="No data","x",$B$2-'Indicator Date'!AV6)</f>
        <v>2</v>
      </c>
      <c r="AV5" s="119">
        <f>IF('Indicator Date'!AW6="No data","x",$B$2-'Indicator Date'!AW6)</f>
        <v>2</v>
      </c>
      <c r="AW5" s="119">
        <f>IF('Indicator Date'!AX6="No data","x",$B$2-'Indicator Date'!AX6)</f>
        <v>1</v>
      </c>
      <c r="AX5" s="119">
        <f>IF('Indicator Date'!AY6="No data","x",$B$2-'Indicator Date'!AY6)</f>
        <v>1</v>
      </c>
      <c r="AY5" s="119">
        <f>IF('Indicator Date'!AZ6="No data","x",$B$2-'Indicator Date'!AZ6)</f>
        <v>0</v>
      </c>
      <c r="AZ5" s="119">
        <f>IF('Indicator Date'!BA6="No data","x",$B$2-'Indicator Date'!BA6)</f>
        <v>2</v>
      </c>
      <c r="BA5" s="119">
        <f>IF('Indicator Date'!BB6="No data","x",$B$2-'Indicator Date'!BB6)</f>
        <v>5</v>
      </c>
      <c r="BB5" s="119">
        <f>IF('Indicator Date'!BC6="No data","x",$B$2-'Indicator Date'!BC6)</f>
        <v>1</v>
      </c>
      <c r="BC5" s="119">
        <f>IF('Indicator Date'!BD6="No data","x",$B$2-'Indicator Date'!BD6)</f>
        <v>1</v>
      </c>
      <c r="BD5" s="4">
        <f t="shared" si="0"/>
        <v>98</v>
      </c>
      <c r="BE5" s="120">
        <f t="shared" si="1"/>
        <v>1.8148148148148149</v>
      </c>
      <c r="BF5" s="4">
        <f t="shared" si="2"/>
        <v>44</v>
      </c>
      <c r="BG5" s="120">
        <f t="shared" si="3"/>
        <v>1.6895547745121546</v>
      </c>
      <c r="BH5" s="123">
        <f t="shared" si="4"/>
        <v>1</v>
      </c>
    </row>
    <row r="6" spans="1:60">
      <c r="A6" t="s">
        <v>336</v>
      </c>
      <c r="B6" s="119">
        <f>IF('Indicator Date'!C7="No data","x",$B$2-'Indicator Date'!C7)</f>
        <v>1</v>
      </c>
      <c r="C6" s="119">
        <f>IF('Indicator Date'!D7="No data","x",$B$2-'Indicator Date'!D7)</f>
        <v>1</v>
      </c>
      <c r="D6" s="119">
        <f>IF('Indicator Date'!E7="No data","x",$B$2-'Indicator Date'!E7)</f>
        <v>6</v>
      </c>
      <c r="E6" s="119">
        <f>IF('Indicator Date'!F7="No data","x",$B$2-'Indicator Date'!F7)</f>
        <v>6</v>
      </c>
      <c r="F6" s="119">
        <f>IF('Indicator Date'!G7="No data","x",$B$2-'Indicator Date'!G7)</f>
        <v>1</v>
      </c>
      <c r="G6" s="119">
        <f>IF('Indicator Date'!H7="No data","x",$B$2-'Indicator Date'!H7)</f>
        <v>1</v>
      </c>
      <c r="H6" s="119">
        <f>IF('Indicator Date'!I7="No data","x",$B$2-'Indicator Date'!I7)</f>
        <v>1</v>
      </c>
      <c r="I6" s="119">
        <f>IF('Indicator Date'!J7="No data","x",$B$2-'Indicator Date'!J7)</f>
        <v>1</v>
      </c>
      <c r="J6" s="119">
        <f>IF('Indicator Date'!K7="No data","x",$B$2-'Indicator Date'!K7)</f>
        <v>1</v>
      </c>
      <c r="K6" s="119">
        <f>IF('Indicator Date'!L7="No data","x",$B$2-'Indicator Date'!L7)</f>
        <v>2</v>
      </c>
      <c r="L6" s="119">
        <f>IF('Indicator Date'!M7="No data","x",$B$2-'Indicator Date'!M7)</f>
        <v>0</v>
      </c>
      <c r="M6" s="119">
        <f>IF('Indicator Date'!N7="No data","x",$B$2-'Indicator Date'!N7)</f>
        <v>0</v>
      </c>
      <c r="N6" s="119">
        <f>IF('Indicator Date'!O7="No data","x",$B$2-'Indicator Date'!O7)</f>
        <v>2</v>
      </c>
      <c r="O6" s="119">
        <f>IF('Indicator Date'!P7="No data","x",$B$2-'Indicator Date'!P7)</f>
        <v>6</v>
      </c>
      <c r="P6" s="119">
        <f>IF('Indicator Date'!Q7="No data","x",$B$2-'Indicator Date'!Q7)</f>
        <v>1</v>
      </c>
      <c r="Q6" s="119">
        <f>IF('Indicator Date'!R7="No data","x",$B$2-'Indicator Date'!R7)</f>
        <v>2</v>
      </c>
      <c r="R6" s="119">
        <f>IF('Indicator Date'!S7="No data","x",$B$2-'Indicator Date'!S7)</f>
        <v>2</v>
      </c>
      <c r="S6" s="119">
        <f>IF('Indicator Date'!T7="No data","x",$B$2-'Indicator Date'!T7)</f>
        <v>5</v>
      </c>
      <c r="T6" s="119">
        <f>IF('Indicator Date'!U7="No data","x",$B$2-'Indicator Date'!U7)</f>
        <v>5</v>
      </c>
      <c r="U6" s="119">
        <f>IF('Indicator Date'!V7="No data","x",$B$2-'Indicator Date'!V7)</f>
        <v>2</v>
      </c>
      <c r="V6" s="119">
        <f>IF('Indicator Date'!W7="No data","x",$B$2-'Indicator Date'!W7)</f>
        <v>2</v>
      </c>
      <c r="W6" s="119">
        <f>IF('Indicator Date'!X7="No data","x",$B$2-'Indicator Date'!X7)</f>
        <v>2</v>
      </c>
      <c r="X6" s="119">
        <f>IF('Indicator Date'!Y7="No data","x",$B$2-'Indicator Date'!Y7)</f>
        <v>2</v>
      </c>
      <c r="Y6" s="119">
        <f>IF('Indicator Date'!Z7="No data","x",$B$2-'Indicator Date'!Z7)</f>
        <v>2</v>
      </c>
      <c r="Z6" s="119">
        <f>IF('Indicator Date'!AA7="No data","x",$B$2-'Indicator Date'!AA7)</f>
        <v>0</v>
      </c>
      <c r="AA6" s="119">
        <f>IF('Indicator Date'!AB7="No data","x",$B$2-'Indicator Date'!AB7)</f>
        <v>3</v>
      </c>
      <c r="AB6" s="119">
        <f>IF('Indicator Date'!AC7="No data","x",$B$2-'Indicator Date'!AC7)</f>
        <v>2</v>
      </c>
      <c r="AC6" s="119">
        <f>IF('Indicator Date'!AD7="No data","x",$B$2-'Indicator Date'!AD7)</f>
        <v>2</v>
      </c>
      <c r="AD6" s="119">
        <f>IF('Indicator Date'!AE7="No data","x",$B$2-'Indicator Date'!AE7)</f>
        <v>0</v>
      </c>
      <c r="AE6" s="119">
        <f>IF('Indicator Date'!AF7="No data","x",$B$2-'Indicator Date'!AF7)</f>
        <v>0</v>
      </c>
      <c r="AF6" s="119">
        <f>IF('Indicator Date'!AG7="No data","x",$B$2-'Indicator Date'!AG7)</f>
        <v>0</v>
      </c>
      <c r="AG6" s="119">
        <f>IF('Indicator Date'!AH7="No data","x",$B$2-'Indicator Date'!AH7)</f>
        <v>1</v>
      </c>
      <c r="AH6" s="119">
        <f>IF('Indicator Date'!AI7="No data","x",$B$2-'Indicator Date'!AI7)</f>
        <v>4</v>
      </c>
      <c r="AI6" s="119">
        <f>IF('Indicator Date'!AJ7="No data","x",$B$2-'Indicator Date'!AJ7)</f>
        <v>2</v>
      </c>
      <c r="AJ6" s="119">
        <f>IF('Indicator Date'!AK7="No data","x",$B$2-'Indicator Date'!AK7)</f>
        <v>6</v>
      </c>
      <c r="AK6" s="119">
        <f>IF('Indicator Date'!AL7="No data","x",$B$2-'Indicator Date'!AL7)</f>
        <v>1</v>
      </c>
      <c r="AL6" s="119">
        <f>IF('Indicator Date'!AM7="No data","x",$B$2-'Indicator Date'!AM7)</f>
        <v>0</v>
      </c>
      <c r="AM6" s="119">
        <f>IF('Indicator Date'!AN7="No data","x",$B$2-'Indicator Date'!AN7)</f>
        <v>0</v>
      </c>
      <c r="AN6" s="119">
        <f>IF('Indicator Date'!AO7="No data","x",$B$2-'Indicator Date'!AO7)</f>
        <v>3</v>
      </c>
      <c r="AO6" s="119">
        <f>IF('Indicator Date'!AP7="No data","x",$B$2-'Indicator Date'!AP7)</f>
        <v>1</v>
      </c>
      <c r="AP6" s="119">
        <f>IF('Indicator Date'!AQ7="No data","x",$B$2-'Indicator Date'!AQ7)</f>
        <v>1</v>
      </c>
      <c r="AQ6" s="119">
        <f>IF('Indicator Date'!AR7="No data","x",$B$2-'Indicator Date'!AR7)</f>
        <v>1</v>
      </c>
      <c r="AR6" s="119">
        <f>IF('Indicator Date'!AS7="No data","x",$B$2-'Indicator Date'!AS7)</f>
        <v>0</v>
      </c>
      <c r="AS6" s="119">
        <f>IF('Indicator Date'!AT7="No data","x",$B$2-'Indicator Date'!AT7)</f>
        <v>1</v>
      </c>
      <c r="AT6" s="119">
        <f>IF('Indicator Date'!AU7="No data","x",$B$2-'Indicator Date'!AU7)</f>
        <v>1</v>
      </c>
      <c r="AU6" s="119">
        <f>IF('Indicator Date'!AV7="No data","x",$B$2-'Indicator Date'!AV7)</f>
        <v>2</v>
      </c>
      <c r="AV6" s="119">
        <f>IF('Indicator Date'!AW7="No data","x",$B$2-'Indicator Date'!AW7)</f>
        <v>2</v>
      </c>
      <c r="AW6" s="119">
        <f>IF('Indicator Date'!AX7="No data","x",$B$2-'Indicator Date'!AX7)</f>
        <v>1</v>
      </c>
      <c r="AX6" s="119">
        <f>IF('Indicator Date'!AY7="No data","x",$B$2-'Indicator Date'!AY7)</f>
        <v>1</v>
      </c>
      <c r="AY6" s="119">
        <f>IF('Indicator Date'!AZ7="No data","x",$B$2-'Indicator Date'!AZ7)</f>
        <v>0</v>
      </c>
      <c r="AZ6" s="119">
        <f>IF('Indicator Date'!BA7="No data","x",$B$2-'Indicator Date'!BA7)</f>
        <v>2</v>
      </c>
      <c r="BA6" s="119">
        <f>IF('Indicator Date'!BB7="No data","x",$B$2-'Indicator Date'!BB7)</f>
        <v>5</v>
      </c>
      <c r="BB6" s="119">
        <f>IF('Indicator Date'!BC7="No data","x",$B$2-'Indicator Date'!BC7)</f>
        <v>1</v>
      </c>
      <c r="BC6" s="119">
        <f>IF('Indicator Date'!BD7="No data","x",$B$2-'Indicator Date'!BD7)</f>
        <v>1</v>
      </c>
      <c r="BD6" s="4">
        <f t="shared" si="0"/>
        <v>98</v>
      </c>
      <c r="BE6" s="120">
        <f t="shared" si="1"/>
        <v>1.8148148148148149</v>
      </c>
      <c r="BF6" s="4">
        <f t="shared" si="2"/>
        <v>44</v>
      </c>
      <c r="BG6" s="120">
        <f t="shared" si="3"/>
        <v>1.6895547745121546</v>
      </c>
      <c r="BH6" s="123">
        <f t="shared" si="4"/>
        <v>1</v>
      </c>
    </row>
    <row r="7" spans="1:60">
      <c r="A7" t="s">
        <v>337</v>
      </c>
      <c r="B7" s="119">
        <f>IF('Indicator Date'!C8="No data","x",$B$2-'Indicator Date'!C8)</f>
        <v>1</v>
      </c>
      <c r="C7" s="119">
        <f>IF('Indicator Date'!D8="No data","x",$B$2-'Indicator Date'!D8)</f>
        <v>1</v>
      </c>
      <c r="D7" s="119">
        <f>IF('Indicator Date'!E8="No data","x",$B$2-'Indicator Date'!E8)</f>
        <v>6</v>
      </c>
      <c r="E7" s="119">
        <f>IF('Indicator Date'!F8="No data","x",$B$2-'Indicator Date'!F8)</f>
        <v>6</v>
      </c>
      <c r="F7" s="119">
        <f>IF('Indicator Date'!G8="No data","x",$B$2-'Indicator Date'!G8)</f>
        <v>1</v>
      </c>
      <c r="G7" s="119">
        <f>IF('Indicator Date'!H8="No data","x",$B$2-'Indicator Date'!H8)</f>
        <v>1</v>
      </c>
      <c r="H7" s="119">
        <f>IF('Indicator Date'!I8="No data","x",$B$2-'Indicator Date'!I8)</f>
        <v>1</v>
      </c>
      <c r="I7" s="119">
        <f>IF('Indicator Date'!J8="No data","x",$B$2-'Indicator Date'!J8)</f>
        <v>1</v>
      </c>
      <c r="J7" s="119">
        <f>IF('Indicator Date'!K8="No data","x",$B$2-'Indicator Date'!K8)</f>
        <v>1</v>
      </c>
      <c r="K7" s="119">
        <f>IF('Indicator Date'!L8="No data","x",$B$2-'Indicator Date'!L8)</f>
        <v>2</v>
      </c>
      <c r="L7" s="119">
        <f>IF('Indicator Date'!M8="No data","x",$B$2-'Indicator Date'!M8)</f>
        <v>0</v>
      </c>
      <c r="M7" s="119">
        <f>IF('Indicator Date'!N8="No data","x",$B$2-'Indicator Date'!N8)</f>
        <v>0</v>
      </c>
      <c r="N7" s="119">
        <f>IF('Indicator Date'!O8="No data","x",$B$2-'Indicator Date'!O8)</f>
        <v>2</v>
      </c>
      <c r="O7" s="119">
        <f>IF('Indicator Date'!P8="No data","x",$B$2-'Indicator Date'!P8)</f>
        <v>6</v>
      </c>
      <c r="P7" s="119">
        <f>IF('Indicator Date'!Q8="No data","x",$B$2-'Indicator Date'!Q8)</f>
        <v>1</v>
      </c>
      <c r="Q7" s="119">
        <f>IF('Indicator Date'!R8="No data","x",$B$2-'Indicator Date'!R8)</f>
        <v>2</v>
      </c>
      <c r="R7" s="119">
        <f>IF('Indicator Date'!S8="No data","x",$B$2-'Indicator Date'!S8)</f>
        <v>2</v>
      </c>
      <c r="S7" s="119">
        <f>IF('Indicator Date'!T8="No data","x",$B$2-'Indicator Date'!T8)</f>
        <v>5</v>
      </c>
      <c r="T7" s="119">
        <f>IF('Indicator Date'!U8="No data","x",$B$2-'Indicator Date'!U8)</f>
        <v>5</v>
      </c>
      <c r="U7" s="119">
        <f>IF('Indicator Date'!V8="No data","x",$B$2-'Indicator Date'!V8)</f>
        <v>2</v>
      </c>
      <c r="V7" s="119">
        <f>IF('Indicator Date'!W8="No data","x",$B$2-'Indicator Date'!W8)</f>
        <v>2</v>
      </c>
      <c r="W7" s="119">
        <f>IF('Indicator Date'!X8="No data","x",$B$2-'Indicator Date'!X8)</f>
        <v>2</v>
      </c>
      <c r="X7" s="119">
        <f>IF('Indicator Date'!Y8="No data","x",$B$2-'Indicator Date'!Y8)</f>
        <v>2</v>
      </c>
      <c r="Y7" s="119">
        <f>IF('Indicator Date'!Z8="No data","x",$B$2-'Indicator Date'!Z8)</f>
        <v>2</v>
      </c>
      <c r="Z7" s="119">
        <f>IF('Indicator Date'!AA8="No data","x",$B$2-'Indicator Date'!AA8)</f>
        <v>0</v>
      </c>
      <c r="AA7" s="119">
        <f>IF('Indicator Date'!AB8="No data","x",$B$2-'Indicator Date'!AB8)</f>
        <v>3</v>
      </c>
      <c r="AB7" s="119">
        <f>IF('Indicator Date'!AC8="No data","x",$B$2-'Indicator Date'!AC8)</f>
        <v>2</v>
      </c>
      <c r="AC7" s="119">
        <f>IF('Indicator Date'!AD8="No data","x",$B$2-'Indicator Date'!AD8)</f>
        <v>2</v>
      </c>
      <c r="AD7" s="119">
        <f>IF('Indicator Date'!AE8="No data","x",$B$2-'Indicator Date'!AE8)</f>
        <v>0</v>
      </c>
      <c r="AE7" s="119">
        <f>IF('Indicator Date'!AF8="No data","x",$B$2-'Indicator Date'!AF8)</f>
        <v>0</v>
      </c>
      <c r="AF7" s="119">
        <f>IF('Indicator Date'!AG8="No data","x",$B$2-'Indicator Date'!AG8)</f>
        <v>0</v>
      </c>
      <c r="AG7" s="119">
        <f>IF('Indicator Date'!AH8="No data","x",$B$2-'Indicator Date'!AH8)</f>
        <v>1</v>
      </c>
      <c r="AH7" s="119">
        <f>IF('Indicator Date'!AI8="No data","x",$B$2-'Indicator Date'!AI8)</f>
        <v>4</v>
      </c>
      <c r="AI7" s="119">
        <f>IF('Indicator Date'!AJ8="No data","x",$B$2-'Indicator Date'!AJ8)</f>
        <v>2</v>
      </c>
      <c r="AJ7" s="119">
        <f>IF('Indicator Date'!AK8="No data","x",$B$2-'Indicator Date'!AK8)</f>
        <v>6</v>
      </c>
      <c r="AK7" s="119">
        <f>IF('Indicator Date'!AL8="No data","x",$B$2-'Indicator Date'!AL8)</f>
        <v>1</v>
      </c>
      <c r="AL7" s="119">
        <f>IF('Indicator Date'!AM8="No data","x",$B$2-'Indicator Date'!AM8)</f>
        <v>0</v>
      </c>
      <c r="AM7" s="119">
        <f>IF('Indicator Date'!AN8="No data","x",$B$2-'Indicator Date'!AN8)</f>
        <v>0</v>
      </c>
      <c r="AN7" s="119">
        <f>IF('Indicator Date'!AO8="No data","x",$B$2-'Indicator Date'!AO8)</f>
        <v>3</v>
      </c>
      <c r="AO7" s="119">
        <f>IF('Indicator Date'!AP8="No data","x",$B$2-'Indicator Date'!AP8)</f>
        <v>1</v>
      </c>
      <c r="AP7" s="119">
        <f>IF('Indicator Date'!AQ8="No data","x",$B$2-'Indicator Date'!AQ8)</f>
        <v>1</v>
      </c>
      <c r="AQ7" s="119">
        <f>IF('Indicator Date'!AR8="No data","x",$B$2-'Indicator Date'!AR8)</f>
        <v>1</v>
      </c>
      <c r="AR7" s="119">
        <f>IF('Indicator Date'!AS8="No data","x",$B$2-'Indicator Date'!AS8)</f>
        <v>0</v>
      </c>
      <c r="AS7" s="119">
        <f>IF('Indicator Date'!AT8="No data","x",$B$2-'Indicator Date'!AT8)</f>
        <v>1</v>
      </c>
      <c r="AT7" s="119">
        <f>IF('Indicator Date'!AU8="No data","x",$B$2-'Indicator Date'!AU8)</f>
        <v>1</v>
      </c>
      <c r="AU7" s="119">
        <f>IF('Indicator Date'!AV8="No data","x",$B$2-'Indicator Date'!AV8)</f>
        <v>2</v>
      </c>
      <c r="AV7" s="119">
        <f>IF('Indicator Date'!AW8="No data","x",$B$2-'Indicator Date'!AW8)</f>
        <v>2</v>
      </c>
      <c r="AW7" s="119">
        <f>IF('Indicator Date'!AX8="No data","x",$B$2-'Indicator Date'!AX8)</f>
        <v>1</v>
      </c>
      <c r="AX7" s="119">
        <f>IF('Indicator Date'!AY8="No data","x",$B$2-'Indicator Date'!AY8)</f>
        <v>1</v>
      </c>
      <c r="AY7" s="119">
        <f>IF('Indicator Date'!AZ8="No data","x",$B$2-'Indicator Date'!AZ8)</f>
        <v>0</v>
      </c>
      <c r="AZ7" s="119">
        <f>IF('Indicator Date'!BA8="No data","x",$B$2-'Indicator Date'!BA8)</f>
        <v>2</v>
      </c>
      <c r="BA7" s="119">
        <f>IF('Indicator Date'!BB8="No data","x",$B$2-'Indicator Date'!BB8)</f>
        <v>5</v>
      </c>
      <c r="BB7" s="119">
        <f>IF('Indicator Date'!BC8="No data","x",$B$2-'Indicator Date'!BC8)</f>
        <v>1</v>
      </c>
      <c r="BC7" s="119">
        <f>IF('Indicator Date'!BD8="No data","x",$B$2-'Indicator Date'!BD8)</f>
        <v>1</v>
      </c>
      <c r="BD7" s="4">
        <f t="shared" si="0"/>
        <v>98</v>
      </c>
      <c r="BE7" s="120">
        <f t="shared" si="1"/>
        <v>1.8148148148148149</v>
      </c>
      <c r="BF7" s="4">
        <f t="shared" si="2"/>
        <v>44</v>
      </c>
      <c r="BG7" s="120">
        <f t="shared" si="3"/>
        <v>1.6895547745121546</v>
      </c>
      <c r="BH7" s="123">
        <f t="shared" si="4"/>
        <v>1</v>
      </c>
    </row>
    <row r="8" spans="1:60">
      <c r="A8" t="s">
        <v>338</v>
      </c>
      <c r="B8" s="119">
        <f>IF('Indicator Date'!C9="No data","x",$B$2-'Indicator Date'!C9)</f>
        <v>1</v>
      </c>
      <c r="C8" s="119">
        <f>IF('Indicator Date'!D9="No data","x",$B$2-'Indicator Date'!D9)</f>
        <v>1</v>
      </c>
      <c r="D8" s="119">
        <f>IF('Indicator Date'!E9="No data","x",$B$2-'Indicator Date'!E9)</f>
        <v>6</v>
      </c>
      <c r="E8" s="119">
        <f>IF('Indicator Date'!F9="No data","x",$B$2-'Indicator Date'!F9)</f>
        <v>6</v>
      </c>
      <c r="F8" s="119">
        <f>IF('Indicator Date'!G9="No data","x",$B$2-'Indicator Date'!G9)</f>
        <v>1</v>
      </c>
      <c r="G8" s="119">
        <f>IF('Indicator Date'!H9="No data","x",$B$2-'Indicator Date'!H9)</f>
        <v>1</v>
      </c>
      <c r="H8" s="119">
        <f>IF('Indicator Date'!I9="No data","x",$B$2-'Indicator Date'!I9)</f>
        <v>1</v>
      </c>
      <c r="I8" s="119">
        <f>IF('Indicator Date'!J9="No data","x",$B$2-'Indicator Date'!J9)</f>
        <v>1</v>
      </c>
      <c r="J8" s="119">
        <f>IF('Indicator Date'!K9="No data","x",$B$2-'Indicator Date'!K9)</f>
        <v>1</v>
      </c>
      <c r="K8" s="119">
        <f>IF('Indicator Date'!L9="No data","x",$B$2-'Indicator Date'!L9)</f>
        <v>2</v>
      </c>
      <c r="L8" s="119">
        <f>IF('Indicator Date'!M9="No data","x",$B$2-'Indicator Date'!M9)</f>
        <v>0</v>
      </c>
      <c r="M8" s="119">
        <f>IF('Indicator Date'!N9="No data","x",$B$2-'Indicator Date'!N9)</f>
        <v>0</v>
      </c>
      <c r="N8" s="119">
        <f>IF('Indicator Date'!O9="No data","x",$B$2-'Indicator Date'!O9)</f>
        <v>2</v>
      </c>
      <c r="O8" s="119">
        <f>IF('Indicator Date'!P9="No data","x",$B$2-'Indicator Date'!P9)</f>
        <v>6</v>
      </c>
      <c r="P8" s="119">
        <f>IF('Indicator Date'!Q9="No data","x",$B$2-'Indicator Date'!Q9)</f>
        <v>1</v>
      </c>
      <c r="Q8" s="119">
        <f>IF('Indicator Date'!R9="No data","x",$B$2-'Indicator Date'!R9)</f>
        <v>2</v>
      </c>
      <c r="R8" s="119">
        <f>IF('Indicator Date'!S9="No data","x",$B$2-'Indicator Date'!S9)</f>
        <v>2</v>
      </c>
      <c r="S8" s="119">
        <f>IF('Indicator Date'!T9="No data","x",$B$2-'Indicator Date'!T9)</f>
        <v>5</v>
      </c>
      <c r="T8" s="119">
        <f>IF('Indicator Date'!U9="No data","x",$B$2-'Indicator Date'!U9)</f>
        <v>5</v>
      </c>
      <c r="U8" s="119">
        <f>IF('Indicator Date'!V9="No data","x",$B$2-'Indicator Date'!V9)</f>
        <v>2</v>
      </c>
      <c r="V8" s="119">
        <f>IF('Indicator Date'!W9="No data","x",$B$2-'Indicator Date'!W9)</f>
        <v>2</v>
      </c>
      <c r="W8" s="119">
        <f>IF('Indicator Date'!X9="No data","x",$B$2-'Indicator Date'!X9)</f>
        <v>2</v>
      </c>
      <c r="X8" s="119">
        <f>IF('Indicator Date'!Y9="No data","x",$B$2-'Indicator Date'!Y9)</f>
        <v>2</v>
      </c>
      <c r="Y8" s="119">
        <f>IF('Indicator Date'!Z9="No data","x",$B$2-'Indicator Date'!Z9)</f>
        <v>2</v>
      </c>
      <c r="Z8" s="119">
        <f>IF('Indicator Date'!AA9="No data","x",$B$2-'Indicator Date'!AA9)</f>
        <v>0</v>
      </c>
      <c r="AA8" s="119">
        <f>IF('Indicator Date'!AB9="No data","x",$B$2-'Indicator Date'!AB9)</f>
        <v>3</v>
      </c>
      <c r="AB8" s="119">
        <f>IF('Indicator Date'!AC9="No data","x",$B$2-'Indicator Date'!AC9)</f>
        <v>2</v>
      </c>
      <c r="AC8" s="119">
        <f>IF('Indicator Date'!AD9="No data","x",$B$2-'Indicator Date'!AD9)</f>
        <v>2</v>
      </c>
      <c r="AD8" s="119">
        <f>IF('Indicator Date'!AE9="No data","x",$B$2-'Indicator Date'!AE9)</f>
        <v>0</v>
      </c>
      <c r="AE8" s="119">
        <f>IF('Indicator Date'!AF9="No data","x",$B$2-'Indicator Date'!AF9)</f>
        <v>0</v>
      </c>
      <c r="AF8" s="119">
        <f>IF('Indicator Date'!AG9="No data","x",$B$2-'Indicator Date'!AG9)</f>
        <v>0</v>
      </c>
      <c r="AG8" s="119">
        <f>IF('Indicator Date'!AH9="No data","x",$B$2-'Indicator Date'!AH9)</f>
        <v>1</v>
      </c>
      <c r="AH8" s="119">
        <f>IF('Indicator Date'!AI9="No data","x",$B$2-'Indicator Date'!AI9)</f>
        <v>4</v>
      </c>
      <c r="AI8" s="119">
        <f>IF('Indicator Date'!AJ9="No data","x",$B$2-'Indicator Date'!AJ9)</f>
        <v>2</v>
      </c>
      <c r="AJ8" s="119">
        <f>IF('Indicator Date'!AK9="No data","x",$B$2-'Indicator Date'!AK9)</f>
        <v>6</v>
      </c>
      <c r="AK8" s="119">
        <f>IF('Indicator Date'!AL9="No data","x",$B$2-'Indicator Date'!AL9)</f>
        <v>1</v>
      </c>
      <c r="AL8" s="119">
        <f>IF('Indicator Date'!AM9="No data","x",$B$2-'Indicator Date'!AM9)</f>
        <v>0</v>
      </c>
      <c r="AM8" s="119">
        <f>IF('Indicator Date'!AN9="No data","x",$B$2-'Indicator Date'!AN9)</f>
        <v>0</v>
      </c>
      <c r="AN8" s="119">
        <f>IF('Indicator Date'!AO9="No data","x",$B$2-'Indicator Date'!AO9)</f>
        <v>3</v>
      </c>
      <c r="AO8" s="119">
        <f>IF('Indicator Date'!AP9="No data","x",$B$2-'Indicator Date'!AP9)</f>
        <v>1</v>
      </c>
      <c r="AP8" s="119">
        <f>IF('Indicator Date'!AQ9="No data","x",$B$2-'Indicator Date'!AQ9)</f>
        <v>1</v>
      </c>
      <c r="AQ8" s="119">
        <f>IF('Indicator Date'!AR9="No data","x",$B$2-'Indicator Date'!AR9)</f>
        <v>1</v>
      </c>
      <c r="AR8" s="119">
        <f>IF('Indicator Date'!AS9="No data","x",$B$2-'Indicator Date'!AS9)</f>
        <v>0</v>
      </c>
      <c r="AS8" s="119">
        <f>IF('Indicator Date'!AT9="No data","x",$B$2-'Indicator Date'!AT9)</f>
        <v>1</v>
      </c>
      <c r="AT8" s="119">
        <f>IF('Indicator Date'!AU9="No data","x",$B$2-'Indicator Date'!AU9)</f>
        <v>1</v>
      </c>
      <c r="AU8" s="119">
        <f>IF('Indicator Date'!AV9="No data","x",$B$2-'Indicator Date'!AV9)</f>
        <v>2</v>
      </c>
      <c r="AV8" s="119">
        <f>IF('Indicator Date'!AW9="No data","x",$B$2-'Indicator Date'!AW9)</f>
        <v>2</v>
      </c>
      <c r="AW8" s="119">
        <f>IF('Indicator Date'!AX9="No data","x",$B$2-'Indicator Date'!AX9)</f>
        <v>1</v>
      </c>
      <c r="AX8" s="119">
        <f>IF('Indicator Date'!AY9="No data","x",$B$2-'Indicator Date'!AY9)</f>
        <v>1</v>
      </c>
      <c r="AY8" s="119">
        <f>IF('Indicator Date'!AZ9="No data","x",$B$2-'Indicator Date'!AZ9)</f>
        <v>0</v>
      </c>
      <c r="AZ8" s="119">
        <f>IF('Indicator Date'!BA9="No data","x",$B$2-'Indicator Date'!BA9)</f>
        <v>2</v>
      </c>
      <c r="BA8" s="119">
        <f>IF('Indicator Date'!BB9="No data","x",$B$2-'Indicator Date'!BB9)</f>
        <v>5</v>
      </c>
      <c r="BB8" s="119">
        <f>IF('Indicator Date'!BC9="No data","x",$B$2-'Indicator Date'!BC9)</f>
        <v>1</v>
      </c>
      <c r="BC8" s="119">
        <f>IF('Indicator Date'!BD9="No data","x",$B$2-'Indicator Date'!BD9)</f>
        <v>1</v>
      </c>
      <c r="BD8" s="4">
        <f t="shared" si="0"/>
        <v>98</v>
      </c>
      <c r="BE8" s="120">
        <f t="shared" si="1"/>
        <v>1.8148148148148149</v>
      </c>
      <c r="BF8" s="4">
        <f t="shared" si="2"/>
        <v>44</v>
      </c>
      <c r="BG8" s="120">
        <f t="shared" si="3"/>
        <v>1.6895547745121546</v>
      </c>
      <c r="BH8" s="123">
        <f t="shared" si="4"/>
        <v>1</v>
      </c>
    </row>
    <row r="9" spans="1:60">
      <c r="A9" t="s">
        <v>339</v>
      </c>
      <c r="B9" s="119">
        <f>IF('Indicator Date'!C10="No data","x",$B$2-'Indicator Date'!C10)</f>
        <v>1</v>
      </c>
      <c r="C9" s="119">
        <f>IF('Indicator Date'!D10="No data","x",$B$2-'Indicator Date'!D10)</f>
        <v>1</v>
      </c>
      <c r="D9" s="119">
        <f>IF('Indicator Date'!E10="No data","x",$B$2-'Indicator Date'!E10)</f>
        <v>6</v>
      </c>
      <c r="E9" s="119">
        <f>IF('Indicator Date'!F10="No data","x",$B$2-'Indicator Date'!F10)</f>
        <v>6</v>
      </c>
      <c r="F9" s="119">
        <f>IF('Indicator Date'!G10="No data","x",$B$2-'Indicator Date'!G10)</f>
        <v>1</v>
      </c>
      <c r="G9" s="119">
        <f>IF('Indicator Date'!H10="No data","x",$B$2-'Indicator Date'!H10)</f>
        <v>1</v>
      </c>
      <c r="H9" s="119">
        <f>IF('Indicator Date'!I10="No data","x",$B$2-'Indicator Date'!I10)</f>
        <v>1</v>
      </c>
      <c r="I9" s="119">
        <f>IF('Indicator Date'!J10="No data","x",$B$2-'Indicator Date'!J10)</f>
        <v>1</v>
      </c>
      <c r="J9" s="119">
        <f>IF('Indicator Date'!K10="No data","x",$B$2-'Indicator Date'!K10)</f>
        <v>1</v>
      </c>
      <c r="K9" s="119">
        <f>IF('Indicator Date'!L10="No data","x",$B$2-'Indicator Date'!L10)</f>
        <v>2</v>
      </c>
      <c r="L9" s="119">
        <f>IF('Indicator Date'!M10="No data","x",$B$2-'Indicator Date'!M10)</f>
        <v>0</v>
      </c>
      <c r="M9" s="119">
        <f>IF('Indicator Date'!N10="No data","x",$B$2-'Indicator Date'!N10)</f>
        <v>0</v>
      </c>
      <c r="N9" s="119">
        <f>IF('Indicator Date'!O10="No data","x",$B$2-'Indicator Date'!O10)</f>
        <v>2</v>
      </c>
      <c r="O9" s="119">
        <f>IF('Indicator Date'!P10="No data","x",$B$2-'Indicator Date'!P10)</f>
        <v>6</v>
      </c>
      <c r="P9" s="119">
        <f>IF('Indicator Date'!Q10="No data","x",$B$2-'Indicator Date'!Q10)</f>
        <v>1</v>
      </c>
      <c r="Q9" s="119">
        <f>IF('Indicator Date'!R10="No data","x",$B$2-'Indicator Date'!R10)</f>
        <v>2</v>
      </c>
      <c r="R9" s="119">
        <f>IF('Indicator Date'!S10="No data","x",$B$2-'Indicator Date'!S10)</f>
        <v>2</v>
      </c>
      <c r="S9" s="119">
        <f>IF('Indicator Date'!T10="No data","x",$B$2-'Indicator Date'!T10)</f>
        <v>5</v>
      </c>
      <c r="T9" s="119">
        <f>IF('Indicator Date'!U10="No data","x",$B$2-'Indicator Date'!U10)</f>
        <v>5</v>
      </c>
      <c r="U9" s="119">
        <f>IF('Indicator Date'!V10="No data","x",$B$2-'Indicator Date'!V10)</f>
        <v>2</v>
      </c>
      <c r="V9" s="119">
        <f>IF('Indicator Date'!W10="No data","x",$B$2-'Indicator Date'!W10)</f>
        <v>2</v>
      </c>
      <c r="W9" s="119">
        <f>IF('Indicator Date'!X10="No data","x",$B$2-'Indicator Date'!X10)</f>
        <v>2</v>
      </c>
      <c r="X9" s="119">
        <f>IF('Indicator Date'!Y10="No data","x",$B$2-'Indicator Date'!Y10)</f>
        <v>2</v>
      </c>
      <c r="Y9" s="119">
        <f>IF('Indicator Date'!Z10="No data","x",$B$2-'Indicator Date'!Z10)</f>
        <v>2</v>
      </c>
      <c r="Z9" s="119">
        <f>IF('Indicator Date'!AA10="No data","x",$B$2-'Indicator Date'!AA10)</f>
        <v>0</v>
      </c>
      <c r="AA9" s="119">
        <f>IF('Indicator Date'!AB10="No data","x",$B$2-'Indicator Date'!AB10)</f>
        <v>3</v>
      </c>
      <c r="AB9" s="119">
        <f>IF('Indicator Date'!AC10="No data","x",$B$2-'Indicator Date'!AC10)</f>
        <v>2</v>
      </c>
      <c r="AC9" s="119">
        <f>IF('Indicator Date'!AD10="No data","x",$B$2-'Indicator Date'!AD10)</f>
        <v>2</v>
      </c>
      <c r="AD9" s="119">
        <f>IF('Indicator Date'!AE10="No data","x",$B$2-'Indicator Date'!AE10)</f>
        <v>0</v>
      </c>
      <c r="AE9" s="119">
        <f>IF('Indicator Date'!AF10="No data","x",$B$2-'Indicator Date'!AF10)</f>
        <v>0</v>
      </c>
      <c r="AF9" s="119">
        <f>IF('Indicator Date'!AG10="No data","x",$B$2-'Indicator Date'!AG10)</f>
        <v>0</v>
      </c>
      <c r="AG9" s="119">
        <f>IF('Indicator Date'!AH10="No data","x",$B$2-'Indicator Date'!AH10)</f>
        <v>1</v>
      </c>
      <c r="AH9" s="119">
        <f>IF('Indicator Date'!AI10="No data","x",$B$2-'Indicator Date'!AI10)</f>
        <v>4</v>
      </c>
      <c r="AI9" s="119">
        <f>IF('Indicator Date'!AJ10="No data","x",$B$2-'Indicator Date'!AJ10)</f>
        <v>2</v>
      </c>
      <c r="AJ9" s="119">
        <f>IF('Indicator Date'!AK10="No data","x",$B$2-'Indicator Date'!AK10)</f>
        <v>6</v>
      </c>
      <c r="AK9" s="119">
        <f>IF('Indicator Date'!AL10="No data","x",$B$2-'Indicator Date'!AL10)</f>
        <v>1</v>
      </c>
      <c r="AL9" s="119">
        <f>IF('Indicator Date'!AM10="No data","x",$B$2-'Indicator Date'!AM10)</f>
        <v>0</v>
      </c>
      <c r="AM9" s="119">
        <f>IF('Indicator Date'!AN10="No data","x",$B$2-'Indicator Date'!AN10)</f>
        <v>0</v>
      </c>
      <c r="AN9" s="119">
        <f>IF('Indicator Date'!AO10="No data","x",$B$2-'Indicator Date'!AO10)</f>
        <v>3</v>
      </c>
      <c r="AO9" s="119">
        <f>IF('Indicator Date'!AP10="No data","x",$B$2-'Indicator Date'!AP10)</f>
        <v>1</v>
      </c>
      <c r="AP9" s="119">
        <f>IF('Indicator Date'!AQ10="No data","x",$B$2-'Indicator Date'!AQ10)</f>
        <v>1</v>
      </c>
      <c r="AQ9" s="119">
        <f>IF('Indicator Date'!AR10="No data","x",$B$2-'Indicator Date'!AR10)</f>
        <v>1</v>
      </c>
      <c r="AR9" s="119">
        <f>IF('Indicator Date'!AS10="No data","x",$B$2-'Indicator Date'!AS10)</f>
        <v>0</v>
      </c>
      <c r="AS9" s="119">
        <f>IF('Indicator Date'!AT10="No data","x",$B$2-'Indicator Date'!AT10)</f>
        <v>1</v>
      </c>
      <c r="AT9" s="119">
        <f>IF('Indicator Date'!AU10="No data","x",$B$2-'Indicator Date'!AU10)</f>
        <v>1</v>
      </c>
      <c r="AU9" s="119">
        <f>IF('Indicator Date'!AV10="No data","x",$B$2-'Indicator Date'!AV10)</f>
        <v>2</v>
      </c>
      <c r="AV9" s="119">
        <f>IF('Indicator Date'!AW10="No data","x",$B$2-'Indicator Date'!AW10)</f>
        <v>2</v>
      </c>
      <c r="AW9" s="119">
        <f>IF('Indicator Date'!AX10="No data","x",$B$2-'Indicator Date'!AX10)</f>
        <v>1</v>
      </c>
      <c r="AX9" s="119">
        <f>IF('Indicator Date'!AY10="No data","x",$B$2-'Indicator Date'!AY10)</f>
        <v>1</v>
      </c>
      <c r="AY9" s="119">
        <f>IF('Indicator Date'!AZ10="No data","x",$B$2-'Indicator Date'!AZ10)</f>
        <v>0</v>
      </c>
      <c r="AZ9" s="119">
        <f>IF('Indicator Date'!BA10="No data","x",$B$2-'Indicator Date'!BA10)</f>
        <v>2</v>
      </c>
      <c r="BA9" s="119">
        <f>IF('Indicator Date'!BB10="No data","x",$B$2-'Indicator Date'!BB10)</f>
        <v>5</v>
      </c>
      <c r="BB9" s="119">
        <f>IF('Indicator Date'!BC10="No data","x",$B$2-'Indicator Date'!BC10)</f>
        <v>1</v>
      </c>
      <c r="BC9" s="119">
        <f>IF('Indicator Date'!BD10="No data","x",$B$2-'Indicator Date'!BD10)</f>
        <v>1</v>
      </c>
      <c r="BD9" s="4">
        <f t="shared" si="0"/>
        <v>98</v>
      </c>
      <c r="BE9" s="120">
        <f t="shared" si="1"/>
        <v>1.8148148148148149</v>
      </c>
      <c r="BF9" s="4">
        <f t="shared" si="2"/>
        <v>44</v>
      </c>
      <c r="BG9" s="120">
        <f t="shared" si="3"/>
        <v>1.6895547745121546</v>
      </c>
      <c r="BH9" s="123">
        <f t="shared" si="4"/>
        <v>1</v>
      </c>
    </row>
    <row r="10" spans="1:60">
      <c r="A10" t="s">
        <v>340</v>
      </c>
      <c r="B10" s="119">
        <f>IF('Indicator Date'!C11="No data","x",$B$2-'Indicator Date'!C11)</f>
        <v>1</v>
      </c>
      <c r="C10" s="119">
        <f>IF('Indicator Date'!D11="No data","x",$B$2-'Indicator Date'!D11)</f>
        <v>1</v>
      </c>
      <c r="D10" s="119">
        <f>IF('Indicator Date'!E11="No data","x",$B$2-'Indicator Date'!E11)</f>
        <v>6</v>
      </c>
      <c r="E10" s="119">
        <f>IF('Indicator Date'!F11="No data","x",$B$2-'Indicator Date'!F11)</f>
        <v>6</v>
      </c>
      <c r="F10" s="119">
        <f>IF('Indicator Date'!G11="No data","x",$B$2-'Indicator Date'!G11)</f>
        <v>1</v>
      </c>
      <c r="G10" s="119">
        <f>IF('Indicator Date'!H11="No data","x",$B$2-'Indicator Date'!H11)</f>
        <v>1</v>
      </c>
      <c r="H10" s="119">
        <f>IF('Indicator Date'!I11="No data","x",$B$2-'Indicator Date'!I11)</f>
        <v>1</v>
      </c>
      <c r="I10" s="119">
        <f>IF('Indicator Date'!J11="No data","x",$B$2-'Indicator Date'!J11)</f>
        <v>1</v>
      </c>
      <c r="J10" s="119">
        <f>IF('Indicator Date'!K11="No data","x",$B$2-'Indicator Date'!K11)</f>
        <v>1</v>
      </c>
      <c r="K10" s="119">
        <f>IF('Indicator Date'!L11="No data","x",$B$2-'Indicator Date'!L11)</f>
        <v>2</v>
      </c>
      <c r="L10" s="119">
        <f>IF('Indicator Date'!M11="No data","x",$B$2-'Indicator Date'!M11)</f>
        <v>0</v>
      </c>
      <c r="M10" s="119">
        <f>IF('Indicator Date'!N11="No data","x",$B$2-'Indicator Date'!N11)</f>
        <v>0</v>
      </c>
      <c r="N10" s="119">
        <f>IF('Indicator Date'!O11="No data","x",$B$2-'Indicator Date'!O11)</f>
        <v>2</v>
      </c>
      <c r="O10" s="119">
        <f>IF('Indicator Date'!P11="No data","x",$B$2-'Indicator Date'!P11)</f>
        <v>6</v>
      </c>
      <c r="P10" s="119">
        <f>IF('Indicator Date'!Q11="No data","x",$B$2-'Indicator Date'!Q11)</f>
        <v>1</v>
      </c>
      <c r="Q10" s="119">
        <f>IF('Indicator Date'!R11="No data","x",$B$2-'Indicator Date'!R11)</f>
        <v>2</v>
      </c>
      <c r="R10" s="119">
        <f>IF('Indicator Date'!S11="No data","x",$B$2-'Indicator Date'!S11)</f>
        <v>2</v>
      </c>
      <c r="S10" s="119">
        <f>IF('Indicator Date'!T11="No data","x",$B$2-'Indicator Date'!T11)</f>
        <v>5</v>
      </c>
      <c r="T10" s="119">
        <f>IF('Indicator Date'!U11="No data","x",$B$2-'Indicator Date'!U11)</f>
        <v>5</v>
      </c>
      <c r="U10" s="119">
        <f>IF('Indicator Date'!V11="No data","x",$B$2-'Indicator Date'!V11)</f>
        <v>2</v>
      </c>
      <c r="V10" s="119">
        <f>IF('Indicator Date'!W11="No data","x",$B$2-'Indicator Date'!W11)</f>
        <v>2</v>
      </c>
      <c r="W10" s="119">
        <f>IF('Indicator Date'!X11="No data","x",$B$2-'Indicator Date'!X11)</f>
        <v>2</v>
      </c>
      <c r="X10" s="119">
        <f>IF('Indicator Date'!Y11="No data","x",$B$2-'Indicator Date'!Y11)</f>
        <v>2</v>
      </c>
      <c r="Y10" s="119">
        <f>IF('Indicator Date'!Z11="No data","x",$B$2-'Indicator Date'!Z11)</f>
        <v>2</v>
      </c>
      <c r="Z10" s="119">
        <f>IF('Indicator Date'!AA11="No data","x",$B$2-'Indicator Date'!AA11)</f>
        <v>0</v>
      </c>
      <c r="AA10" s="119">
        <f>IF('Indicator Date'!AB11="No data","x",$B$2-'Indicator Date'!AB11)</f>
        <v>3</v>
      </c>
      <c r="AB10" s="119">
        <f>IF('Indicator Date'!AC11="No data","x",$B$2-'Indicator Date'!AC11)</f>
        <v>2</v>
      </c>
      <c r="AC10" s="119">
        <f>IF('Indicator Date'!AD11="No data","x",$B$2-'Indicator Date'!AD11)</f>
        <v>2</v>
      </c>
      <c r="AD10" s="119">
        <f>IF('Indicator Date'!AE11="No data","x",$B$2-'Indicator Date'!AE11)</f>
        <v>0</v>
      </c>
      <c r="AE10" s="119">
        <f>IF('Indicator Date'!AF11="No data","x",$B$2-'Indicator Date'!AF11)</f>
        <v>0</v>
      </c>
      <c r="AF10" s="119">
        <f>IF('Indicator Date'!AG11="No data","x",$B$2-'Indicator Date'!AG11)</f>
        <v>0</v>
      </c>
      <c r="AG10" s="119">
        <f>IF('Indicator Date'!AH11="No data","x",$B$2-'Indicator Date'!AH11)</f>
        <v>1</v>
      </c>
      <c r="AH10" s="119">
        <f>IF('Indicator Date'!AI11="No data","x",$B$2-'Indicator Date'!AI11)</f>
        <v>4</v>
      </c>
      <c r="AI10" s="119">
        <f>IF('Indicator Date'!AJ11="No data","x",$B$2-'Indicator Date'!AJ11)</f>
        <v>2</v>
      </c>
      <c r="AJ10" s="119">
        <f>IF('Indicator Date'!AK11="No data","x",$B$2-'Indicator Date'!AK11)</f>
        <v>6</v>
      </c>
      <c r="AK10" s="119">
        <f>IF('Indicator Date'!AL11="No data","x",$B$2-'Indicator Date'!AL11)</f>
        <v>1</v>
      </c>
      <c r="AL10" s="119">
        <f>IF('Indicator Date'!AM11="No data","x",$B$2-'Indicator Date'!AM11)</f>
        <v>0</v>
      </c>
      <c r="AM10" s="119">
        <f>IF('Indicator Date'!AN11="No data","x",$B$2-'Indicator Date'!AN11)</f>
        <v>0</v>
      </c>
      <c r="AN10" s="119">
        <f>IF('Indicator Date'!AO11="No data","x",$B$2-'Indicator Date'!AO11)</f>
        <v>3</v>
      </c>
      <c r="AO10" s="119">
        <f>IF('Indicator Date'!AP11="No data","x",$B$2-'Indicator Date'!AP11)</f>
        <v>1</v>
      </c>
      <c r="AP10" s="119">
        <f>IF('Indicator Date'!AQ11="No data","x",$B$2-'Indicator Date'!AQ11)</f>
        <v>1</v>
      </c>
      <c r="AQ10" s="119">
        <f>IF('Indicator Date'!AR11="No data","x",$B$2-'Indicator Date'!AR11)</f>
        <v>1</v>
      </c>
      <c r="AR10" s="119">
        <f>IF('Indicator Date'!AS11="No data","x",$B$2-'Indicator Date'!AS11)</f>
        <v>0</v>
      </c>
      <c r="AS10" s="119">
        <f>IF('Indicator Date'!AT11="No data","x",$B$2-'Indicator Date'!AT11)</f>
        <v>1</v>
      </c>
      <c r="AT10" s="119">
        <f>IF('Indicator Date'!AU11="No data","x",$B$2-'Indicator Date'!AU11)</f>
        <v>1</v>
      </c>
      <c r="AU10" s="119">
        <f>IF('Indicator Date'!AV11="No data","x",$B$2-'Indicator Date'!AV11)</f>
        <v>2</v>
      </c>
      <c r="AV10" s="119">
        <f>IF('Indicator Date'!AW11="No data","x",$B$2-'Indicator Date'!AW11)</f>
        <v>2</v>
      </c>
      <c r="AW10" s="119">
        <f>IF('Indicator Date'!AX11="No data","x",$B$2-'Indicator Date'!AX11)</f>
        <v>1</v>
      </c>
      <c r="AX10" s="119">
        <f>IF('Indicator Date'!AY11="No data","x",$B$2-'Indicator Date'!AY11)</f>
        <v>1</v>
      </c>
      <c r="AY10" s="119">
        <f>IF('Indicator Date'!AZ11="No data","x",$B$2-'Indicator Date'!AZ11)</f>
        <v>0</v>
      </c>
      <c r="AZ10" s="119">
        <f>IF('Indicator Date'!BA11="No data","x",$B$2-'Indicator Date'!BA11)</f>
        <v>2</v>
      </c>
      <c r="BA10" s="119">
        <f>IF('Indicator Date'!BB11="No data","x",$B$2-'Indicator Date'!BB11)</f>
        <v>5</v>
      </c>
      <c r="BB10" s="119">
        <f>IF('Indicator Date'!BC11="No data","x",$B$2-'Indicator Date'!BC11)</f>
        <v>1</v>
      </c>
      <c r="BC10" s="119">
        <f>IF('Indicator Date'!BD11="No data","x",$B$2-'Indicator Date'!BD11)</f>
        <v>1</v>
      </c>
      <c r="BD10" s="4">
        <f t="shared" si="0"/>
        <v>98</v>
      </c>
      <c r="BE10" s="120">
        <f t="shared" si="1"/>
        <v>1.8148148148148149</v>
      </c>
      <c r="BF10" s="4">
        <f t="shared" si="2"/>
        <v>44</v>
      </c>
      <c r="BG10" s="120">
        <f t="shared" si="3"/>
        <v>1.6895547745121546</v>
      </c>
      <c r="BH10" s="123">
        <f t="shared" si="4"/>
        <v>1</v>
      </c>
    </row>
    <row r="11" spans="1:60">
      <c r="A11" t="s">
        <v>341</v>
      </c>
      <c r="B11" s="119">
        <f>IF('Indicator Date'!C12="No data","x",$B$2-'Indicator Date'!C12)</f>
        <v>1</v>
      </c>
      <c r="C11" s="119">
        <f>IF('Indicator Date'!D12="No data","x",$B$2-'Indicator Date'!D12)</f>
        <v>1</v>
      </c>
      <c r="D11" s="119">
        <f>IF('Indicator Date'!E12="No data","x",$B$2-'Indicator Date'!E12)</f>
        <v>6</v>
      </c>
      <c r="E11" s="119">
        <f>IF('Indicator Date'!F12="No data","x",$B$2-'Indicator Date'!F12)</f>
        <v>6</v>
      </c>
      <c r="F11" s="119">
        <f>IF('Indicator Date'!G12="No data","x",$B$2-'Indicator Date'!G12)</f>
        <v>1</v>
      </c>
      <c r="G11" s="119">
        <f>IF('Indicator Date'!H12="No data","x",$B$2-'Indicator Date'!H12)</f>
        <v>1</v>
      </c>
      <c r="H11" s="119">
        <f>IF('Indicator Date'!I12="No data","x",$B$2-'Indicator Date'!I12)</f>
        <v>1</v>
      </c>
      <c r="I11" s="119">
        <f>IF('Indicator Date'!J12="No data","x",$B$2-'Indicator Date'!J12)</f>
        <v>1</v>
      </c>
      <c r="J11" s="119">
        <f>IF('Indicator Date'!K12="No data","x",$B$2-'Indicator Date'!K12)</f>
        <v>1</v>
      </c>
      <c r="K11" s="119">
        <f>IF('Indicator Date'!L12="No data","x",$B$2-'Indicator Date'!L12)</f>
        <v>2</v>
      </c>
      <c r="L11" s="119">
        <f>IF('Indicator Date'!M12="No data","x",$B$2-'Indicator Date'!M12)</f>
        <v>0</v>
      </c>
      <c r="M11" s="119">
        <f>IF('Indicator Date'!N12="No data","x",$B$2-'Indicator Date'!N12)</f>
        <v>0</v>
      </c>
      <c r="N11" s="119">
        <f>IF('Indicator Date'!O12="No data","x",$B$2-'Indicator Date'!O12)</f>
        <v>2</v>
      </c>
      <c r="O11" s="119">
        <f>IF('Indicator Date'!P12="No data","x",$B$2-'Indicator Date'!P12)</f>
        <v>6</v>
      </c>
      <c r="P11" s="119">
        <f>IF('Indicator Date'!Q12="No data","x",$B$2-'Indicator Date'!Q12)</f>
        <v>1</v>
      </c>
      <c r="Q11" s="119">
        <f>IF('Indicator Date'!R12="No data","x",$B$2-'Indicator Date'!R12)</f>
        <v>2</v>
      </c>
      <c r="R11" s="119">
        <f>IF('Indicator Date'!S12="No data","x",$B$2-'Indicator Date'!S12)</f>
        <v>2</v>
      </c>
      <c r="S11" s="119">
        <f>IF('Indicator Date'!T12="No data","x",$B$2-'Indicator Date'!T12)</f>
        <v>5</v>
      </c>
      <c r="T11" s="119">
        <f>IF('Indicator Date'!U12="No data","x",$B$2-'Indicator Date'!U12)</f>
        <v>5</v>
      </c>
      <c r="U11" s="119">
        <f>IF('Indicator Date'!V12="No data","x",$B$2-'Indicator Date'!V12)</f>
        <v>2</v>
      </c>
      <c r="V11" s="119">
        <f>IF('Indicator Date'!W12="No data","x",$B$2-'Indicator Date'!W12)</f>
        <v>2</v>
      </c>
      <c r="W11" s="119">
        <f>IF('Indicator Date'!X12="No data","x",$B$2-'Indicator Date'!X12)</f>
        <v>2</v>
      </c>
      <c r="X11" s="119">
        <f>IF('Indicator Date'!Y12="No data","x",$B$2-'Indicator Date'!Y12)</f>
        <v>2</v>
      </c>
      <c r="Y11" s="119">
        <f>IF('Indicator Date'!Z12="No data","x",$B$2-'Indicator Date'!Z12)</f>
        <v>2</v>
      </c>
      <c r="Z11" s="119">
        <f>IF('Indicator Date'!AA12="No data","x",$B$2-'Indicator Date'!AA12)</f>
        <v>0</v>
      </c>
      <c r="AA11" s="119">
        <f>IF('Indicator Date'!AB12="No data","x",$B$2-'Indicator Date'!AB12)</f>
        <v>3</v>
      </c>
      <c r="AB11" s="119">
        <f>IF('Indicator Date'!AC12="No data","x",$B$2-'Indicator Date'!AC12)</f>
        <v>2</v>
      </c>
      <c r="AC11" s="119">
        <f>IF('Indicator Date'!AD12="No data","x",$B$2-'Indicator Date'!AD12)</f>
        <v>2</v>
      </c>
      <c r="AD11" s="119">
        <f>IF('Indicator Date'!AE12="No data","x",$B$2-'Indicator Date'!AE12)</f>
        <v>0</v>
      </c>
      <c r="AE11" s="119">
        <f>IF('Indicator Date'!AF12="No data","x",$B$2-'Indicator Date'!AF12)</f>
        <v>0</v>
      </c>
      <c r="AF11" s="119">
        <f>IF('Indicator Date'!AG12="No data","x",$B$2-'Indicator Date'!AG12)</f>
        <v>0</v>
      </c>
      <c r="AG11" s="119">
        <f>IF('Indicator Date'!AH12="No data","x",$B$2-'Indicator Date'!AH12)</f>
        <v>1</v>
      </c>
      <c r="AH11" s="119">
        <f>IF('Indicator Date'!AI12="No data","x",$B$2-'Indicator Date'!AI12)</f>
        <v>4</v>
      </c>
      <c r="AI11" s="119">
        <f>IF('Indicator Date'!AJ12="No data","x",$B$2-'Indicator Date'!AJ12)</f>
        <v>2</v>
      </c>
      <c r="AJ11" s="119">
        <f>IF('Indicator Date'!AK12="No data","x",$B$2-'Indicator Date'!AK12)</f>
        <v>6</v>
      </c>
      <c r="AK11" s="119">
        <f>IF('Indicator Date'!AL12="No data","x",$B$2-'Indicator Date'!AL12)</f>
        <v>1</v>
      </c>
      <c r="AL11" s="119">
        <f>IF('Indicator Date'!AM12="No data","x",$B$2-'Indicator Date'!AM12)</f>
        <v>0</v>
      </c>
      <c r="AM11" s="119">
        <f>IF('Indicator Date'!AN12="No data","x",$B$2-'Indicator Date'!AN12)</f>
        <v>0</v>
      </c>
      <c r="AN11" s="119">
        <f>IF('Indicator Date'!AO12="No data","x",$B$2-'Indicator Date'!AO12)</f>
        <v>3</v>
      </c>
      <c r="AO11" s="119">
        <f>IF('Indicator Date'!AP12="No data","x",$B$2-'Indicator Date'!AP12)</f>
        <v>1</v>
      </c>
      <c r="AP11" s="119">
        <f>IF('Indicator Date'!AQ12="No data","x",$B$2-'Indicator Date'!AQ12)</f>
        <v>1</v>
      </c>
      <c r="AQ11" s="119">
        <f>IF('Indicator Date'!AR12="No data","x",$B$2-'Indicator Date'!AR12)</f>
        <v>1</v>
      </c>
      <c r="AR11" s="119">
        <f>IF('Indicator Date'!AS12="No data","x",$B$2-'Indicator Date'!AS12)</f>
        <v>0</v>
      </c>
      <c r="AS11" s="119">
        <f>IF('Indicator Date'!AT12="No data","x",$B$2-'Indicator Date'!AT12)</f>
        <v>1</v>
      </c>
      <c r="AT11" s="119">
        <f>IF('Indicator Date'!AU12="No data","x",$B$2-'Indicator Date'!AU12)</f>
        <v>1</v>
      </c>
      <c r="AU11" s="119">
        <f>IF('Indicator Date'!AV12="No data","x",$B$2-'Indicator Date'!AV12)</f>
        <v>2</v>
      </c>
      <c r="AV11" s="119">
        <f>IF('Indicator Date'!AW12="No data","x",$B$2-'Indicator Date'!AW12)</f>
        <v>2</v>
      </c>
      <c r="AW11" s="119">
        <f>IF('Indicator Date'!AX12="No data","x",$B$2-'Indicator Date'!AX12)</f>
        <v>1</v>
      </c>
      <c r="AX11" s="119">
        <f>IF('Indicator Date'!AY12="No data","x",$B$2-'Indicator Date'!AY12)</f>
        <v>1</v>
      </c>
      <c r="AY11" s="119">
        <f>IF('Indicator Date'!AZ12="No data","x",$B$2-'Indicator Date'!AZ12)</f>
        <v>0</v>
      </c>
      <c r="AZ11" s="119">
        <f>IF('Indicator Date'!BA12="No data","x",$B$2-'Indicator Date'!BA12)</f>
        <v>2</v>
      </c>
      <c r="BA11" s="119">
        <f>IF('Indicator Date'!BB12="No data","x",$B$2-'Indicator Date'!BB12)</f>
        <v>5</v>
      </c>
      <c r="BB11" s="119">
        <f>IF('Indicator Date'!BC12="No data","x",$B$2-'Indicator Date'!BC12)</f>
        <v>1</v>
      </c>
      <c r="BC11" s="119">
        <f>IF('Indicator Date'!BD12="No data","x",$B$2-'Indicator Date'!BD12)</f>
        <v>1</v>
      </c>
      <c r="BD11" s="4">
        <f t="shared" si="0"/>
        <v>98</v>
      </c>
      <c r="BE11" s="120">
        <f t="shared" si="1"/>
        <v>1.8148148148148149</v>
      </c>
      <c r="BF11" s="4">
        <f t="shared" si="2"/>
        <v>44</v>
      </c>
      <c r="BG11" s="120">
        <f t="shared" si="3"/>
        <v>1.6895547745121546</v>
      </c>
      <c r="BH11" s="123">
        <f t="shared" si="4"/>
        <v>1</v>
      </c>
    </row>
    <row r="12" spans="1:60">
      <c r="A12" t="s">
        <v>342</v>
      </c>
      <c r="B12" s="119">
        <f>IF('Indicator Date'!C13="No data","x",$B$2-'Indicator Date'!C13)</f>
        <v>1</v>
      </c>
      <c r="C12" s="119">
        <f>IF('Indicator Date'!D13="No data","x",$B$2-'Indicator Date'!D13)</f>
        <v>1</v>
      </c>
      <c r="D12" s="119">
        <f>IF('Indicator Date'!E13="No data","x",$B$2-'Indicator Date'!E13)</f>
        <v>6</v>
      </c>
      <c r="E12" s="119">
        <f>IF('Indicator Date'!F13="No data","x",$B$2-'Indicator Date'!F13)</f>
        <v>6</v>
      </c>
      <c r="F12" s="119">
        <f>IF('Indicator Date'!G13="No data","x",$B$2-'Indicator Date'!G13)</f>
        <v>1</v>
      </c>
      <c r="G12" s="119">
        <f>IF('Indicator Date'!H13="No data","x",$B$2-'Indicator Date'!H13)</f>
        <v>1</v>
      </c>
      <c r="H12" s="119">
        <f>IF('Indicator Date'!I13="No data","x",$B$2-'Indicator Date'!I13)</f>
        <v>1</v>
      </c>
      <c r="I12" s="119">
        <f>IF('Indicator Date'!J13="No data","x",$B$2-'Indicator Date'!J13)</f>
        <v>1</v>
      </c>
      <c r="J12" s="119">
        <f>IF('Indicator Date'!K13="No data","x",$B$2-'Indicator Date'!K13)</f>
        <v>1</v>
      </c>
      <c r="K12" s="119">
        <f>IF('Indicator Date'!L13="No data","x",$B$2-'Indicator Date'!L13)</f>
        <v>2</v>
      </c>
      <c r="L12" s="119">
        <f>IF('Indicator Date'!M13="No data","x",$B$2-'Indicator Date'!M13)</f>
        <v>0</v>
      </c>
      <c r="M12" s="119">
        <f>IF('Indicator Date'!N13="No data","x",$B$2-'Indicator Date'!N13)</f>
        <v>0</v>
      </c>
      <c r="N12" s="119">
        <f>IF('Indicator Date'!O13="No data","x",$B$2-'Indicator Date'!O13)</f>
        <v>2</v>
      </c>
      <c r="O12" s="119">
        <f>IF('Indicator Date'!P13="No data","x",$B$2-'Indicator Date'!P13)</f>
        <v>6</v>
      </c>
      <c r="P12" s="119">
        <f>IF('Indicator Date'!Q13="No data","x",$B$2-'Indicator Date'!Q13)</f>
        <v>1</v>
      </c>
      <c r="Q12" s="119">
        <f>IF('Indicator Date'!R13="No data","x",$B$2-'Indicator Date'!R13)</f>
        <v>2</v>
      </c>
      <c r="R12" s="119">
        <f>IF('Indicator Date'!S13="No data","x",$B$2-'Indicator Date'!S13)</f>
        <v>2</v>
      </c>
      <c r="S12" s="119">
        <f>IF('Indicator Date'!T13="No data","x",$B$2-'Indicator Date'!T13)</f>
        <v>5</v>
      </c>
      <c r="T12" s="119">
        <f>IF('Indicator Date'!U13="No data","x",$B$2-'Indicator Date'!U13)</f>
        <v>5</v>
      </c>
      <c r="U12" s="119">
        <f>IF('Indicator Date'!V13="No data","x",$B$2-'Indicator Date'!V13)</f>
        <v>2</v>
      </c>
      <c r="V12" s="119">
        <f>IF('Indicator Date'!W13="No data","x",$B$2-'Indicator Date'!W13)</f>
        <v>2</v>
      </c>
      <c r="W12" s="119">
        <f>IF('Indicator Date'!X13="No data","x",$B$2-'Indicator Date'!X13)</f>
        <v>2</v>
      </c>
      <c r="X12" s="119">
        <f>IF('Indicator Date'!Y13="No data","x",$B$2-'Indicator Date'!Y13)</f>
        <v>2</v>
      </c>
      <c r="Y12" s="119">
        <f>IF('Indicator Date'!Z13="No data","x",$B$2-'Indicator Date'!Z13)</f>
        <v>2</v>
      </c>
      <c r="Z12" s="119">
        <f>IF('Indicator Date'!AA13="No data","x",$B$2-'Indicator Date'!AA13)</f>
        <v>0</v>
      </c>
      <c r="AA12" s="119">
        <f>IF('Indicator Date'!AB13="No data","x",$B$2-'Indicator Date'!AB13)</f>
        <v>3</v>
      </c>
      <c r="AB12" s="119">
        <f>IF('Indicator Date'!AC13="No data","x",$B$2-'Indicator Date'!AC13)</f>
        <v>2</v>
      </c>
      <c r="AC12" s="119">
        <f>IF('Indicator Date'!AD13="No data","x",$B$2-'Indicator Date'!AD13)</f>
        <v>2</v>
      </c>
      <c r="AD12" s="119">
        <f>IF('Indicator Date'!AE13="No data","x",$B$2-'Indicator Date'!AE13)</f>
        <v>0</v>
      </c>
      <c r="AE12" s="119">
        <f>IF('Indicator Date'!AF13="No data","x",$B$2-'Indicator Date'!AF13)</f>
        <v>0</v>
      </c>
      <c r="AF12" s="119">
        <f>IF('Indicator Date'!AG13="No data","x",$B$2-'Indicator Date'!AG13)</f>
        <v>0</v>
      </c>
      <c r="AG12" s="119">
        <f>IF('Indicator Date'!AH13="No data","x",$B$2-'Indicator Date'!AH13)</f>
        <v>1</v>
      </c>
      <c r="AH12" s="119">
        <f>IF('Indicator Date'!AI13="No data","x",$B$2-'Indicator Date'!AI13)</f>
        <v>4</v>
      </c>
      <c r="AI12" s="119">
        <f>IF('Indicator Date'!AJ13="No data","x",$B$2-'Indicator Date'!AJ13)</f>
        <v>2</v>
      </c>
      <c r="AJ12" s="119">
        <f>IF('Indicator Date'!AK13="No data","x",$B$2-'Indicator Date'!AK13)</f>
        <v>6</v>
      </c>
      <c r="AK12" s="119">
        <f>IF('Indicator Date'!AL13="No data","x",$B$2-'Indicator Date'!AL13)</f>
        <v>1</v>
      </c>
      <c r="AL12" s="119">
        <f>IF('Indicator Date'!AM13="No data","x",$B$2-'Indicator Date'!AM13)</f>
        <v>0</v>
      </c>
      <c r="AM12" s="119">
        <f>IF('Indicator Date'!AN13="No data","x",$B$2-'Indicator Date'!AN13)</f>
        <v>0</v>
      </c>
      <c r="AN12" s="119">
        <f>IF('Indicator Date'!AO13="No data","x",$B$2-'Indicator Date'!AO13)</f>
        <v>3</v>
      </c>
      <c r="AO12" s="119">
        <f>IF('Indicator Date'!AP13="No data","x",$B$2-'Indicator Date'!AP13)</f>
        <v>1</v>
      </c>
      <c r="AP12" s="119">
        <f>IF('Indicator Date'!AQ13="No data","x",$B$2-'Indicator Date'!AQ13)</f>
        <v>1</v>
      </c>
      <c r="AQ12" s="119">
        <f>IF('Indicator Date'!AR13="No data","x",$B$2-'Indicator Date'!AR13)</f>
        <v>1</v>
      </c>
      <c r="AR12" s="119">
        <f>IF('Indicator Date'!AS13="No data","x",$B$2-'Indicator Date'!AS13)</f>
        <v>0</v>
      </c>
      <c r="AS12" s="119">
        <f>IF('Indicator Date'!AT13="No data","x",$B$2-'Indicator Date'!AT13)</f>
        <v>1</v>
      </c>
      <c r="AT12" s="119">
        <f>IF('Indicator Date'!AU13="No data","x",$B$2-'Indicator Date'!AU13)</f>
        <v>1</v>
      </c>
      <c r="AU12" s="119">
        <f>IF('Indicator Date'!AV13="No data","x",$B$2-'Indicator Date'!AV13)</f>
        <v>2</v>
      </c>
      <c r="AV12" s="119">
        <f>IF('Indicator Date'!AW13="No data","x",$B$2-'Indicator Date'!AW13)</f>
        <v>2</v>
      </c>
      <c r="AW12" s="119">
        <f>IF('Indicator Date'!AX13="No data","x",$B$2-'Indicator Date'!AX13)</f>
        <v>1</v>
      </c>
      <c r="AX12" s="119">
        <f>IF('Indicator Date'!AY13="No data","x",$B$2-'Indicator Date'!AY13)</f>
        <v>1</v>
      </c>
      <c r="AY12" s="119">
        <f>IF('Indicator Date'!AZ13="No data","x",$B$2-'Indicator Date'!AZ13)</f>
        <v>0</v>
      </c>
      <c r="AZ12" s="119">
        <f>IF('Indicator Date'!BA13="No data","x",$B$2-'Indicator Date'!BA13)</f>
        <v>2</v>
      </c>
      <c r="BA12" s="119">
        <f>IF('Indicator Date'!BB13="No data","x",$B$2-'Indicator Date'!BB13)</f>
        <v>5</v>
      </c>
      <c r="BB12" s="119">
        <f>IF('Indicator Date'!BC13="No data","x",$B$2-'Indicator Date'!BC13)</f>
        <v>1</v>
      </c>
      <c r="BC12" s="119">
        <f>IF('Indicator Date'!BD13="No data","x",$B$2-'Indicator Date'!BD13)</f>
        <v>1</v>
      </c>
      <c r="BD12" s="4">
        <f t="shared" si="0"/>
        <v>98</v>
      </c>
      <c r="BE12" s="120">
        <f t="shared" si="1"/>
        <v>1.8148148148148149</v>
      </c>
      <c r="BF12" s="4">
        <f t="shared" si="2"/>
        <v>44</v>
      </c>
      <c r="BG12" s="120">
        <f t="shared" si="3"/>
        <v>1.6895547745121546</v>
      </c>
      <c r="BH12" s="123">
        <f t="shared" si="4"/>
        <v>1</v>
      </c>
    </row>
    <row r="13" spans="1:60">
      <c r="A13" t="s">
        <v>343</v>
      </c>
      <c r="B13" s="119">
        <f>IF('Indicator Date'!C14="No data","x",$B$2-'Indicator Date'!C14)</f>
        <v>1</v>
      </c>
      <c r="C13" s="119">
        <f>IF('Indicator Date'!D14="No data","x",$B$2-'Indicator Date'!D14)</f>
        <v>1</v>
      </c>
      <c r="D13" s="119">
        <f>IF('Indicator Date'!E14="No data","x",$B$2-'Indicator Date'!E14)</f>
        <v>6</v>
      </c>
      <c r="E13" s="119">
        <f>IF('Indicator Date'!F14="No data","x",$B$2-'Indicator Date'!F14)</f>
        <v>6</v>
      </c>
      <c r="F13" s="119">
        <f>IF('Indicator Date'!G14="No data","x",$B$2-'Indicator Date'!G14)</f>
        <v>1</v>
      </c>
      <c r="G13" s="119">
        <f>IF('Indicator Date'!H14="No data","x",$B$2-'Indicator Date'!H14)</f>
        <v>1</v>
      </c>
      <c r="H13" s="119">
        <f>IF('Indicator Date'!I14="No data","x",$B$2-'Indicator Date'!I14)</f>
        <v>1</v>
      </c>
      <c r="I13" s="119">
        <f>IF('Indicator Date'!J14="No data","x",$B$2-'Indicator Date'!J14)</f>
        <v>1</v>
      </c>
      <c r="J13" s="119">
        <f>IF('Indicator Date'!K14="No data","x",$B$2-'Indicator Date'!K14)</f>
        <v>1</v>
      </c>
      <c r="K13" s="119">
        <f>IF('Indicator Date'!L14="No data","x",$B$2-'Indicator Date'!L14)</f>
        <v>2</v>
      </c>
      <c r="L13" s="119">
        <f>IF('Indicator Date'!M14="No data","x",$B$2-'Indicator Date'!M14)</f>
        <v>0</v>
      </c>
      <c r="M13" s="119">
        <f>IF('Indicator Date'!N14="No data","x",$B$2-'Indicator Date'!N14)</f>
        <v>0</v>
      </c>
      <c r="N13" s="119">
        <f>IF('Indicator Date'!O14="No data","x",$B$2-'Indicator Date'!O14)</f>
        <v>2</v>
      </c>
      <c r="O13" s="119">
        <f>IF('Indicator Date'!P14="No data","x",$B$2-'Indicator Date'!P14)</f>
        <v>6</v>
      </c>
      <c r="P13" s="119">
        <f>IF('Indicator Date'!Q14="No data","x",$B$2-'Indicator Date'!Q14)</f>
        <v>1</v>
      </c>
      <c r="Q13" s="119">
        <f>IF('Indicator Date'!R14="No data","x",$B$2-'Indicator Date'!R14)</f>
        <v>2</v>
      </c>
      <c r="R13" s="119">
        <f>IF('Indicator Date'!S14="No data","x",$B$2-'Indicator Date'!S14)</f>
        <v>2</v>
      </c>
      <c r="S13" s="119">
        <f>IF('Indicator Date'!T14="No data","x",$B$2-'Indicator Date'!T14)</f>
        <v>5</v>
      </c>
      <c r="T13" s="119">
        <f>IF('Indicator Date'!U14="No data","x",$B$2-'Indicator Date'!U14)</f>
        <v>5</v>
      </c>
      <c r="U13" s="119">
        <f>IF('Indicator Date'!V14="No data","x",$B$2-'Indicator Date'!V14)</f>
        <v>2</v>
      </c>
      <c r="V13" s="119">
        <f>IF('Indicator Date'!W14="No data","x",$B$2-'Indicator Date'!W14)</f>
        <v>2</v>
      </c>
      <c r="W13" s="119">
        <f>IF('Indicator Date'!X14="No data","x",$B$2-'Indicator Date'!X14)</f>
        <v>2</v>
      </c>
      <c r="X13" s="119">
        <f>IF('Indicator Date'!Y14="No data","x",$B$2-'Indicator Date'!Y14)</f>
        <v>2</v>
      </c>
      <c r="Y13" s="119">
        <f>IF('Indicator Date'!Z14="No data","x",$B$2-'Indicator Date'!Z14)</f>
        <v>2</v>
      </c>
      <c r="Z13" s="119">
        <f>IF('Indicator Date'!AA14="No data","x",$B$2-'Indicator Date'!AA14)</f>
        <v>0</v>
      </c>
      <c r="AA13" s="119">
        <f>IF('Indicator Date'!AB14="No data","x",$B$2-'Indicator Date'!AB14)</f>
        <v>3</v>
      </c>
      <c r="AB13" s="119">
        <f>IF('Indicator Date'!AC14="No data","x",$B$2-'Indicator Date'!AC14)</f>
        <v>2</v>
      </c>
      <c r="AC13" s="119">
        <f>IF('Indicator Date'!AD14="No data","x",$B$2-'Indicator Date'!AD14)</f>
        <v>2</v>
      </c>
      <c r="AD13" s="119">
        <f>IF('Indicator Date'!AE14="No data","x",$B$2-'Indicator Date'!AE14)</f>
        <v>0</v>
      </c>
      <c r="AE13" s="119">
        <f>IF('Indicator Date'!AF14="No data","x",$B$2-'Indicator Date'!AF14)</f>
        <v>0</v>
      </c>
      <c r="AF13" s="119">
        <f>IF('Indicator Date'!AG14="No data","x",$B$2-'Indicator Date'!AG14)</f>
        <v>0</v>
      </c>
      <c r="AG13" s="119">
        <f>IF('Indicator Date'!AH14="No data","x",$B$2-'Indicator Date'!AH14)</f>
        <v>1</v>
      </c>
      <c r="AH13" s="119">
        <f>IF('Indicator Date'!AI14="No data","x",$B$2-'Indicator Date'!AI14)</f>
        <v>4</v>
      </c>
      <c r="AI13" s="119">
        <f>IF('Indicator Date'!AJ14="No data","x",$B$2-'Indicator Date'!AJ14)</f>
        <v>2</v>
      </c>
      <c r="AJ13" s="119">
        <f>IF('Indicator Date'!AK14="No data","x",$B$2-'Indicator Date'!AK14)</f>
        <v>6</v>
      </c>
      <c r="AK13" s="119">
        <f>IF('Indicator Date'!AL14="No data","x",$B$2-'Indicator Date'!AL14)</f>
        <v>1</v>
      </c>
      <c r="AL13" s="119">
        <f>IF('Indicator Date'!AM14="No data","x",$B$2-'Indicator Date'!AM14)</f>
        <v>0</v>
      </c>
      <c r="AM13" s="119">
        <f>IF('Indicator Date'!AN14="No data","x",$B$2-'Indicator Date'!AN14)</f>
        <v>0</v>
      </c>
      <c r="AN13" s="119">
        <f>IF('Indicator Date'!AO14="No data","x",$B$2-'Indicator Date'!AO14)</f>
        <v>3</v>
      </c>
      <c r="AO13" s="119">
        <f>IF('Indicator Date'!AP14="No data","x",$B$2-'Indicator Date'!AP14)</f>
        <v>1</v>
      </c>
      <c r="AP13" s="119">
        <f>IF('Indicator Date'!AQ14="No data","x",$B$2-'Indicator Date'!AQ14)</f>
        <v>1</v>
      </c>
      <c r="AQ13" s="119">
        <f>IF('Indicator Date'!AR14="No data","x",$B$2-'Indicator Date'!AR14)</f>
        <v>1</v>
      </c>
      <c r="AR13" s="119">
        <f>IF('Indicator Date'!AS14="No data","x",$B$2-'Indicator Date'!AS14)</f>
        <v>0</v>
      </c>
      <c r="AS13" s="119">
        <f>IF('Indicator Date'!AT14="No data","x",$B$2-'Indicator Date'!AT14)</f>
        <v>1</v>
      </c>
      <c r="AT13" s="119">
        <f>IF('Indicator Date'!AU14="No data","x",$B$2-'Indicator Date'!AU14)</f>
        <v>1</v>
      </c>
      <c r="AU13" s="119">
        <f>IF('Indicator Date'!AV14="No data","x",$B$2-'Indicator Date'!AV14)</f>
        <v>2</v>
      </c>
      <c r="AV13" s="119">
        <f>IF('Indicator Date'!AW14="No data","x",$B$2-'Indicator Date'!AW14)</f>
        <v>2</v>
      </c>
      <c r="AW13" s="119">
        <f>IF('Indicator Date'!AX14="No data","x",$B$2-'Indicator Date'!AX14)</f>
        <v>1</v>
      </c>
      <c r="AX13" s="119">
        <f>IF('Indicator Date'!AY14="No data","x",$B$2-'Indicator Date'!AY14)</f>
        <v>1</v>
      </c>
      <c r="AY13" s="119">
        <f>IF('Indicator Date'!AZ14="No data","x",$B$2-'Indicator Date'!AZ14)</f>
        <v>0</v>
      </c>
      <c r="AZ13" s="119">
        <f>IF('Indicator Date'!BA14="No data","x",$B$2-'Indicator Date'!BA14)</f>
        <v>2</v>
      </c>
      <c r="BA13" s="119">
        <f>IF('Indicator Date'!BB14="No data","x",$B$2-'Indicator Date'!BB14)</f>
        <v>5</v>
      </c>
      <c r="BB13" s="119">
        <f>IF('Indicator Date'!BC14="No data","x",$B$2-'Indicator Date'!BC14)</f>
        <v>1</v>
      </c>
      <c r="BC13" s="119">
        <f>IF('Indicator Date'!BD14="No data","x",$B$2-'Indicator Date'!BD14)</f>
        <v>1</v>
      </c>
      <c r="BD13" s="4">
        <f t="shared" si="0"/>
        <v>98</v>
      </c>
      <c r="BE13" s="120">
        <f t="shared" si="1"/>
        <v>1.8148148148148149</v>
      </c>
      <c r="BF13" s="4">
        <f t="shared" si="2"/>
        <v>44</v>
      </c>
      <c r="BG13" s="120">
        <f t="shared" si="3"/>
        <v>1.6895547745121546</v>
      </c>
      <c r="BH13" s="123">
        <f t="shared" si="4"/>
        <v>1</v>
      </c>
    </row>
    <row r="14" spans="1:60">
      <c r="A14" t="s">
        <v>344</v>
      </c>
      <c r="B14" s="119">
        <f>IF('Indicator Date'!C15="No data","x",$B$2-'Indicator Date'!C15)</f>
        <v>1</v>
      </c>
      <c r="C14" s="119">
        <f>IF('Indicator Date'!D15="No data","x",$B$2-'Indicator Date'!D15)</f>
        <v>1</v>
      </c>
      <c r="D14" s="119">
        <f>IF('Indicator Date'!E15="No data","x",$B$2-'Indicator Date'!E15)</f>
        <v>6</v>
      </c>
      <c r="E14" s="119">
        <f>IF('Indicator Date'!F15="No data","x",$B$2-'Indicator Date'!F15)</f>
        <v>6</v>
      </c>
      <c r="F14" s="119">
        <f>IF('Indicator Date'!G15="No data","x",$B$2-'Indicator Date'!G15)</f>
        <v>1</v>
      </c>
      <c r="G14" s="119">
        <f>IF('Indicator Date'!H15="No data","x",$B$2-'Indicator Date'!H15)</f>
        <v>1</v>
      </c>
      <c r="H14" s="119" t="str">
        <f>IF('Indicator Date'!I15="No data","x",$B$2-'Indicator Date'!I15)</f>
        <v>x</v>
      </c>
      <c r="I14" s="119">
        <f>IF('Indicator Date'!J15="No data","x",$B$2-'Indicator Date'!J15)</f>
        <v>1</v>
      </c>
      <c r="J14" s="119">
        <f>IF('Indicator Date'!K15="No data","x",$B$2-'Indicator Date'!K15)</f>
        <v>1</v>
      </c>
      <c r="K14" s="119">
        <f>IF('Indicator Date'!L15="No data","x",$B$2-'Indicator Date'!L15)</f>
        <v>2</v>
      </c>
      <c r="L14" s="119">
        <f>IF('Indicator Date'!M15="No data","x",$B$2-'Indicator Date'!M15)</f>
        <v>0</v>
      </c>
      <c r="M14" s="119">
        <f>IF('Indicator Date'!N15="No data","x",$B$2-'Indicator Date'!N15)</f>
        <v>0</v>
      </c>
      <c r="N14" s="119">
        <f>IF('Indicator Date'!O15="No data","x",$B$2-'Indicator Date'!O15)</f>
        <v>2</v>
      </c>
      <c r="O14" s="119">
        <f>IF('Indicator Date'!P15="No data","x",$B$2-'Indicator Date'!P15)</f>
        <v>10</v>
      </c>
      <c r="P14" s="119">
        <f>IF('Indicator Date'!Q15="No data","x",$B$2-'Indicator Date'!Q15)</f>
        <v>1</v>
      </c>
      <c r="Q14" s="119">
        <f>IF('Indicator Date'!R15="No data","x",$B$2-'Indicator Date'!R15)</f>
        <v>1</v>
      </c>
      <c r="R14" s="119">
        <f>IF('Indicator Date'!S15="No data","x",$B$2-'Indicator Date'!S15)</f>
        <v>1</v>
      </c>
      <c r="S14" s="119">
        <f>IF('Indicator Date'!T15="No data","x",$B$2-'Indicator Date'!T15)</f>
        <v>2</v>
      </c>
      <c r="T14" s="119">
        <f>IF('Indicator Date'!U15="No data","x",$B$2-'Indicator Date'!U15)</f>
        <v>2</v>
      </c>
      <c r="U14" s="119">
        <f>IF('Indicator Date'!V15="No data","x",$B$2-'Indicator Date'!V15)</f>
        <v>2</v>
      </c>
      <c r="V14" s="119">
        <f>IF('Indicator Date'!W15="No data","x",$B$2-'Indicator Date'!W15)</f>
        <v>2</v>
      </c>
      <c r="W14" s="119">
        <f>IF('Indicator Date'!X15="No data","x",$B$2-'Indicator Date'!X15)</f>
        <v>1</v>
      </c>
      <c r="X14" s="119">
        <f>IF('Indicator Date'!Y15="No data","x",$B$2-'Indicator Date'!Y15)</f>
        <v>1</v>
      </c>
      <c r="Y14" s="119">
        <f>IF('Indicator Date'!Z15="No data","x",$B$2-'Indicator Date'!Z15)</f>
        <v>11</v>
      </c>
      <c r="Z14" s="119">
        <f>IF('Indicator Date'!AA15="No data","x",$B$2-'Indicator Date'!AA15)</f>
        <v>0</v>
      </c>
      <c r="AA14" s="119">
        <f>IF('Indicator Date'!AB15="No data","x",$B$2-'Indicator Date'!AB15)</f>
        <v>3</v>
      </c>
      <c r="AB14" s="119">
        <f>IF('Indicator Date'!AC15="No data","x",$B$2-'Indicator Date'!AC15)</f>
        <v>2</v>
      </c>
      <c r="AC14" s="119">
        <f>IF('Indicator Date'!AD15="No data","x",$B$2-'Indicator Date'!AD15)</f>
        <v>2</v>
      </c>
      <c r="AD14" s="119">
        <f>IF('Indicator Date'!AE15="No data","x",$B$2-'Indicator Date'!AE15)</f>
        <v>0</v>
      </c>
      <c r="AE14" s="119">
        <f>IF('Indicator Date'!AF15="No data","x",$B$2-'Indicator Date'!AF15)</f>
        <v>0</v>
      </c>
      <c r="AF14" s="119">
        <f>IF('Indicator Date'!AG15="No data","x",$B$2-'Indicator Date'!AG15)</f>
        <v>1</v>
      </c>
      <c r="AG14" s="119">
        <f>IF('Indicator Date'!AH15="No data","x",$B$2-'Indicator Date'!AH15)</f>
        <v>2</v>
      </c>
      <c r="AH14" s="119">
        <f>IF('Indicator Date'!AI15="No data","x",$B$2-'Indicator Date'!AI15)</f>
        <v>2</v>
      </c>
      <c r="AI14" s="119">
        <f>IF('Indicator Date'!AJ15="No data","x",$B$2-'Indicator Date'!AJ15)</f>
        <v>1</v>
      </c>
      <c r="AJ14" s="119">
        <f>IF('Indicator Date'!AK15="No data","x",$B$2-'Indicator Date'!AK15)</f>
        <v>2</v>
      </c>
      <c r="AK14" s="119" t="str">
        <f>IF('Indicator Date'!AL15="No data","x",$B$2-'Indicator Date'!AL15)</f>
        <v>x</v>
      </c>
      <c r="AL14" s="119">
        <f>IF('Indicator Date'!AM15="No data","x",$B$2-'Indicator Date'!AM15)</f>
        <v>0</v>
      </c>
      <c r="AM14" s="119">
        <f>IF('Indicator Date'!AN15="No data","x",$B$2-'Indicator Date'!AN15)</f>
        <v>0</v>
      </c>
      <c r="AN14" s="119">
        <f>IF('Indicator Date'!AO15="No data","x",$B$2-'Indicator Date'!AO15)</f>
        <v>3</v>
      </c>
      <c r="AO14" s="119">
        <f>IF('Indicator Date'!AP15="No data","x",$B$2-'Indicator Date'!AP15)</f>
        <v>1</v>
      </c>
      <c r="AP14" s="119">
        <f>IF('Indicator Date'!AQ15="No data","x",$B$2-'Indicator Date'!AQ15)</f>
        <v>1</v>
      </c>
      <c r="AQ14" s="119">
        <f>IF('Indicator Date'!AR15="No data","x",$B$2-'Indicator Date'!AR15)</f>
        <v>1</v>
      </c>
      <c r="AR14" s="119">
        <f>IF('Indicator Date'!AS15="No data","x",$B$2-'Indicator Date'!AS15)</f>
        <v>0</v>
      </c>
      <c r="AS14" s="119">
        <f>IF('Indicator Date'!AT15="No data","x",$B$2-'Indicator Date'!AT15)</f>
        <v>1</v>
      </c>
      <c r="AT14" s="119">
        <f>IF('Indicator Date'!AU15="No data","x",$B$2-'Indicator Date'!AU15)</f>
        <v>1</v>
      </c>
      <c r="AU14" s="119">
        <f>IF('Indicator Date'!AV15="No data","x",$B$2-'Indicator Date'!AV15)</f>
        <v>2</v>
      </c>
      <c r="AV14" s="119">
        <f>IF('Indicator Date'!AW15="No data","x",$B$2-'Indicator Date'!AW15)</f>
        <v>2</v>
      </c>
      <c r="AW14" s="119">
        <f>IF('Indicator Date'!AX15="No data","x",$B$2-'Indicator Date'!AX15)</f>
        <v>1</v>
      </c>
      <c r="AX14" s="119">
        <f>IF('Indicator Date'!AY15="No data","x",$B$2-'Indicator Date'!AY15)</f>
        <v>1</v>
      </c>
      <c r="AY14" s="119">
        <f>IF('Indicator Date'!AZ15="No data","x",$B$2-'Indicator Date'!AZ15)</f>
        <v>0</v>
      </c>
      <c r="AZ14" s="119">
        <f>IF('Indicator Date'!BA15="No data","x",$B$2-'Indicator Date'!BA15)</f>
        <v>2</v>
      </c>
      <c r="BA14" s="119">
        <f>IF('Indicator Date'!BB15="No data","x",$B$2-'Indicator Date'!BB15)</f>
        <v>5</v>
      </c>
      <c r="BB14" s="119">
        <f>IF('Indicator Date'!BC15="No data","x",$B$2-'Indicator Date'!BC15)</f>
        <v>1</v>
      </c>
      <c r="BC14" s="119">
        <f>IF('Indicator Date'!BD15="No data","x",$B$2-'Indicator Date'!BD15)</f>
        <v>1</v>
      </c>
      <c r="BD14" s="4">
        <f t="shared" si="0"/>
        <v>94</v>
      </c>
      <c r="BE14" s="120">
        <f t="shared" si="1"/>
        <v>1.7407407407407407</v>
      </c>
      <c r="BF14" s="4">
        <f t="shared" si="2"/>
        <v>43</v>
      </c>
      <c r="BG14" s="120">
        <f t="shared" si="3"/>
        <v>2.166514939308871</v>
      </c>
      <c r="BH14" s="123">
        <f t="shared" si="4"/>
        <v>1</v>
      </c>
    </row>
    <row r="15" spans="1:60">
      <c r="A15" t="s">
        <v>345</v>
      </c>
      <c r="B15" s="119">
        <f>IF('Indicator Date'!C16="No data","x",$B$2-'Indicator Date'!C16)</f>
        <v>1</v>
      </c>
      <c r="C15" s="119">
        <f>IF('Indicator Date'!D16="No data","x",$B$2-'Indicator Date'!D16)</f>
        <v>1</v>
      </c>
      <c r="D15" s="119">
        <f>IF('Indicator Date'!E16="No data","x",$B$2-'Indicator Date'!E16)</f>
        <v>6</v>
      </c>
      <c r="E15" s="119">
        <f>IF('Indicator Date'!F16="No data","x",$B$2-'Indicator Date'!F16)</f>
        <v>6</v>
      </c>
      <c r="F15" s="119">
        <f>IF('Indicator Date'!G16="No data","x",$B$2-'Indicator Date'!G16)</f>
        <v>1</v>
      </c>
      <c r="G15" s="119">
        <f>IF('Indicator Date'!H16="No data","x",$B$2-'Indicator Date'!H16)</f>
        <v>1</v>
      </c>
      <c r="H15" s="119" t="str">
        <f>IF('Indicator Date'!I16="No data","x",$B$2-'Indicator Date'!I16)</f>
        <v>x</v>
      </c>
      <c r="I15" s="119">
        <f>IF('Indicator Date'!J16="No data","x",$B$2-'Indicator Date'!J16)</f>
        <v>1</v>
      </c>
      <c r="J15" s="119">
        <f>IF('Indicator Date'!K16="No data","x",$B$2-'Indicator Date'!K16)</f>
        <v>1</v>
      </c>
      <c r="K15" s="119">
        <f>IF('Indicator Date'!L16="No data","x",$B$2-'Indicator Date'!L16)</f>
        <v>2</v>
      </c>
      <c r="L15" s="119">
        <f>IF('Indicator Date'!M16="No data","x",$B$2-'Indicator Date'!M16)</f>
        <v>0</v>
      </c>
      <c r="M15" s="119">
        <f>IF('Indicator Date'!N16="No data","x",$B$2-'Indicator Date'!N16)</f>
        <v>0</v>
      </c>
      <c r="N15" s="119">
        <f>IF('Indicator Date'!O16="No data","x",$B$2-'Indicator Date'!O16)</f>
        <v>2</v>
      </c>
      <c r="O15" s="119">
        <f>IF('Indicator Date'!P16="No data","x",$B$2-'Indicator Date'!P16)</f>
        <v>10</v>
      </c>
      <c r="P15" s="119">
        <f>IF('Indicator Date'!Q16="No data","x",$B$2-'Indicator Date'!Q16)</f>
        <v>1</v>
      </c>
      <c r="Q15" s="119">
        <f>IF('Indicator Date'!R16="No data","x",$B$2-'Indicator Date'!R16)</f>
        <v>1</v>
      </c>
      <c r="R15" s="119">
        <f>IF('Indicator Date'!S16="No data","x",$B$2-'Indicator Date'!S16)</f>
        <v>1</v>
      </c>
      <c r="S15" s="119">
        <f>IF('Indicator Date'!T16="No data","x",$B$2-'Indicator Date'!T16)</f>
        <v>2</v>
      </c>
      <c r="T15" s="119">
        <f>IF('Indicator Date'!U16="No data","x",$B$2-'Indicator Date'!U16)</f>
        <v>2</v>
      </c>
      <c r="U15" s="119">
        <f>IF('Indicator Date'!V16="No data","x",$B$2-'Indicator Date'!V16)</f>
        <v>2</v>
      </c>
      <c r="V15" s="119">
        <f>IF('Indicator Date'!W16="No data","x",$B$2-'Indicator Date'!W16)</f>
        <v>2</v>
      </c>
      <c r="W15" s="119">
        <f>IF('Indicator Date'!X16="No data","x",$B$2-'Indicator Date'!X16)</f>
        <v>1</v>
      </c>
      <c r="X15" s="119">
        <f>IF('Indicator Date'!Y16="No data","x",$B$2-'Indicator Date'!Y16)</f>
        <v>1</v>
      </c>
      <c r="Y15" s="119">
        <f>IF('Indicator Date'!Z16="No data","x",$B$2-'Indicator Date'!Z16)</f>
        <v>11</v>
      </c>
      <c r="Z15" s="119">
        <f>IF('Indicator Date'!AA16="No data","x",$B$2-'Indicator Date'!AA16)</f>
        <v>0</v>
      </c>
      <c r="AA15" s="119">
        <f>IF('Indicator Date'!AB16="No data","x",$B$2-'Indicator Date'!AB16)</f>
        <v>3</v>
      </c>
      <c r="AB15" s="119">
        <f>IF('Indicator Date'!AC16="No data","x",$B$2-'Indicator Date'!AC16)</f>
        <v>2</v>
      </c>
      <c r="AC15" s="119">
        <f>IF('Indicator Date'!AD16="No data","x",$B$2-'Indicator Date'!AD16)</f>
        <v>2</v>
      </c>
      <c r="AD15" s="119">
        <f>IF('Indicator Date'!AE16="No data","x",$B$2-'Indicator Date'!AE16)</f>
        <v>0</v>
      </c>
      <c r="AE15" s="119">
        <f>IF('Indicator Date'!AF16="No data","x",$B$2-'Indicator Date'!AF16)</f>
        <v>0</v>
      </c>
      <c r="AF15" s="119">
        <f>IF('Indicator Date'!AG16="No data","x",$B$2-'Indicator Date'!AG16)</f>
        <v>1</v>
      </c>
      <c r="AG15" s="119">
        <f>IF('Indicator Date'!AH16="No data","x",$B$2-'Indicator Date'!AH16)</f>
        <v>2</v>
      </c>
      <c r="AH15" s="119">
        <f>IF('Indicator Date'!AI16="No data","x",$B$2-'Indicator Date'!AI16)</f>
        <v>2</v>
      </c>
      <c r="AI15" s="119">
        <f>IF('Indicator Date'!AJ16="No data","x",$B$2-'Indicator Date'!AJ16)</f>
        <v>1</v>
      </c>
      <c r="AJ15" s="119">
        <f>IF('Indicator Date'!AK16="No data","x",$B$2-'Indicator Date'!AK16)</f>
        <v>2</v>
      </c>
      <c r="AK15" s="119" t="str">
        <f>IF('Indicator Date'!AL16="No data","x",$B$2-'Indicator Date'!AL16)</f>
        <v>x</v>
      </c>
      <c r="AL15" s="119">
        <f>IF('Indicator Date'!AM16="No data","x",$B$2-'Indicator Date'!AM16)</f>
        <v>0</v>
      </c>
      <c r="AM15" s="119">
        <f>IF('Indicator Date'!AN16="No data","x",$B$2-'Indicator Date'!AN16)</f>
        <v>0</v>
      </c>
      <c r="AN15" s="119">
        <f>IF('Indicator Date'!AO16="No data","x",$B$2-'Indicator Date'!AO16)</f>
        <v>3</v>
      </c>
      <c r="AO15" s="119">
        <f>IF('Indicator Date'!AP16="No data","x",$B$2-'Indicator Date'!AP16)</f>
        <v>1</v>
      </c>
      <c r="AP15" s="119">
        <f>IF('Indicator Date'!AQ16="No data","x",$B$2-'Indicator Date'!AQ16)</f>
        <v>1</v>
      </c>
      <c r="AQ15" s="119">
        <f>IF('Indicator Date'!AR16="No data","x",$B$2-'Indicator Date'!AR16)</f>
        <v>1</v>
      </c>
      <c r="AR15" s="119">
        <f>IF('Indicator Date'!AS16="No data","x",$B$2-'Indicator Date'!AS16)</f>
        <v>0</v>
      </c>
      <c r="AS15" s="119">
        <f>IF('Indicator Date'!AT16="No data","x",$B$2-'Indicator Date'!AT16)</f>
        <v>1</v>
      </c>
      <c r="AT15" s="119">
        <f>IF('Indicator Date'!AU16="No data","x",$B$2-'Indicator Date'!AU16)</f>
        <v>1</v>
      </c>
      <c r="AU15" s="119">
        <f>IF('Indicator Date'!AV16="No data","x",$B$2-'Indicator Date'!AV16)</f>
        <v>2</v>
      </c>
      <c r="AV15" s="119">
        <f>IF('Indicator Date'!AW16="No data","x",$B$2-'Indicator Date'!AW16)</f>
        <v>2</v>
      </c>
      <c r="AW15" s="119">
        <f>IF('Indicator Date'!AX16="No data","x",$B$2-'Indicator Date'!AX16)</f>
        <v>1</v>
      </c>
      <c r="AX15" s="119">
        <f>IF('Indicator Date'!AY16="No data","x",$B$2-'Indicator Date'!AY16)</f>
        <v>1</v>
      </c>
      <c r="AY15" s="119">
        <f>IF('Indicator Date'!AZ16="No data","x",$B$2-'Indicator Date'!AZ16)</f>
        <v>0</v>
      </c>
      <c r="AZ15" s="119">
        <f>IF('Indicator Date'!BA16="No data","x",$B$2-'Indicator Date'!BA16)</f>
        <v>2</v>
      </c>
      <c r="BA15" s="119">
        <f>IF('Indicator Date'!BB16="No data","x",$B$2-'Indicator Date'!BB16)</f>
        <v>5</v>
      </c>
      <c r="BB15" s="119">
        <f>IF('Indicator Date'!BC16="No data","x",$B$2-'Indicator Date'!BC16)</f>
        <v>1</v>
      </c>
      <c r="BC15" s="119">
        <f>IF('Indicator Date'!BD16="No data","x",$B$2-'Indicator Date'!BD16)</f>
        <v>1</v>
      </c>
      <c r="BD15" s="4">
        <f t="shared" si="0"/>
        <v>94</v>
      </c>
      <c r="BE15" s="120">
        <f t="shared" si="1"/>
        <v>1.7407407407407407</v>
      </c>
      <c r="BF15" s="4">
        <f t="shared" si="2"/>
        <v>43</v>
      </c>
      <c r="BG15" s="120">
        <f t="shared" si="3"/>
        <v>2.166514939308871</v>
      </c>
      <c r="BH15" s="123">
        <f t="shared" si="4"/>
        <v>1</v>
      </c>
    </row>
    <row r="16" spans="1:60">
      <c r="A16" t="s">
        <v>346</v>
      </c>
      <c r="B16" s="119">
        <f>IF('Indicator Date'!C17="No data","x",$B$2-'Indicator Date'!C17)</f>
        <v>1</v>
      </c>
      <c r="C16" s="119">
        <f>IF('Indicator Date'!D17="No data","x",$B$2-'Indicator Date'!D17)</f>
        <v>1</v>
      </c>
      <c r="D16" s="119">
        <f>IF('Indicator Date'!E17="No data","x",$B$2-'Indicator Date'!E17)</f>
        <v>6</v>
      </c>
      <c r="E16" s="119">
        <f>IF('Indicator Date'!F17="No data","x",$B$2-'Indicator Date'!F17)</f>
        <v>6</v>
      </c>
      <c r="F16" s="119">
        <f>IF('Indicator Date'!G17="No data","x",$B$2-'Indicator Date'!G17)</f>
        <v>1</v>
      </c>
      <c r="G16" s="119">
        <f>IF('Indicator Date'!H17="No data","x",$B$2-'Indicator Date'!H17)</f>
        <v>1</v>
      </c>
      <c r="H16" s="119" t="str">
        <f>IF('Indicator Date'!I17="No data","x",$B$2-'Indicator Date'!I17)</f>
        <v>x</v>
      </c>
      <c r="I16" s="119">
        <f>IF('Indicator Date'!J17="No data","x",$B$2-'Indicator Date'!J17)</f>
        <v>1</v>
      </c>
      <c r="J16" s="119">
        <f>IF('Indicator Date'!K17="No data","x",$B$2-'Indicator Date'!K17)</f>
        <v>1</v>
      </c>
      <c r="K16" s="119">
        <f>IF('Indicator Date'!L17="No data","x",$B$2-'Indicator Date'!L17)</f>
        <v>2</v>
      </c>
      <c r="L16" s="119">
        <f>IF('Indicator Date'!M17="No data","x",$B$2-'Indicator Date'!M17)</f>
        <v>0</v>
      </c>
      <c r="M16" s="119">
        <f>IF('Indicator Date'!N17="No data","x",$B$2-'Indicator Date'!N17)</f>
        <v>0</v>
      </c>
      <c r="N16" s="119">
        <f>IF('Indicator Date'!O17="No data","x",$B$2-'Indicator Date'!O17)</f>
        <v>2</v>
      </c>
      <c r="O16" s="119">
        <f>IF('Indicator Date'!P17="No data","x",$B$2-'Indicator Date'!P17)</f>
        <v>10</v>
      </c>
      <c r="P16" s="119">
        <f>IF('Indicator Date'!Q17="No data","x",$B$2-'Indicator Date'!Q17)</f>
        <v>1</v>
      </c>
      <c r="Q16" s="119">
        <f>IF('Indicator Date'!R17="No data","x",$B$2-'Indicator Date'!R17)</f>
        <v>1</v>
      </c>
      <c r="R16" s="119">
        <f>IF('Indicator Date'!S17="No data","x",$B$2-'Indicator Date'!S17)</f>
        <v>1</v>
      </c>
      <c r="S16" s="119">
        <f>IF('Indicator Date'!T17="No data","x",$B$2-'Indicator Date'!T17)</f>
        <v>2</v>
      </c>
      <c r="T16" s="119">
        <f>IF('Indicator Date'!U17="No data","x",$B$2-'Indicator Date'!U17)</f>
        <v>2</v>
      </c>
      <c r="U16" s="119">
        <f>IF('Indicator Date'!V17="No data","x",$B$2-'Indicator Date'!V17)</f>
        <v>2</v>
      </c>
      <c r="V16" s="119">
        <f>IF('Indicator Date'!W17="No data","x",$B$2-'Indicator Date'!W17)</f>
        <v>2</v>
      </c>
      <c r="W16" s="119">
        <f>IF('Indicator Date'!X17="No data","x",$B$2-'Indicator Date'!X17)</f>
        <v>1</v>
      </c>
      <c r="X16" s="119">
        <f>IF('Indicator Date'!Y17="No data","x",$B$2-'Indicator Date'!Y17)</f>
        <v>1</v>
      </c>
      <c r="Y16" s="119">
        <f>IF('Indicator Date'!Z17="No data","x",$B$2-'Indicator Date'!Z17)</f>
        <v>11</v>
      </c>
      <c r="Z16" s="119">
        <f>IF('Indicator Date'!AA17="No data","x",$B$2-'Indicator Date'!AA17)</f>
        <v>0</v>
      </c>
      <c r="AA16" s="119">
        <f>IF('Indicator Date'!AB17="No data","x",$B$2-'Indicator Date'!AB17)</f>
        <v>3</v>
      </c>
      <c r="AB16" s="119">
        <f>IF('Indicator Date'!AC17="No data","x",$B$2-'Indicator Date'!AC17)</f>
        <v>2</v>
      </c>
      <c r="AC16" s="119">
        <f>IF('Indicator Date'!AD17="No data","x",$B$2-'Indicator Date'!AD17)</f>
        <v>2</v>
      </c>
      <c r="AD16" s="119">
        <f>IF('Indicator Date'!AE17="No data","x",$B$2-'Indicator Date'!AE17)</f>
        <v>0</v>
      </c>
      <c r="AE16" s="119">
        <f>IF('Indicator Date'!AF17="No data","x",$B$2-'Indicator Date'!AF17)</f>
        <v>0</v>
      </c>
      <c r="AF16" s="119">
        <f>IF('Indicator Date'!AG17="No data","x",$B$2-'Indicator Date'!AG17)</f>
        <v>1</v>
      </c>
      <c r="AG16" s="119">
        <f>IF('Indicator Date'!AH17="No data","x",$B$2-'Indicator Date'!AH17)</f>
        <v>2</v>
      </c>
      <c r="AH16" s="119">
        <f>IF('Indicator Date'!AI17="No data","x",$B$2-'Indicator Date'!AI17)</f>
        <v>2</v>
      </c>
      <c r="AI16" s="119">
        <f>IF('Indicator Date'!AJ17="No data","x",$B$2-'Indicator Date'!AJ17)</f>
        <v>1</v>
      </c>
      <c r="AJ16" s="119">
        <f>IF('Indicator Date'!AK17="No data","x",$B$2-'Indicator Date'!AK17)</f>
        <v>2</v>
      </c>
      <c r="AK16" s="119" t="str">
        <f>IF('Indicator Date'!AL17="No data","x",$B$2-'Indicator Date'!AL17)</f>
        <v>x</v>
      </c>
      <c r="AL16" s="119">
        <f>IF('Indicator Date'!AM17="No data","x",$B$2-'Indicator Date'!AM17)</f>
        <v>0</v>
      </c>
      <c r="AM16" s="119">
        <f>IF('Indicator Date'!AN17="No data","x",$B$2-'Indicator Date'!AN17)</f>
        <v>0</v>
      </c>
      <c r="AN16" s="119">
        <f>IF('Indicator Date'!AO17="No data","x",$B$2-'Indicator Date'!AO17)</f>
        <v>3</v>
      </c>
      <c r="AO16" s="119">
        <f>IF('Indicator Date'!AP17="No data","x",$B$2-'Indicator Date'!AP17)</f>
        <v>1</v>
      </c>
      <c r="AP16" s="119">
        <f>IF('Indicator Date'!AQ17="No data","x",$B$2-'Indicator Date'!AQ17)</f>
        <v>1</v>
      </c>
      <c r="AQ16" s="119">
        <f>IF('Indicator Date'!AR17="No data","x",$B$2-'Indicator Date'!AR17)</f>
        <v>1</v>
      </c>
      <c r="AR16" s="119">
        <f>IF('Indicator Date'!AS17="No data","x",$B$2-'Indicator Date'!AS17)</f>
        <v>0</v>
      </c>
      <c r="AS16" s="119">
        <f>IF('Indicator Date'!AT17="No data","x",$B$2-'Indicator Date'!AT17)</f>
        <v>1</v>
      </c>
      <c r="AT16" s="119">
        <f>IF('Indicator Date'!AU17="No data","x",$B$2-'Indicator Date'!AU17)</f>
        <v>1</v>
      </c>
      <c r="AU16" s="119">
        <f>IF('Indicator Date'!AV17="No data","x",$B$2-'Indicator Date'!AV17)</f>
        <v>2</v>
      </c>
      <c r="AV16" s="119">
        <f>IF('Indicator Date'!AW17="No data","x",$B$2-'Indicator Date'!AW17)</f>
        <v>2</v>
      </c>
      <c r="AW16" s="119">
        <f>IF('Indicator Date'!AX17="No data","x",$B$2-'Indicator Date'!AX17)</f>
        <v>1</v>
      </c>
      <c r="AX16" s="119">
        <f>IF('Indicator Date'!AY17="No data","x",$B$2-'Indicator Date'!AY17)</f>
        <v>1</v>
      </c>
      <c r="AY16" s="119">
        <f>IF('Indicator Date'!AZ17="No data","x",$B$2-'Indicator Date'!AZ17)</f>
        <v>0</v>
      </c>
      <c r="AZ16" s="119">
        <f>IF('Indicator Date'!BA17="No data","x",$B$2-'Indicator Date'!BA17)</f>
        <v>2</v>
      </c>
      <c r="BA16" s="119">
        <f>IF('Indicator Date'!BB17="No data","x",$B$2-'Indicator Date'!BB17)</f>
        <v>5</v>
      </c>
      <c r="BB16" s="119">
        <f>IF('Indicator Date'!BC17="No data","x",$B$2-'Indicator Date'!BC17)</f>
        <v>1</v>
      </c>
      <c r="BC16" s="119">
        <f>IF('Indicator Date'!BD17="No data","x",$B$2-'Indicator Date'!BD17)</f>
        <v>1</v>
      </c>
      <c r="BD16" s="4">
        <f t="shared" si="0"/>
        <v>94</v>
      </c>
      <c r="BE16" s="120">
        <f t="shared" si="1"/>
        <v>1.7407407407407407</v>
      </c>
      <c r="BF16" s="4">
        <f t="shared" si="2"/>
        <v>43</v>
      </c>
      <c r="BG16" s="120">
        <f t="shared" si="3"/>
        <v>2.166514939308871</v>
      </c>
      <c r="BH16" s="123">
        <f t="shared" si="4"/>
        <v>1</v>
      </c>
    </row>
    <row r="17" spans="1:60">
      <c r="A17" t="s">
        <v>347</v>
      </c>
      <c r="B17" s="119">
        <f>IF('Indicator Date'!C18="No data","x",$B$2-'Indicator Date'!C18)</f>
        <v>1</v>
      </c>
      <c r="C17" s="119">
        <f>IF('Indicator Date'!D18="No data","x",$B$2-'Indicator Date'!D18)</f>
        <v>1</v>
      </c>
      <c r="D17" s="119">
        <f>IF('Indicator Date'!E18="No data","x",$B$2-'Indicator Date'!E18)</f>
        <v>6</v>
      </c>
      <c r="E17" s="119">
        <f>IF('Indicator Date'!F18="No data","x",$B$2-'Indicator Date'!F18)</f>
        <v>6</v>
      </c>
      <c r="F17" s="119">
        <f>IF('Indicator Date'!G18="No data","x",$B$2-'Indicator Date'!G18)</f>
        <v>1</v>
      </c>
      <c r="G17" s="119">
        <f>IF('Indicator Date'!H18="No data","x",$B$2-'Indicator Date'!H18)</f>
        <v>1</v>
      </c>
      <c r="H17" s="119" t="str">
        <f>IF('Indicator Date'!I18="No data","x",$B$2-'Indicator Date'!I18)</f>
        <v>x</v>
      </c>
      <c r="I17" s="119">
        <f>IF('Indicator Date'!J18="No data","x",$B$2-'Indicator Date'!J18)</f>
        <v>1</v>
      </c>
      <c r="J17" s="119">
        <f>IF('Indicator Date'!K18="No data","x",$B$2-'Indicator Date'!K18)</f>
        <v>1</v>
      </c>
      <c r="K17" s="119">
        <f>IF('Indicator Date'!L18="No data","x",$B$2-'Indicator Date'!L18)</f>
        <v>2</v>
      </c>
      <c r="L17" s="119">
        <f>IF('Indicator Date'!M18="No data","x",$B$2-'Indicator Date'!M18)</f>
        <v>0</v>
      </c>
      <c r="M17" s="119">
        <f>IF('Indicator Date'!N18="No data","x",$B$2-'Indicator Date'!N18)</f>
        <v>0</v>
      </c>
      <c r="N17" s="119">
        <f>IF('Indicator Date'!O18="No data","x",$B$2-'Indicator Date'!O18)</f>
        <v>2</v>
      </c>
      <c r="O17" s="119">
        <f>IF('Indicator Date'!P18="No data","x",$B$2-'Indicator Date'!P18)</f>
        <v>10</v>
      </c>
      <c r="P17" s="119">
        <f>IF('Indicator Date'!Q18="No data","x",$B$2-'Indicator Date'!Q18)</f>
        <v>1</v>
      </c>
      <c r="Q17" s="119">
        <f>IF('Indicator Date'!R18="No data","x",$B$2-'Indicator Date'!R18)</f>
        <v>1</v>
      </c>
      <c r="R17" s="119">
        <f>IF('Indicator Date'!S18="No data","x",$B$2-'Indicator Date'!S18)</f>
        <v>1</v>
      </c>
      <c r="S17" s="119">
        <f>IF('Indicator Date'!T18="No data","x",$B$2-'Indicator Date'!T18)</f>
        <v>2</v>
      </c>
      <c r="T17" s="119">
        <f>IF('Indicator Date'!U18="No data","x",$B$2-'Indicator Date'!U18)</f>
        <v>2</v>
      </c>
      <c r="U17" s="119">
        <f>IF('Indicator Date'!V18="No data","x",$B$2-'Indicator Date'!V18)</f>
        <v>2</v>
      </c>
      <c r="V17" s="119">
        <f>IF('Indicator Date'!W18="No data","x",$B$2-'Indicator Date'!W18)</f>
        <v>2</v>
      </c>
      <c r="W17" s="119">
        <f>IF('Indicator Date'!X18="No data","x",$B$2-'Indicator Date'!X18)</f>
        <v>1</v>
      </c>
      <c r="X17" s="119">
        <f>IF('Indicator Date'!Y18="No data","x",$B$2-'Indicator Date'!Y18)</f>
        <v>1</v>
      </c>
      <c r="Y17" s="119">
        <f>IF('Indicator Date'!Z18="No data","x",$B$2-'Indicator Date'!Z18)</f>
        <v>11</v>
      </c>
      <c r="Z17" s="119">
        <f>IF('Indicator Date'!AA18="No data","x",$B$2-'Indicator Date'!AA18)</f>
        <v>0</v>
      </c>
      <c r="AA17" s="119">
        <f>IF('Indicator Date'!AB18="No data","x",$B$2-'Indicator Date'!AB18)</f>
        <v>3</v>
      </c>
      <c r="AB17" s="119">
        <f>IF('Indicator Date'!AC18="No data","x",$B$2-'Indicator Date'!AC18)</f>
        <v>2</v>
      </c>
      <c r="AC17" s="119">
        <f>IF('Indicator Date'!AD18="No data","x",$B$2-'Indicator Date'!AD18)</f>
        <v>2</v>
      </c>
      <c r="AD17" s="119">
        <f>IF('Indicator Date'!AE18="No data","x",$B$2-'Indicator Date'!AE18)</f>
        <v>0</v>
      </c>
      <c r="AE17" s="119">
        <f>IF('Indicator Date'!AF18="No data","x",$B$2-'Indicator Date'!AF18)</f>
        <v>0</v>
      </c>
      <c r="AF17" s="119">
        <f>IF('Indicator Date'!AG18="No data","x",$B$2-'Indicator Date'!AG18)</f>
        <v>1</v>
      </c>
      <c r="AG17" s="119">
        <f>IF('Indicator Date'!AH18="No data","x",$B$2-'Indicator Date'!AH18)</f>
        <v>2</v>
      </c>
      <c r="AH17" s="119">
        <f>IF('Indicator Date'!AI18="No data","x",$B$2-'Indicator Date'!AI18)</f>
        <v>2</v>
      </c>
      <c r="AI17" s="119">
        <f>IF('Indicator Date'!AJ18="No data","x",$B$2-'Indicator Date'!AJ18)</f>
        <v>1</v>
      </c>
      <c r="AJ17" s="119">
        <f>IF('Indicator Date'!AK18="No data","x",$B$2-'Indicator Date'!AK18)</f>
        <v>2</v>
      </c>
      <c r="AK17" s="119" t="str">
        <f>IF('Indicator Date'!AL18="No data","x",$B$2-'Indicator Date'!AL18)</f>
        <v>x</v>
      </c>
      <c r="AL17" s="119">
        <f>IF('Indicator Date'!AM18="No data","x",$B$2-'Indicator Date'!AM18)</f>
        <v>0</v>
      </c>
      <c r="AM17" s="119">
        <f>IF('Indicator Date'!AN18="No data","x",$B$2-'Indicator Date'!AN18)</f>
        <v>0</v>
      </c>
      <c r="AN17" s="119">
        <f>IF('Indicator Date'!AO18="No data","x",$B$2-'Indicator Date'!AO18)</f>
        <v>3</v>
      </c>
      <c r="AO17" s="119">
        <f>IF('Indicator Date'!AP18="No data","x",$B$2-'Indicator Date'!AP18)</f>
        <v>1</v>
      </c>
      <c r="AP17" s="119">
        <f>IF('Indicator Date'!AQ18="No data","x",$B$2-'Indicator Date'!AQ18)</f>
        <v>1</v>
      </c>
      <c r="AQ17" s="119">
        <f>IF('Indicator Date'!AR18="No data","x",$B$2-'Indicator Date'!AR18)</f>
        <v>1</v>
      </c>
      <c r="AR17" s="119">
        <f>IF('Indicator Date'!AS18="No data","x",$B$2-'Indicator Date'!AS18)</f>
        <v>0</v>
      </c>
      <c r="AS17" s="119">
        <f>IF('Indicator Date'!AT18="No data","x",$B$2-'Indicator Date'!AT18)</f>
        <v>1</v>
      </c>
      <c r="AT17" s="119">
        <f>IF('Indicator Date'!AU18="No data","x",$B$2-'Indicator Date'!AU18)</f>
        <v>1</v>
      </c>
      <c r="AU17" s="119">
        <f>IF('Indicator Date'!AV18="No data","x",$B$2-'Indicator Date'!AV18)</f>
        <v>2</v>
      </c>
      <c r="AV17" s="119">
        <f>IF('Indicator Date'!AW18="No data","x",$B$2-'Indicator Date'!AW18)</f>
        <v>2</v>
      </c>
      <c r="AW17" s="119">
        <f>IF('Indicator Date'!AX18="No data","x",$B$2-'Indicator Date'!AX18)</f>
        <v>1</v>
      </c>
      <c r="AX17" s="119">
        <f>IF('Indicator Date'!AY18="No data","x",$B$2-'Indicator Date'!AY18)</f>
        <v>1</v>
      </c>
      <c r="AY17" s="119">
        <f>IF('Indicator Date'!AZ18="No data","x",$B$2-'Indicator Date'!AZ18)</f>
        <v>0</v>
      </c>
      <c r="AZ17" s="119">
        <f>IF('Indicator Date'!BA18="No data","x",$B$2-'Indicator Date'!BA18)</f>
        <v>2</v>
      </c>
      <c r="BA17" s="119">
        <f>IF('Indicator Date'!BB18="No data","x",$B$2-'Indicator Date'!BB18)</f>
        <v>5</v>
      </c>
      <c r="BB17" s="119">
        <f>IF('Indicator Date'!BC18="No data","x",$B$2-'Indicator Date'!BC18)</f>
        <v>1</v>
      </c>
      <c r="BC17" s="119">
        <f>IF('Indicator Date'!BD18="No data","x",$B$2-'Indicator Date'!BD18)</f>
        <v>1</v>
      </c>
      <c r="BD17" s="4">
        <f t="shared" si="0"/>
        <v>94</v>
      </c>
      <c r="BE17" s="120">
        <f t="shared" si="1"/>
        <v>1.7407407407407407</v>
      </c>
      <c r="BF17" s="4">
        <f t="shared" si="2"/>
        <v>43</v>
      </c>
      <c r="BG17" s="120">
        <f t="shared" si="3"/>
        <v>2.166514939308871</v>
      </c>
      <c r="BH17" s="123">
        <f t="shared" si="4"/>
        <v>1</v>
      </c>
    </row>
    <row r="18" spans="1:60">
      <c r="A18" t="s">
        <v>348</v>
      </c>
      <c r="B18" s="119">
        <f>IF('Indicator Date'!C19="No data","x",$B$2-'Indicator Date'!C19)</f>
        <v>1</v>
      </c>
      <c r="C18" s="119">
        <f>IF('Indicator Date'!D19="No data","x",$B$2-'Indicator Date'!D19)</f>
        <v>1</v>
      </c>
      <c r="D18" s="119">
        <f>IF('Indicator Date'!E19="No data","x",$B$2-'Indicator Date'!E19)</f>
        <v>6</v>
      </c>
      <c r="E18" s="119">
        <f>IF('Indicator Date'!F19="No data","x",$B$2-'Indicator Date'!F19)</f>
        <v>6</v>
      </c>
      <c r="F18" s="119">
        <f>IF('Indicator Date'!G19="No data","x",$B$2-'Indicator Date'!G19)</f>
        <v>1</v>
      </c>
      <c r="G18" s="119">
        <f>IF('Indicator Date'!H19="No data","x",$B$2-'Indicator Date'!H19)</f>
        <v>1</v>
      </c>
      <c r="H18" s="119" t="str">
        <f>IF('Indicator Date'!I19="No data","x",$B$2-'Indicator Date'!I19)</f>
        <v>x</v>
      </c>
      <c r="I18" s="119">
        <f>IF('Indicator Date'!J19="No data","x",$B$2-'Indicator Date'!J19)</f>
        <v>1</v>
      </c>
      <c r="J18" s="119">
        <f>IF('Indicator Date'!K19="No data","x",$B$2-'Indicator Date'!K19)</f>
        <v>1</v>
      </c>
      <c r="K18" s="119">
        <f>IF('Indicator Date'!L19="No data","x",$B$2-'Indicator Date'!L19)</f>
        <v>2</v>
      </c>
      <c r="L18" s="119">
        <f>IF('Indicator Date'!M19="No data","x",$B$2-'Indicator Date'!M19)</f>
        <v>0</v>
      </c>
      <c r="M18" s="119">
        <f>IF('Indicator Date'!N19="No data","x",$B$2-'Indicator Date'!N19)</f>
        <v>0</v>
      </c>
      <c r="N18" s="119">
        <f>IF('Indicator Date'!O19="No data","x",$B$2-'Indicator Date'!O19)</f>
        <v>2</v>
      </c>
      <c r="O18" s="119">
        <f>IF('Indicator Date'!P19="No data","x",$B$2-'Indicator Date'!P19)</f>
        <v>10</v>
      </c>
      <c r="P18" s="119">
        <f>IF('Indicator Date'!Q19="No data","x",$B$2-'Indicator Date'!Q19)</f>
        <v>1</v>
      </c>
      <c r="Q18" s="119">
        <f>IF('Indicator Date'!R19="No data","x",$B$2-'Indicator Date'!R19)</f>
        <v>1</v>
      </c>
      <c r="R18" s="119">
        <f>IF('Indicator Date'!S19="No data","x",$B$2-'Indicator Date'!S19)</f>
        <v>1</v>
      </c>
      <c r="S18" s="119">
        <f>IF('Indicator Date'!T19="No data","x",$B$2-'Indicator Date'!T19)</f>
        <v>2</v>
      </c>
      <c r="T18" s="119">
        <f>IF('Indicator Date'!U19="No data","x",$B$2-'Indicator Date'!U19)</f>
        <v>2</v>
      </c>
      <c r="U18" s="119">
        <f>IF('Indicator Date'!V19="No data","x",$B$2-'Indicator Date'!V19)</f>
        <v>2</v>
      </c>
      <c r="V18" s="119">
        <f>IF('Indicator Date'!W19="No data","x",$B$2-'Indicator Date'!W19)</f>
        <v>2</v>
      </c>
      <c r="W18" s="119">
        <f>IF('Indicator Date'!X19="No data","x",$B$2-'Indicator Date'!X19)</f>
        <v>1</v>
      </c>
      <c r="X18" s="119">
        <f>IF('Indicator Date'!Y19="No data","x",$B$2-'Indicator Date'!Y19)</f>
        <v>1</v>
      </c>
      <c r="Y18" s="119">
        <f>IF('Indicator Date'!Z19="No data","x",$B$2-'Indicator Date'!Z19)</f>
        <v>11</v>
      </c>
      <c r="Z18" s="119">
        <f>IF('Indicator Date'!AA19="No data","x",$B$2-'Indicator Date'!AA19)</f>
        <v>0</v>
      </c>
      <c r="AA18" s="119">
        <f>IF('Indicator Date'!AB19="No data","x",$B$2-'Indicator Date'!AB19)</f>
        <v>3</v>
      </c>
      <c r="AB18" s="119">
        <f>IF('Indicator Date'!AC19="No data","x",$B$2-'Indicator Date'!AC19)</f>
        <v>2</v>
      </c>
      <c r="AC18" s="119">
        <f>IF('Indicator Date'!AD19="No data","x",$B$2-'Indicator Date'!AD19)</f>
        <v>2</v>
      </c>
      <c r="AD18" s="119">
        <f>IF('Indicator Date'!AE19="No data","x",$B$2-'Indicator Date'!AE19)</f>
        <v>0</v>
      </c>
      <c r="AE18" s="119">
        <f>IF('Indicator Date'!AF19="No data","x",$B$2-'Indicator Date'!AF19)</f>
        <v>0</v>
      </c>
      <c r="AF18" s="119">
        <f>IF('Indicator Date'!AG19="No data","x",$B$2-'Indicator Date'!AG19)</f>
        <v>1</v>
      </c>
      <c r="AG18" s="119">
        <f>IF('Indicator Date'!AH19="No data","x",$B$2-'Indicator Date'!AH19)</f>
        <v>2</v>
      </c>
      <c r="AH18" s="119">
        <f>IF('Indicator Date'!AI19="No data","x",$B$2-'Indicator Date'!AI19)</f>
        <v>2</v>
      </c>
      <c r="AI18" s="119">
        <f>IF('Indicator Date'!AJ19="No data","x",$B$2-'Indicator Date'!AJ19)</f>
        <v>1</v>
      </c>
      <c r="AJ18" s="119">
        <f>IF('Indicator Date'!AK19="No data","x",$B$2-'Indicator Date'!AK19)</f>
        <v>2</v>
      </c>
      <c r="AK18" s="119" t="str">
        <f>IF('Indicator Date'!AL19="No data","x",$B$2-'Indicator Date'!AL19)</f>
        <v>x</v>
      </c>
      <c r="AL18" s="119">
        <f>IF('Indicator Date'!AM19="No data","x",$B$2-'Indicator Date'!AM19)</f>
        <v>0</v>
      </c>
      <c r="AM18" s="119">
        <f>IF('Indicator Date'!AN19="No data","x",$B$2-'Indicator Date'!AN19)</f>
        <v>0</v>
      </c>
      <c r="AN18" s="119">
        <f>IF('Indicator Date'!AO19="No data","x",$B$2-'Indicator Date'!AO19)</f>
        <v>3</v>
      </c>
      <c r="AO18" s="119">
        <f>IF('Indicator Date'!AP19="No data","x",$B$2-'Indicator Date'!AP19)</f>
        <v>1</v>
      </c>
      <c r="AP18" s="119">
        <f>IF('Indicator Date'!AQ19="No data","x",$B$2-'Indicator Date'!AQ19)</f>
        <v>1</v>
      </c>
      <c r="AQ18" s="119">
        <f>IF('Indicator Date'!AR19="No data","x",$B$2-'Indicator Date'!AR19)</f>
        <v>1</v>
      </c>
      <c r="AR18" s="119">
        <f>IF('Indicator Date'!AS19="No data","x",$B$2-'Indicator Date'!AS19)</f>
        <v>0</v>
      </c>
      <c r="AS18" s="119">
        <f>IF('Indicator Date'!AT19="No data","x",$B$2-'Indicator Date'!AT19)</f>
        <v>1</v>
      </c>
      <c r="AT18" s="119">
        <f>IF('Indicator Date'!AU19="No data","x",$B$2-'Indicator Date'!AU19)</f>
        <v>1</v>
      </c>
      <c r="AU18" s="119">
        <f>IF('Indicator Date'!AV19="No data","x",$B$2-'Indicator Date'!AV19)</f>
        <v>2</v>
      </c>
      <c r="AV18" s="119">
        <f>IF('Indicator Date'!AW19="No data","x",$B$2-'Indicator Date'!AW19)</f>
        <v>2</v>
      </c>
      <c r="AW18" s="119">
        <f>IF('Indicator Date'!AX19="No data","x",$B$2-'Indicator Date'!AX19)</f>
        <v>1</v>
      </c>
      <c r="AX18" s="119">
        <f>IF('Indicator Date'!AY19="No data","x",$B$2-'Indicator Date'!AY19)</f>
        <v>1</v>
      </c>
      <c r="AY18" s="119">
        <f>IF('Indicator Date'!AZ19="No data","x",$B$2-'Indicator Date'!AZ19)</f>
        <v>0</v>
      </c>
      <c r="AZ18" s="119">
        <f>IF('Indicator Date'!BA19="No data","x",$B$2-'Indicator Date'!BA19)</f>
        <v>2</v>
      </c>
      <c r="BA18" s="119">
        <f>IF('Indicator Date'!BB19="No data","x",$B$2-'Indicator Date'!BB19)</f>
        <v>5</v>
      </c>
      <c r="BB18" s="119">
        <f>IF('Indicator Date'!BC19="No data","x",$B$2-'Indicator Date'!BC19)</f>
        <v>1</v>
      </c>
      <c r="BC18" s="119">
        <f>IF('Indicator Date'!BD19="No data","x",$B$2-'Indicator Date'!BD19)</f>
        <v>1</v>
      </c>
      <c r="BD18" s="4">
        <f t="shared" si="0"/>
        <v>94</v>
      </c>
      <c r="BE18" s="120">
        <f t="shared" si="1"/>
        <v>1.7407407407407407</v>
      </c>
      <c r="BF18" s="4">
        <f t="shared" si="2"/>
        <v>43</v>
      </c>
      <c r="BG18" s="120">
        <f t="shared" si="3"/>
        <v>2.166514939308871</v>
      </c>
      <c r="BH18" s="123">
        <f t="shared" si="4"/>
        <v>1</v>
      </c>
    </row>
    <row r="19" spans="1:60">
      <c r="A19" t="s">
        <v>349</v>
      </c>
      <c r="B19" s="119">
        <f>IF('Indicator Date'!C20="No data","x",$B$2-'Indicator Date'!C20)</f>
        <v>1</v>
      </c>
      <c r="C19" s="119">
        <f>IF('Indicator Date'!D20="No data","x",$B$2-'Indicator Date'!D20)</f>
        <v>1</v>
      </c>
      <c r="D19" s="119">
        <f>IF('Indicator Date'!E20="No data","x",$B$2-'Indicator Date'!E20)</f>
        <v>6</v>
      </c>
      <c r="E19" s="119">
        <f>IF('Indicator Date'!F20="No data","x",$B$2-'Indicator Date'!F20)</f>
        <v>6</v>
      </c>
      <c r="F19" s="119">
        <f>IF('Indicator Date'!G20="No data","x",$B$2-'Indicator Date'!G20)</f>
        <v>1</v>
      </c>
      <c r="G19" s="119">
        <f>IF('Indicator Date'!H20="No data","x",$B$2-'Indicator Date'!H20)</f>
        <v>1</v>
      </c>
      <c r="H19" s="119" t="str">
        <f>IF('Indicator Date'!I20="No data","x",$B$2-'Indicator Date'!I20)</f>
        <v>x</v>
      </c>
      <c r="I19" s="119">
        <f>IF('Indicator Date'!J20="No data","x",$B$2-'Indicator Date'!J20)</f>
        <v>1</v>
      </c>
      <c r="J19" s="119">
        <f>IF('Indicator Date'!K20="No data","x",$B$2-'Indicator Date'!K20)</f>
        <v>1</v>
      </c>
      <c r="K19" s="119">
        <f>IF('Indicator Date'!L20="No data","x",$B$2-'Indicator Date'!L20)</f>
        <v>2</v>
      </c>
      <c r="L19" s="119">
        <f>IF('Indicator Date'!M20="No data","x",$B$2-'Indicator Date'!M20)</f>
        <v>0</v>
      </c>
      <c r="M19" s="119">
        <f>IF('Indicator Date'!N20="No data","x",$B$2-'Indicator Date'!N20)</f>
        <v>0</v>
      </c>
      <c r="N19" s="119">
        <f>IF('Indicator Date'!O20="No data","x",$B$2-'Indicator Date'!O20)</f>
        <v>2</v>
      </c>
      <c r="O19" s="119">
        <f>IF('Indicator Date'!P20="No data","x",$B$2-'Indicator Date'!P20)</f>
        <v>10</v>
      </c>
      <c r="P19" s="119">
        <f>IF('Indicator Date'!Q20="No data","x",$B$2-'Indicator Date'!Q20)</f>
        <v>1</v>
      </c>
      <c r="Q19" s="119">
        <f>IF('Indicator Date'!R20="No data","x",$B$2-'Indicator Date'!R20)</f>
        <v>1</v>
      </c>
      <c r="R19" s="119">
        <f>IF('Indicator Date'!S20="No data","x",$B$2-'Indicator Date'!S20)</f>
        <v>1</v>
      </c>
      <c r="S19" s="119">
        <f>IF('Indicator Date'!T20="No data","x",$B$2-'Indicator Date'!T20)</f>
        <v>2</v>
      </c>
      <c r="T19" s="119">
        <f>IF('Indicator Date'!U20="No data","x",$B$2-'Indicator Date'!U20)</f>
        <v>2</v>
      </c>
      <c r="U19" s="119">
        <f>IF('Indicator Date'!V20="No data","x",$B$2-'Indicator Date'!V20)</f>
        <v>2</v>
      </c>
      <c r="V19" s="119">
        <f>IF('Indicator Date'!W20="No data","x",$B$2-'Indicator Date'!W20)</f>
        <v>2</v>
      </c>
      <c r="W19" s="119">
        <f>IF('Indicator Date'!X20="No data","x",$B$2-'Indicator Date'!X20)</f>
        <v>1</v>
      </c>
      <c r="X19" s="119">
        <f>IF('Indicator Date'!Y20="No data","x",$B$2-'Indicator Date'!Y20)</f>
        <v>1</v>
      </c>
      <c r="Y19" s="119">
        <f>IF('Indicator Date'!Z20="No data","x",$B$2-'Indicator Date'!Z20)</f>
        <v>11</v>
      </c>
      <c r="Z19" s="119">
        <f>IF('Indicator Date'!AA20="No data","x",$B$2-'Indicator Date'!AA20)</f>
        <v>0</v>
      </c>
      <c r="AA19" s="119">
        <f>IF('Indicator Date'!AB20="No data","x",$B$2-'Indicator Date'!AB20)</f>
        <v>3</v>
      </c>
      <c r="AB19" s="119">
        <f>IF('Indicator Date'!AC20="No data","x",$B$2-'Indicator Date'!AC20)</f>
        <v>2</v>
      </c>
      <c r="AC19" s="119">
        <f>IF('Indicator Date'!AD20="No data","x",$B$2-'Indicator Date'!AD20)</f>
        <v>2</v>
      </c>
      <c r="AD19" s="119">
        <f>IF('Indicator Date'!AE20="No data","x",$B$2-'Indicator Date'!AE20)</f>
        <v>0</v>
      </c>
      <c r="AE19" s="119">
        <f>IF('Indicator Date'!AF20="No data","x",$B$2-'Indicator Date'!AF20)</f>
        <v>0</v>
      </c>
      <c r="AF19" s="119">
        <f>IF('Indicator Date'!AG20="No data","x",$B$2-'Indicator Date'!AG20)</f>
        <v>1</v>
      </c>
      <c r="AG19" s="119">
        <f>IF('Indicator Date'!AH20="No data","x",$B$2-'Indicator Date'!AH20)</f>
        <v>2</v>
      </c>
      <c r="AH19" s="119">
        <f>IF('Indicator Date'!AI20="No data","x",$B$2-'Indicator Date'!AI20)</f>
        <v>2</v>
      </c>
      <c r="AI19" s="119">
        <f>IF('Indicator Date'!AJ20="No data","x",$B$2-'Indicator Date'!AJ20)</f>
        <v>1</v>
      </c>
      <c r="AJ19" s="119">
        <f>IF('Indicator Date'!AK20="No data","x",$B$2-'Indicator Date'!AK20)</f>
        <v>2</v>
      </c>
      <c r="AK19" s="119" t="str">
        <f>IF('Indicator Date'!AL20="No data","x",$B$2-'Indicator Date'!AL20)</f>
        <v>x</v>
      </c>
      <c r="AL19" s="119">
        <f>IF('Indicator Date'!AM20="No data","x",$B$2-'Indicator Date'!AM20)</f>
        <v>0</v>
      </c>
      <c r="AM19" s="119">
        <f>IF('Indicator Date'!AN20="No data","x",$B$2-'Indicator Date'!AN20)</f>
        <v>0</v>
      </c>
      <c r="AN19" s="119">
        <f>IF('Indicator Date'!AO20="No data","x",$B$2-'Indicator Date'!AO20)</f>
        <v>3</v>
      </c>
      <c r="AO19" s="119">
        <f>IF('Indicator Date'!AP20="No data","x",$B$2-'Indicator Date'!AP20)</f>
        <v>1</v>
      </c>
      <c r="AP19" s="119">
        <f>IF('Indicator Date'!AQ20="No data","x",$B$2-'Indicator Date'!AQ20)</f>
        <v>1</v>
      </c>
      <c r="AQ19" s="119">
        <f>IF('Indicator Date'!AR20="No data","x",$B$2-'Indicator Date'!AR20)</f>
        <v>1</v>
      </c>
      <c r="AR19" s="119">
        <f>IF('Indicator Date'!AS20="No data","x",$B$2-'Indicator Date'!AS20)</f>
        <v>0</v>
      </c>
      <c r="AS19" s="119">
        <f>IF('Indicator Date'!AT20="No data","x",$B$2-'Indicator Date'!AT20)</f>
        <v>1</v>
      </c>
      <c r="AT19" s="119">
        <f>IF('Indicator Date'!AU20="No data","x",$B$2-'Indicator Date'!AU20)</f>
        <v>1</v>
      </c>
      <c r="AU19" s="119">
        <f>IF('Indicator Date'!AV20="No data","x",$B$2-'Indicator Date'!AV20)</f>
        <v>2</v>
      </c>
      <c r="AV19" s="119">
        <f>IF('Indicator Date'!AW20="No data","x",$B$2-'Indicator Date'!AW20)</f>
        <v>2</v>
      </c>
      <c r="AW19" s="119">
        <f>IF('Indicator Date'!AX20="No data","x",$B$2-'Indicator Date'!AX20)</f>
        <v>1</v>
      </c>
      <c r="AX19" s="119">
        <f>IF('Indicator Date'!AY20="No data","x",$B$2-'Indicator Date'!AY20)</f>
        <v>1</v>
      </c>
      <c r="AY19" s="119">
        <f>IF('Indicator Date'!AZ20="No data","x",$B$2-'Indicator Date'!AZ20)</f>
        <v>0</v>
      </c>
      <c r="AZ19" s="119">
        <f>IF('Indicator Date'!BA20="No data","x",$B$2-'Indicator Date'!BA20)</f>
        <v>2</v>
      </c>
      <c r="BA19" s="119">
        <f>IF('Indicator Date'!BB20="No data","x",$B$2-'Indicator Date'!BB20)</f>
        <v>5</v>
      </c>
      <c r="BB19" s="119">
        <f>IF('Indicator Date'!BC20="No data","x",$B$2-'Indicator Date'!BC20)</f>
        <v>1</v>
      </c>
      <c r="BC19" s="119">
        <f>IF('Indicator Date'!BD20="No data","x",$B$2-'Indicator Date'!BD20)</f>
        <v>1</v>
      </c>
      <c r="BD19" s="4">
        <f t="shared" si="0"/>
        <v>94</v>
      </c>
      <c r="BE19" s="120">
        <f t="shared" si="1"/>
        <v>1.7407407407407407</v>
      </c>
      <c r="BF19" s="4">
        <f t="shared" si="2"/>
        <v>43</v>
      </c>
      <c r="BG19" s="120">
        <f t="shared" si="3"/>
        <v>2.166514939308871</v>
      </c>
      <c r="BH19" s="123">
        <f t="shared" si="4"/>
        <v>1</v>
      </c>
    </row>
    <row r="20" spans="1:60">
      <c r="A20" t="s">
        <v>350</v>
      </c>
      <c r="B20" s="119">
        <f>IF('Indicator Date'!C21="No data","x",$B$2-'Indicator Date'!C21)</f>
        <v>1</v>
      </c>
      <c r="C20" s="119">
        <f>IF('Indicator Date'!D21="No data","x",$B$2-'Indicator Date'!D21)</f>
        <v>1</v>
      </c>
      <c r="D20" s="119">
        <f>IF('Indicator Date'!E21="No data","x",$B$2-'Indicator Date'!E21)</f>
        <v>6</v>
      </c>
      <c r="E20" s="119">
        <f>IF('Indicator Date'!F21="No data","x",$B$2-'Indicator Date'!F21)</f>
        <v>6</v>
      </c>
      <c r="F20" s="119">
        <f>IF('Indicator Date'!G21="No data","x",$B$2-'Indicator Date'!G21)</f>
        <v>1</v>
      </c>
      <c r="G20" s="119">
        <f>IF('Indicator Date'!H21="No data","x",$B$2-'Indicator Date'!H21)</f>
        <v>1</v>
      </c>
      <c r="H20" s="119" t="str">
        <f>IF('Indicator Date'!I21="No data","x",$B$2-'Indicator Date'!I21)</f>
        <v>x</v>
      </c>
      <c r="I20" s="119">
        <f>IF('Indicator Date'!J21="No data","x",$B$2-'Indicator Date'!J21)</f>
        <v>1</v>
      </c>
      <c r="J20" s="119">
        <f>IF('Indicator Date'!K21="No data","x",$B$2-'Indicator Date'!K21)</f>
        <v>1</v>
      </c>
      <c r="K20" s="119">
        <f>IF('Indicator Date'!L21="No data","x",$B$2-'Indicator Date'!L21)</f>
        <v>2</v>
      </c>
      <c r="L20" s="119">
        <f>IF('Indicator Date'!M21="No data","x",$B$2-'Indicator Date'!M21)</f>
        <v>0</v>
      </c>
      <c r="M20" s="119">
        <f>IF('Indicator Date'!N21="No data","x",$B$2-'Indicator Date'!N21)</f>
        <v>0</v>
      </c>
      <c r="N20" s="119">
        <f>IF('Indicator Date'!O21="No data","x",$B$2-'Indicator Date'!O21)</f>
        <v>2</v>
      </c>
      <c r="O20" s="119">
        <f>IF('Indicator Date'!P21="No data","x",$B$2-'Indicator Date'!P21)</f>
        <v>10</v>
      </c>
      <c r="P20" s="119">
        <f>IF('Indicator Date'!Q21="No data","x",$B$2-'Indicator Date'!Q21)</f>
        <v>1</v>
      </c>
      <c r="Q20" s="119">
        <f>IF('Indicator Date'!R21="No data","x",$B$2-'Indicator Date'!R21)</f>
        <v>1</v>
      </c>
      <c r="R20" s="119">
        <f>IF('Indicator Date'!S21="No data","x",$B$2-'Indicator Date'!S21)</f>
        <v>1</v>
      </c>
      <c r="S20" s="119">
        <f>IF('Indicator Date'!T21="No data","x",$B$2-'Indicator Date'!T21)</f>
        <v>2</v>
      </c>
      <c r="T20" s="119">
        <f>IF('Indicator Date'!U21="No data","x",$B$2-'Indicator Date'!U21)</f>
        <v>2</v>
      </c>
      <c r="U20" s="119">
        <f>IF('Indicator Date'!V21="No data","x",$B$2-'Indicator Date'!V21)</f>
        <v>2</v>
      </c>
      <c r="V20" s="119">
        <f>IF('Indicator Date'!W21="No data","x",$B$2-'Indicator Date'!W21)</f>
        <v>2</v>
      </c>
      <c r="W20" s="119">
        <f>IF('Indicator Date'!X21="No data","x",$B$2-'Indicator Date'!X21)</f>
        <v>1</v>
      </c>
      <c r="X20" s="119">
        <f>IF('Indicator Date'!Y21="No data","x",$B$2-'Indicator Date'!Y21)</f>
        <v>1</v>
      </c>
      <c r="Y20" s="119">
        <f>IF('Indicator Date'!Z21="No data","x",$B$2-'Indicator Date'!Z21)</f>
        <v>11</v>
      </c>
      <c r="Z20" s="119">
        <f>IF('Indicator Date'!AA21="No data","x",$B$2-'Indicator Date'!AA21)</f>
        <v>0</v>
      </c>
      <c r="AA20" s="119">
        <f>IF('Indicator Date'!AB21="No data","x",$B$2-'Indicator Date'!AB21)</f>
        <v>3</v>
      </c>
      <c r="AB20" s="119">
        <f>IF('Indicator Date'!AC21="No data","x",$B$2-'Indicator Date'!AC21)</f>
        <v>2</v>
      </c>
      <c r="AC20" s="119">
        <f>IF('Indicator Date'!AD21="No data","x",$B$2-'Indicator Date'!AD21)</f>
        <v>2</v>
      </c>
      <c r="AD20" s="119">
        <f>IF('Indicator Date'!AE21="No data","x",$B$2-'Indicator Date'!AE21)</f>
        <v>0</v>
      </c>
      <c r="AE20" s="119">
        <f>IF('Indicator Date'!AF21="No data","x",$B$2-'Indicator Date'!AF21)</f>
        <v>0</v>
      </c>
      <c r="AF20" s="119">
        <f>IF('Indicator Date'!AG21="No data","x",$B$2-'Indicator Date'!AG21)</f>
        <v>1</v>
      </c>
      <c r="AG20" s="119">
        <f>IF('Indicator Date'!AH21="No data","x",$B$2-'Indicator Date'!AH21)</f>
        <v>2</v>
      </c>
      <c r="AH20" s="119">
        <f>IF('Indicator Date'!AI21="No data","x",$B$2-'Indicator Date'!AI21)</f>
        <v>2</v>
      </c>
      <c r="AI20" s="119">
        <f>IF('Indicator Date'!AJ21="No data","x",$B$2-'Indicator Date'!AJ21)</f>
        <v>1</v>
      </c>
      <c r="AJ20" s="119">
        <f>IF('Indicator Date'!AK21="No data","x",$B$2-'Indicator Date'!AK21)</f>
        <v>2</v>
      </c>
      <c r="AK20" s="119" t="str">
        <f>IF('Indicator Date'!AL21="No data","x",$B$2-'Indicator Date'!AL21)</f>
        <v>x</v>
      </c>
      <c r="AL20" s="119">
        <f>IF('Indicator Date'!AM21="No data","x",$B$2-'Indicator Date'!AM21)</f>
        <v>0</v>
      </c>
      <c r="AM20" s="119">
        <f>IF('Indicator Date'!AN21="No data","x",$B$2-'Indicator Date'!AN21)</f>
        <v>0</v>
      </c>
      <c r="AN20" s="119">
        <f>IF('Indicator Date'!AO21="No data","x",$B$2-'Indicator Date'!AO21)</f>
        <v>3</v>
      </c>
      <c r="AO20" s="119">
        <f>IF('Indicator Date'!AP21="No data","x",$B$2-'Indicator Date'!AP21)</f>
        <v>1</v>
      </c>
      <c r="AP20" s="119">
        <f>IF('Indicator Date'!AQ21="No data","x",$B$2-'Indicator Date'!AQ21)</f>
        <v>2</v>
      </c>
      <c r="AQ20" s="119">
        <f>IF('Indicator Date'!AR21="No data","x",$B$2-'Indicator Date'!AR21)</f>
        <v>1</v>
      </c>
      <c r="AR20" s="119">
        <f>IF('Indicator Date'!AS21="No data","x",$B$2-'Indicator Date'!AS21)</f>
        <v>0</v>
      </c>
      <c r="AS20" s="119">
        <f>IF('Indicator Date'!AT21="No data","x",$B$2-'Indicator Date'!AT21)</f>
        <v>1</v>
      </c>
      <c r="AT20" s="119">
        <f>IF('Indicator Date'!AU21="No data","x",$B$2-'Indicator Date'!AU21)</f>
        <v>1</v>
      </c>
      <c r="AU20" s="119">
        <f>IF('Indicator Date'!AV21="No data","x",$B$2-'Indicator Date'!AV21)</f>
        <v>2</v>
      </c>
      <c r="AV20" s="119">
        <f>IF('Indicator Date'!AW21="No data","x",$B$2-'Indicator Date'!AW21)</f>
        <v>2</v>
      </c>
      <c r="AW20" s="119">
        <f>IF('Indicator Date'!AX21="No data","x",$B$2-'Indicator Date'!AX21)</f>
        <v>1</v>
      </c>
      <c r="AX20" s="119">
        <f>IF('Indicator Date'!AY21="No data","x",$B$2-'Indicator Date'!AY21)</f>
        <v>1</v>
      </c>
      <c r="AY20" s="119">
        <f>IF('Indicator Date'!AZ21="No data","x",$B$2-'Indicator Date'!AZ21)</f>
        <v>0</v>
      </c>
      <c r="AZ20" s="119">
        <f>IF('Indicator Date'!BA21="No data","x",$B$2-'Indicator Date'!BA21)</f>
        <v>2</v>
      </c>
      <c r="BA20" s="119">
        <f>IF('Indicator Date'!BB21="No data","x",$B$2-'Indicator Date'!BB21)</f>
        <v>5</v>
      </c>
      <c r="BB20" s="119">
        <f>IF('Indicator Date'!BC21="No data","x",$B$2-'Indicator Date'!BC21)</f>
        <v>1</v>
      </c>
      <c r="BC20" s="119">
        <f>IF('Indicator Date'!BD21="No data","x",$B$2-'Indicator Date'!BD21)</f>
        <v>1</v>
      </c>
      <c r="BD20" s="4">
        <f t="shared" si="0"/>
        <v>95</v>
      </c>
      <c r="BE20" s="120">
        <f t="shared" si="1"/>
        <v>1.7592592592592593</v>
      </c>
      <c r="BF20" s="4">
        <f t="shared" si="2"/>
        <v>43</v>
      </c>
      <c r="BG20" s="120">
        <f t="shared" si="3"/>
        <v>2.1636965684302147</v>
      </c>
      <c r="BH20" s="123">
        <f t="shared" si="4"/>
        <v>1</v>
      </c>
    </row>
    <row r="21" spans="1:60">
      <c r="A21" t="s">
        <v>351</v>
      </c>
      <c r="B21" s="119">
        <f>IF('Indicator Date'!C22="No data","x",$B$2-'Indicator Date'!C22)</f>
        <v>1</v>
      </c>
      <c r="C21" s="119">
        <f>IF('Indicator Date'!D22="No data","x",$B$2-'Indicator Date'!D22)</f>
        <v>1</v>
      </c>
      <c r="D21" s="119">
        <f>IF('Indicator Date'!E22="No data","x",$B$2-'Indicator Date'!E22)</f>
        <v>6</v>
      </c>
      <c r="E21" s="119">
        <f>IF('Indicator Date'!F22="No data","x",$B$2-'Indicator Date'!F22)</f>
        <v>6</v>
      </c>
      <c r="F21" s="119">
        <f>IF('Indicator Date'!G22="No data","x",$B$2-'Indicator Date'!G22)</f>
        <v>1</v>
      </c>
      <c r="G21" s="119">
        <f>IF('Indicator Date'!H22="No data","x",$B$2-'Indicator Date'!H22)</f>
        <v>1</v>
      </c>
      <c r="H21" s="119" t="str">
        <f>IF('Indicator Date'!I22="No data","x",$B$2-'Indicator Date'!I22)</f>
        <v>x</v>
      </c>
      <c r="I21" s="119">
        <f>IF('Indicator Date'!J22="No data","x",$B$2-'Indicator Date'!J22)</f>
        <v>1</v>
      </c>
      <c r="J21" s="119">
        <f>IF('Indicator Date'!K22="No data","x",$B$2-'Indicator Date'!K22)</f>
        <v>1</v>
      </c>
      <c r="K21" s="119">
        <f>IF('Indicator Date'!L22="No data","x",$B$2-'Indicator Date'!L22)</f>
        <v>2</v>
      </c>
      <c r="L21" s="119">
        <f>IF('Indicator Date'!M22="No data","x",$B$2-'Indicator Date'!M22)</f>
        <v>0</v>
      </c>
      <c r="M21" s="119">
        <f>IF('Indicator Date'!N22="No data","x",$B$2-'Indicator Date'!N22)</f>
        <v>0</v>
      </c>
      <c r="N21" s="119">
        <f>IF('Indicator Date'!O22="No data","x",$B$2-'Indicator Date'!O22)</f>
        <v>2</v>
      </c>
      <c r="O21" s="119">
        <f>IF('Indicator Date'!P22="No data","x",$B$2-'Indicator Date'!P22)</f>
        <v>10</v>
      </c>
      <c r="P21" s="119">
        <f>IF('Indicator Date'!Q22="No data","x",$B$2-'Indicator Date'!Q22)</f>
        <v>1</v>
      </c>
      <c r="Q21" s="119">
        <f>IF('Indicator Date'!R22="No data","x",$B$2-'Indicator Date'!R22)</f>
        <v>1</v>
      </c>
      <c r="R21" s="119">
        <f>IF('Indicator Date'!S22="No data","x",$B$2-'Indicator Date'!S22)</f>
        <v>1</v>
      </c>
      <c r="S21" s="119">
        <f>IF('Indicator Date'!T22="No data","x",$B$2-'Indicator Date'!T22)</f>
        <v>2</v>
      </c>
      <c r="T21" s="119">
        <f>IF('Indicator Date'!U22="No data","x",$B$2-'Indicator Date'!U22)</f>
        <v>2</v>
      </c>
      <c r="U21" s="119">
        <f>IF('Indicator Date'!V22="No data","x",$B$2-'Indicator Date'!V22)</f>
        <v>2</v>
      </c>
      <c r="V21" s="119">
        <f>IF('Indicator Date'!W22="No data","x",$B$2-'Indicator Date'!W22)</f>
        <v>2</v>
      </c>
      <c r="W21" s="119">
        <f>IF('Indicator Date'!X22="No data","x",$B$2-'Indicator Date'!X22)</f>
        <v>1</v>
      </c>
      <c r="X21" s="119">
        <f>IF('Indicator Date'!Y22="No data","x",$B$2-'Indicator Date'!Y22)</f>
        <v>1</v>
      </c>
      <c r="Y21" s="119">
        <f>IF('Indicator Date'!Z22="No data","x",$B$2-'Indicator Date'!Z22)</f>
        <v>11</v>
      </c>
      <c r="Z21" s="119">
        <f>IF('Indicator Date'!AA22="No data","x",$B$2-'Indicator Date'!AA22)</f>
        <v>0</v>
      </c>
      <c r="AA21" s="119">
        <f>IF('Indicator Date'!AB22="No data","x",$B$2-'Indicator Date'!AB22)</f>
        <v>3</v>
      </c>
      <c r="AB21" s="119">
        <f>IF('Indicator Date'!AC22="No data","x",$B$2-'Indicator Date'!AC22)</f>
        <v>2</v>
      </c>
      <c r="AC21" s="119">
        <f>IF('Indicator Date'!AD22="No data","x",$B$2-'Indicator Date'!AD22)</f>
        <v>2</v>
      </c>
      <c r="AD21" s="119">
        <f>IF('Indicator Date'!AE22="No data","x",$B$2-'Indicator Date'!AE22)</f>
        <v>0</v>
      </c>
      <c r="AE21" s="119">
        <f>IF('Indicator Date'!AF22="No data","x",$B$2-'Indicator Date'!AF22)</f>
        <v>0</v>
      </c>
      <c r="AF21" s="119">
        <f>IF('Indicator Date'!AG22="No data","x",$B$2-'Indicator Date'!AG22)</f>
        <v>1</v>
      </c>
      <c r="AG21" s="119">
        <f>IF('Indicator Date'!AH22="No data","x",$B$2-'Indicator Date'!AH22)</f>
        <v>2</v>
      </c>
      <c r="AH21" s="119">
        <f>IF('Indicator Date'!AI22="No data","x",$B$2-'Indicator Date'!AI22)</f>
        <v>2</v>
      </c>
      <c r="AI21" s="119">
        <f>IF('Indicator Date'!AJ22="No data","x",$B$2-'Indicator Date'!AJ22)</f>
        <v>1</v>
      </c>
      <c r="AJ21" s="119">
        <f>IF('Indicator Date'!AK22="No data","x",$B$2-'Indicator Date'!AK22)</f>
        <v>2</v>
      </c>
      <c r="AK21" s="119" t="str">
        <f>IF('Indicator Date'!AL22="No data","x",$B$2-'Indicator Date'!AL22)</f>
        <v>x</v>
      </c>
      <c r="AL21" s="119">
        <f>IF('Indicator Date'!AM22="No data","x",$B$2-'Indicator Date'!AM22)</f>
        <v>0</v>
      </c>
      <c r="AM21" s="119">
        <f>IF('Indicator Date'!AN22="No data","x",$B$2-'Indicator Date'!AN22)</f>
        <v>0</v>
      </c>
      <c r="AN21" s="119">
        <f>IF('Indicator Date'!AO22="No data","x",$B$2-'Indicator Date'!AO22)</f>
        <v>3</v>
      </c>
      <c r="AO21" s="119">
        <f>IF('Indicator Date'!AP22="No data","x",$B$2-'Indicator Date'!AP22)</f>
        <v>1</v>
      </c>
      <c r="AP21" s="119">
        <f>IF('Indicator Date'!AQ22="No data","x",$B$2-'Indicator Date'!AQ22)</f>
        <v>1</v>
      </c>
      <c r="AQ21" s="119">
        <f>IF('Indicator Date'!AR22="No data","x",$B$2-'Indicator Date'!AR22)</f>
        <v>1</v>
      </c>
      <c r="AR21" s="119">
        <f>IF('Indicator Date'!AS22="No data","x",$B$2-'Indicator Date'!AS22)</f>
        <v>0</v>
      </c>
      <c r="AS21" s="119">
        <f>IF('Indicator Date'!AT22="No data","x",$B$2-'Indicator Date'!AT22)</f>
        <v>1</v>
      </c>
      <c r="AT21" s="119">
        <f>IF('Indicator Date'!AU22="No data","x",$B$2-'Indicator Date'!AU22)</f>
        <v>1</v>
      </c>
      <c r="AU21" s="119">
        <f>IF('Indicator Date'!AV22="No data","x",$B$2-'Indicator Date'!AV22)</f>
        <v>2</v>
      </c>
      <c r="AV21" s="119">
        <f>IF('Indicator Date'!AW22="No data","x",$B$2-'Indicator Date'!AW22)</f>
        <v>2</v>
      </c>
      <c r="AW21" s="119">
        <f>IF('Indicator Date'!AX22="No data","x",$B$2-'Indicator Date'!AX22)</f>
        <v>1</v>
      </c>
      <c r="AX21" s="119">
        <f>IF('Indicator Date'!AY22="No data","x",$B$2-'Indicator Date'!AY22)</f>
        <v>1</v>
      </c>
      <c r="AY21" s="119">
        <f>IF('Indicator Date'!AZ22="No data","x",$B$2-'Indicator Date'!AZ22)</f>
        <v>0</v>
      </c>
      <c r="AZ21" s="119">
        <f>IF('Indicator Date'!BA22="No data","x",$B$2-'Indicator Date'!BA22)</f>
        <v>2</v>
      </c>
      <c r="BA21" s="119">
        <f>IF('Indicator Date'!BB22="No data","x",$B$2-'Indicator Date'!BB22)</f>
        <v>5</v>
      </c>
      <c r="BB21" s="119">
        <f>IF('Indicator Date'!BC22="No data","x",$B$2-'Indicator Date'!BC22)</f>
        <v>1</v>
      </c>
      <c r="BC21" s="119">
        <f>IF('Indicator Date'!BD22="No data","x",$B$2-'Indicator Date'!BD22)</f>
        <v>1</v>
      </c>
      <c r="BD21" s="4">
        <f t="shared" si="0"/>
        <v>94</v>
      </c>
      <c r="BE21" s="120">
        <f t="shared" si="1"/>
        <v>1.7407407407407407</v>
      </c>
      <c r="BF21" s="4">
        <f t="shared" si="2"/>
        <v>43</v>
      </c>
      <c r="BG21" s="120">
        <f t="shared" si="3"/>
        <v>2.166514939308871</v>
      </c>
      <c r="BH21" s="123">
        <f t="shared" si="4"/>
        <v>1</v>
      </c>
    </row>
    <row r="22" spans="1:60">
      <c r="A22" t="s">
        <v>352</v>
      </c>
      <c r="B22" s="119">
        <f>IF('Indicator Date'!C23="No data","x",$B$2-'Indicator Date'!C23)</f>
        <v>1</v>
      </c>
      <c r="C22" s="119">
        <f>IF('Indicator Date'!D23="No data","x",$B$2-'Indicator Date'!D23)</f>
        <v>1</v>
      </c>
      <c r="D22" s="119">
        <f>IF('Indicator Date'!E23="No data","x",$B$2-'Indicator Date'!E23)</f>
        <v>6</v>
      </c>
      <c r="E22" s="119">
        <f>IF('Indicator Date'!F23="No data","x",$B$2-'Indicator Date'!F23)</f>
        <v>6</v>
      </c>
      <c r="F22" s="119">
        <f>IF('Indicator Date'!G23="No data","x",$B$2-'Indicator Date'!G23)</f>
        <v>1</v>
      </c>
      <c r="G22" s="119">
        <f>IF('Indicator Date'!H23="No data","x",$B$2-'Indicator Date'!H23)</f>
        <v>1</v>
      </c>
      <c r="H22" s="119" t="str">
        <f>IF('Indicator Date'!I23="No data","x",$B$2-'Indicator Date'!I23)</f>
        <v>x</v>
      </c>
      <c r="I22" s="119">
        <f>IF('Indicator Date'!J23="No data","x",$B$2-'Indicator Date'!J23)</f>
        <v>1</v>
      </c>
      <c r="J22" s="119">
        <f>IF('Indicator Date'!K23="No data","x",$B$2-'Indicator Date'!K23)</f>
        <v>1</v>
      </c>
      <c r="K22" s="119">
        <f>IF('Indicator Date'!L23="No data","x",$B$2-'Indicator Date'!L23)</f>
        <v>2</v>
      </c>
      <c r="L22" s="119">
        <f>IF('Indicator Date'!M23="No data","x",$B$2-'Indicator Date'!M23)</f>
        <v>0</v>
      </c>
      <c r="M22" s="119">
        <f>IF('Indicator Date'!N23="No data","x",$B$2-'Indicator Date'!N23)</f>
        <v>0</v>
      </c>
      <c r="N22" s="119">
        <f>IF('Indicator Date'!O23="No data","x",$B$2-'Indicator Date'!O23)</f>
        <v>2</v>
      </c>
      <c r="O22" s="119">
        <f>IF('Indicator Date'!P23="No data","x",$B$2-'Indicator Date'!P23)</f>
        <v>10</v>
      </c>
      <c r="P22" s="119">
        <f>IF('Indicator Date'!Q23="No data","x",$B$2-'Indicator Date'!Q23)</f>
        <v>1</v>
      </c>
      <c r="Q22" s="119">
        <f>IF('Indicator Date'!R23="No data","x",$B$2-'Indicator Date'!R23)</f>
        <v>1</v>
      </c>
      <c r="R22" s="119">
        <f>IF('Indicator Date'!S23="No data","x",$B$2-'Indicator Date'!S23)</f>
        <v>1</v>
      </c>
      <c r="S22" s="119">
        <f>IF('Indicator Date'!T23="No data","x",$B$2-'Indicator Date'!T23)</f>
        <v>2</v>
      </c>
      <c r="T22" s="119">
        <f>IF('Indicator Date'!U23="No data","x",$B$2-'Indicator Date'!U23)</f>
        <v>2</v>
      </c>
      <c r="U22" s="119">
        <f>IF('Indicator Date'!V23="No data","x",$B$2-'Indicator Date'!V23)</f>
        <v>2</v>
      </c>
      <c r="V22" s="119">
        <f>IF('Indicator Date'!W23="No data","x",$B$2-'Indicator Date'!W23)</f>
        <v>2</v>
      </c>
      <c r="W22" s="119">
        <f>IF('Indicator Date'!X23="No data","x",$B$2-'Indicator Date'!X23)</f>
        <v>1</v>
      </c>
      <c r="X22" s="119">
        <f>IF('Indicator Date'!Y23="No data","x",$B$2-'Indicator Date'!Y23)</f>
        <v>1</v>
      </c>
      <c r="Y22" s="119">
        <f>IF('Indicator Date'!Z23="No data","x",$B$2-'Indicator Date'!Z23)</f>
        <v>11</v>
      </c>
      <c r="Z22" s="119">
        <f>IF('Indicator Date'!AA23="No data","x",$B$2-'Indicator Date'!AA23)</f>
        <v>0</v>
      </c>
      <c r="AA22" s="119">
        <f>IF('Indicator Date'!AB23="No data","x",$B$2-'Indicator Date'!AB23)</f>
        <v>3</v>
      </c>
      <c r="AB22" s="119">
        <f>IF('Indicator Date'!AC23="No data","x",$B$2-'Indicator Date'!AC23)</f>
        <v>2</v>
      </c>
      <c r="AC22" s="119">
        <f>IF('Indicator Date'!AD23="No data","x",$B$2-'Indicator Date'!AD23)</f>
        <v>2</v>
      </c>
      <c r="AD22" s="119">
        <f>IF('Indicator Date'!AE23="No data","x",$B$2-'Indicator Date'!AE23)</f>
        <v>0</v>
      </c>
      <c r="AE22" s="119">
        <f>IF('Indicator Date'!AF23="No data","x",$B$2-'Indicator Date'!AF23)</f>
        <v>0</v>
      </c>
      <c r="AF22" s="119">
        <f>IF('Indicator Date'!AG23="No data","x",$B$2-'Indicator Date'!AG23)</f>
        <v>1</v>
      </c>
      <c r="AG22" s="119">
        <f>IF('Indicator Date'!AH23="No data","x",$B$2-'Indicator Date'!AH23)</f>
        <v>2</v>
      </c>
      <c r="AH22" s="119">
        <f>IF('Indicator Date'!AI23="No data","x",$B$2-'Indicator Date'!AI23)</f>
        <v>2</v>
      </c>
      <c r="AI22" s="119">
        <f>IF('Indicator Date'!AJ23="No data","x",$B$2-'Indicator Date'!AJ23)</f>
        <v>1</v>
      </c>
      <c r="AJ22" s="119">
        <f>IF('Indicator Date'!AK23="No data","x",$B$2-'Indicator Date'!AK23)</f>
        <v>2</v>
      </c>
      <c r="AK22" s="119" t="str">
        <f>IF('Indicator Date'!AL23="No data","x",$B$2-'Indicator Date'!AL23)</f>
        <v>x</v>
      </c>
      <c r="AL22" s="119">
        <f>IF('Indicator Date'!AM23="No data","x",$B$2-'Indicator Date'!AM23)</f>
        <v>0</v>
      </c>
      <c r="AM22" s="119">
        <f>IF('Indicator Date'!AN23="No data","x",$B$2-'Indicator Date'!AN23)</f>
        <v>0</v>
      </c>
      <c r="AN22" s="119">
        <f>IF('Indicator Date'!AO23="No data","x",$B$2-'Indicator Date'!AO23)</f>
        <v>3</v>
      </c>
      <c r="AO22" s="119">
        <f>IF('Indicator Date'!AP23="No data","x",$B$2-'Indicator Date'!AP23)</f>
        <v>1</v>
      </c>
      <c r="AP22" s="119">
        <f>IF('Indicator Date'!AQ23="No data","x",$B$2-'Indicator Date'!AQ23)</f>
        <v>1</v>
      </c>
      <c r="AQ22" s="119">
        <f>IF('Indicator Date'!AR23="No data","x",$B$2-'Indicator Date'!AR23)</f>
        <v>1</v>
      </c>
      <c r="AR22" s="119">
        <f>IF('Indicator Date'!AS23="No data","x",$B$2-'Indicator Date'!AS23)</f>
        <v>0</v>
      </c>
      <c r="AS22" s="119">
        <f>IF('Indicator Date'!AT23="No data","x",$B$2-'Indicator Date'!AT23)</f>
        <v>1</v>
      </c>
      <c r="AT22" s="119">
        <f>IF('Indicator Date'!AU23="No data","x",$B$2-'Indicator Date'!AU23)</f>
        <v>1</v>
      </c>
      <c r="AU22" s="119">
        <f>IF('Indicator Date'!AV23="No data","x",$B$2-'Indicator Date'!AV23)</f>
        <v>2</v>
      </c>
      <c r="AV22" s="119">
        <f>IF('Indicator Date'!AW23="No data","x",$B$2-'Indicator Date'!AW23)</f>
        <v>2</v>
      </c>
      <c r="AW22" s="119">
        <f>IF('Indicator Date'!AX23="No data","x",$B$2-'Indicator Date'!AX23)</f>
        <v>1</v>
      </c>
      <c r="AX22" s="119">
        <f>IF('Indicator Date'!AY23="No data","x",$B$2-'Indicator Date'!AY23)</f>
        <v>1</v>
      </c>
      <c r="AY22" s="119">
        <f>IF('Indicator Date'!AZ23="No data","x",$B$2-'Indicator Date'!AZ23)</f>
        <v>0</v>
      </c>
      <c r="AZ22" s="119">
        <f>IF('Indicator Date'!BA23="No data","x",$B$2-'Indicator Date'!BA23)</f>
        <v>2</v>
      </c>
      <c r="BA22" s="119">
        <f>IF('Indicator Date'!BB23="No data","x",$B$2-'Indicator Date'!BB23)</f>
        <v>5</v>
      </c>
      <c r="BB22" s="119">
        <f>IF('Indicator Date'!BC23="No data","x",$B$2-'Indicator Date'!BC23)</f>
        <v>1</v>
      </c>
      <c r="BC22" s="119">
        <f>IF('Indicator Date'!BD23="No data","x",$B$2-'Indicator Date'!BD23)</f>
        <v>1</v>
      </c>
      <c r="BD22" s="4">
        <f t="shared" si="0"/>
        <v>94</v>
      </c>
      <c r="BE22" s="120">
        <f t="shared" si="1"/>
        <v>1.7407407407407407</v>
      </c>
      <c r="BF22" s="4">
        <f t="shared" si="2"/>
        <v>43</v>
      </c>
      <c r="BG22" s="120">
        <f t="shared" si="3"/>
        <v>2.166514939308871</v>
      </c>
      <c r="BH22" s="123">
        <f t="shared" si="4"/>
        <v>1</v>
      </c>
    </row>
    <row r="23" spans="1:60">
      <c r="A23" t="s">
        <v>353</v>
      </c>
      <c r="B23" s="119">
        <f>IF('Indicator Date'!C24="No data","x",$B$2-'Indicator Date'!C24)</f>
        <v>1</v>
      </c>
      <c r="C23" s="119">
        <f>IF('Indicator Date'!D24="No data","x",$B$2-'Indicator Date'!D24)</f>
        <v>1</v>
      </c>
      <c r="D23" s="119">
        <f>IF('Indicator Date'!E24="No data","x",$B$2-'Indicator Date'!E24)</f>
        <v>6</v>
      </c>
      <c r="E23" s="119">
        <f>IF('Indicator Date'!F24="No data","x",$B$2-'Indicator Date'!F24)</f>
        <v>6</v>
      </c>
      <c r="F23" s="119">
        <f>IF('Indicator Date'!G24="No data","x",$B$2-'Indicator Date'!G24)</f>
        <v>1</v>
      </c>
      <c r="G23" s="119">
        <f>IF('Indicator Date'!H24="No data","x",$B$2-'Indicator Date'!H24)</f>
        <v>1</v>
      </c>
      <c r="H23" s="119" t="str">
        <f>IF('Indicator Date'!I24="No data","x",$B$2-'Indicator Date'!I24)</f>
        <v>x</v>
      </c>
      <c r="I23" s="119">
        <f>IF('Indicator Date'!J24="No data","x",$B$2-'Indicator Date'!J24)</f>
        <v>1</v>
      </c>
      <c r="J23" s="119">
        <f>IF('Indicator Date'!K24="No data","x",$B$2-'Indicator Date'!K24)</f>
        <v>1</v>
      </c>
      <c r="K23" s="119">
        <f>IF('Indicator Date'!L24="No data","x",$B$2-'Indicator Date'!L24)</f>
        <v>2</v>
      </c>
      <c r="L23" s="119">
        <f>IF('Indicator Date'!M24="No data","x",$B$2-'Indicator Date'!M24)</f>
        <v>0</v>
      </c>
      <c r="M23" s="119">
        <f>IF('Indicator Date'!N24="No data","x",$B$2-'Indicator Date'!N24)</f>
        <v>0</v>
      </c>
      <c r="N23" s="119">
        <f>IF('Indicator Date'!O24="No data","x",$B$2-'Indicator Date'!O24)</f>
        <v>2</v>
      </c>
      <c r="O23" s="119">
        <f>IF('Indicator Date'!P24="No data","x",$B$2-'Indicator Date'!P24)</f>
        <v>10</v>
      </c>
      <c r="P23" s="119">
        <f>IF('Indicator Date'!Q24="No data","x",$B$2-'Indicator Date'!Q24)</f>
        <v>1</v>
      </c>
      <c r="Q23" s="119">
        <f>IF('Indicator Date'!R24="No data","x",$B$2-'Indicator Date'!R24)</f>
        <v>1</v>
      </c>
      <c r="R23" s="119">
        <f>IF('Indicator Date'!S24="No data","x",$B$2-'Indicator Date'!S24)</f>
        <v>1</v>
      </c>
      <c r="S23" s="119">
        <f>IF('Indicator Date'!T24="No data","x",$B$2-'Indicator Date'!T24)</f>
        <v>2</v>
      </c>
      <c r="T23" s="119">
        <f>IF('Indicator Date'!U24="No data","x",$B$2-'Indicator Date'!U24)</f>
        <v>2</v>
      </c>
      <c r="U23" s="119">
        <f>IF('Indicator Date'!V24="No data","x",$B$2-'Indicator Date'!V24)</f>
        <v>2</v>
      </c>
      <c r="V23" s="119">
        <f>IF('Indicator Date'!W24="No data","x",$B$2-'Indicator Date'!W24)</f>
        <v>2</v>
      </c>
      <c r="W23" s="119">
        <f>IF('Indicator Date'!X24="No data","x",$B$2-'Indicator Date'!X24)</f>
        <v>1</v>
      </c>
      <c r="X23" s="119">
        <f>IF('Indicator Date'!Y24="No data","x",$B$2-'Indicator Date'!Y24)</f>
        <v>1</v>
      </c>
      <c r="Y23" s="119">
        <f>IF('Indicator Date'!Z24="No data","x",$B$2-'Indicator Date'!Z24)</f>
        <v>11</v>
      </c>
      <c r="Z23" s="119">
        <f>IF('Indicator Date'!AA24="No data","x",$B$2-'Indicator Date'!AA24)</f>
        <v>0</v>
      </c>
      <c r="AA23" s="119">
        <f>IF('Indicator Date'!AB24="No data","x",$B$2-'Indicator Date'!AB24)</f>
        <v>3</v>
      </c>
      <c r="AB23" s="119">
        <f>IF('Indicator Date'!AC24="No data","x",$B$2-'Indicator Date'!AC24)</f>
        <v>2</v>
      </c>
      <c r="AC23" s="119">
        <f>IF('Indicator Date'!AD24="No data","x",$B$2-'Indicator Date'!AD24)</f>
        <v>2</v>
      </c>
      <c r="AD23" s="119">
        <f>IF('Indicator Date'!AE24="No data","x",$B$2-'Indicator Date'!AE24)</f>
        <v>0</v>
      </c>
      <c r="AE23" s="119">
        <f>IF('Indicator Date'!AF24="No data","x",$B$2-'Indicator Date'!AF24)</f>
        <v>0</v>
      </c>
      <c r="AF23" s="119">
        <f>IF('Indicator Date'!AG24="No data","x",$B$2-'Indicator Date'!AG24)</f>
        <v>1</v>
      </c>
      <c r="AG23" s="119">
        <f>IF('Indicator Date'!AH24="No data","x",$B$2-'Indicator Date'!AH24)</f>
        <v>2</v>
      </c>
      <c r="AH23" s="119">
        <f>IF('Indicator Date'!AI24="No data","x",$B$2-'Indicator Date'!AI24)</f>
        <v>2</v>
      </c>
      <c r="AI23" s="119">
        <f>IF('Indicator Date'!AJ24="No data","x",$B$2-'Indicator Date'!AJ24)</f>
        <v>1</v>
      </c>
      <c r="AJ23" s="119">
        <f>IF('Indicator Date'!AK24="No data","x",$B$2-'Indicator Date'!AK24)</f>
        <v>2</v>
      </c>
      <c r="AK23" s="119" t="str">
        <f>IF('Indicator Date'!AL24="No data","x",$B$2-'Indicator Date'!AL24)</f>
        <v>x</v>
      </c>
      <c r="AL23" s="119">
        <f>IF('Indicator Date'!AM24="No data","x",$B$2-'Indicator Date'!AM24)</f>
        <v>0</v>
      </c>
      <c r="AM23" s="119">
        <f>IF('Indicator Date'!AN24="No data","x",$B$2-'Indicator Date'!AN24)</f>
        <v>0</v>
      </c>
      <c r="AN23" s="119">
        <f>IF('Indicator Date'!AO24="No data","x",$B$2-'Indicator Date'!AO24)</f>
        <v>3</v>
      </c>
      <c r="AO23" s="119">
        <f>IF('Indicator Date'!AP24="No data","x",$B$2-'Indicator Date'!AP24)</f>
        <v>1</v>
      </c>
      <c r="AP23" s="119">
        <f>IF('Indicator Date'!AQ24="No data","x",$B$2-'Indicator Date'!AQ24)</f>
        <v>2</v>
      </c>
      <c r="AQ23" s="119">
        <f>IF('Indicator Date'!AR24="No data","x",$B$2-'Indicator Date'!AR24)</f>
        <v>1</v>
      </c>
      <c r="AR23" s="119">
        <f>IF('Indicator Date'!AS24="No data","x",$B$2-'Indicator Date'!AS24)</f>
        <v>0</v>
      </c>
      <c r="AS23" s="119">
        <f>IF('Indicator Date'!AT24="No data","x",$B$2-'Indicator Date'!AT24)</f>
        <v>1</v>
      </c>
      <c r="AT23" s="119">
        <f>IF('Indicator Date'!AU24="No data","x",$B$2-'Indicator Date'!AU24)</f>
        <v>1</v>
      </c>
      <c r="AU23" s="119">
        <f>IF('Indicator Date'!AV24="No data","x",$B$2-'Indicator Date'!AV24)</f>
        <v>2</v>
      </c>
      <c r="AV23" s="119">
        <f>IF('Indicator Date'!AW24="No data","x",$B$2-'Indicator Date'!AW24)</f>
        <v>2</v>
      </c>
      <c r="AW23" s="119">
        <f>IF('Indicator Date'!AX24="No data","x",$B$2-'Indicator Date'!AX24)</f>
        <v>1</v>
      </c>
      <c r="AX23" s="119">
        <f>IF('Indicator Date'!AY24="No data","x",$B$2-'Indicator Date'!AY24)</f>
        <v>1</v>
      </c>
      <c r="AY23" s="119">
        <f>IF('Indicator Date'!AZ24="No data","x",$B$2-'Indicator Date'!AZ24)</f>
        <v>0</v>
      </c>
      <c r="AZ23" s="119">
        <f>IF('Indicator Date'!BA24="No data","x",$B$2-'Indicator Date'!BA24)</f>
        <v>2</v>
      </c>
      <c r="BA23" s="119">
        <f>IF('Indicator Date'!BB24="No data","x",$B$2-'Indicator Date'!BB24)</f>
        <v>5</v>
      </c>
      <c r="BB23" s="119">
        <f>IF('Indicator Date'!BC24="No data","x",$B$2-'Indicator Date'!BC24)</f>
        <v>1</v>
      </c>
      <c r="BC23" s="119">
        <f>IF('Indicator Date'!BD24="No data","x",$B$2-'Indicator Date'!BD24)</f>
        <v>1</v>
      </c>
      <c r="BD23" s="4">
        <f t="shared" si="0"/>
        <v>95</v>
      </c>
      <c r="BE23" s="120">
        <f t="shared" si="1"/>
        <v>1.7592592592592593</v>
      </c>
      <c r="BF23" s="4">
        <f t="shared" si="2"/>
        <v>43</v>
      </c>
      <c r="BG23" s="120">
        <f t="shared" si="3"/>
        <v>2.1636965684302147</v>
      </c>
      <c r="BH23" s="123">
        <f t="shared" si="4"/>
        <v>1</v>
      </c>
    </row>
    <row r="24" spans="1:60">
      <c r="A24" t="s">
        <v>354</v>
      </c>
      <c r="B24" s="119">
        <f>IF('Indicator Date'!C25="No data","x",$B$2-'Indicator Date'!C25)</f>
        <v>1</v>
      </c>
      <c r="C24" s="119">
        <f>IF('Indicator Date'!D25="No data","x",$B$2-'Indicator Date'!D25)</f>
        <v>1</v>
      </c>
      <c r="D24" s="119">
        <f>IF('Indicator Date'!E25="No data","x",$B$2-'Indicator Date'!E25)</f>
        <v>6</v>
      </c>
      <c r="E24" s="119">
        <f>IF('Indicator Date'!F25="No data","x",$B$2-'Indicator Date'!F25)</f>
        <v>6</v>
      </c>
      <c r="F24" s="119">
        <f>IF('Indicator Date'!G25="No data","x",$B$2-'Indicator Date'!G25)</f>
        <v>1</v>
      </c>
      <c r="G24" s="119">
        <f>IF('Indicator Date'!H25="No data","x",$B$2-'Indicator Date'!H25)</f>
        <v>1</v>
      </c>
      <c r="H24" s="119">
        <f>IF('Indicator Date'!I25="No data","x",$B$2-'Indicator Date'!I25)</f>
        <v>1</v>
      </c>
      <c r="I24" s="119">
        <f>IF('Indicator Date'!J25="No data","x",$B$2-'Indicator Date'!J25)</f>
        <v>1</v>
      </c>
      <c r="J24" s="119">
        <f>IF('Indicator Date'!K25="No data","x",$B$2-'Indicator Date'!K25)</f>
        <v>1</v>
      </c>
      <c r="K24" s="119">
        <f>IF('Indicator Date'!L25="No data","x",$B$2-'Indicator Date'!L25)</f>
        <v>2</v>
      </c>
      <c r="L24" s="119">
        <f>IF('Indicator Date'!M25="No data","x",$B$2-'Indicator Date'!M25)</f>
        <v>0</v>
      </c>
      <c r="M24" s="119">
        <f>IF('Indicator Date'!N25="No data","x",$B$2-'Indicator Date'!N25)</f>
        <v>0</v>
      </c>
      <c r="N24" s="119">
        <f>IF('Indicator Date'!O25="No data","x",$B$2-'Indicator Date'!O25)</f>
        <v>2</v>
      </c>
      <c r="O24" s="119">
        <f>IF('Indicator Date'!P25="No data","x",$B$2-'Indicator Date'!P25)</f>
        <v>11</v>
      </c>
      <c r="P24" s="119">
        <f>IF('Indicator Date'!Q25="No data","x",$B$2-'Indicator Date'!Q25)</f>
        <v>2</v>
      </c>
      <c r="Q24" s="119">
        <f>IF('Indicator Date'!R25="No data","x",$B$2-'Indicator Date'!R25)</f>
        <v>2</v>
      </c>
      <c r="R24" s="119">
        <f>IF('Indicator Date'!S25="No data","x",$B$2-'Indicator Date'!S25)</f>
        <v>1</v>
      </c>
      <c r="S24" s="119">
        <f>IF('Indicator Date'!T25="No data","x",$B$2-'Indicator Date'!T25)</f>
        <v>2</v>
      </c>
      <c r="T24" s="119">
        <f>IF('Indicator Date'!U25="No data","x",$B$2-'Indicator Date'!U25)</f>
        <v>2</v>
      </c>
      <c r="U24" s="119">
        <f>IF('Indicator Date'!V25="No data","x",$B$2-'Indicator Date'!V25)</f>
        <v>2</v>
      </c>
      <c r="V24" s="119">
        <f>IF('Indicator Date'!W25="No data","x",$B$2-'Indicator Date'!W25)</f>
        <v>2</v>
      </c>
      <c r="W24" s="119">
        <f>IF('Indicator Date'!X25="No data","x",$B$2-'Indicator Date'!X25)</f>
        <v>2</v>
      </c>
      <c r="X24" s="119">
        <f>IF('Indicator Date'!Y25="No data","x",$B$2-'Indicator Date'!Y25)</f>
        <v>2</v>
      </c>
      <c r="Y24" s="119">
        <f>IF('Indicator Date'!Z25="No data","x",$B$2-'Indicator Date'!Z25)</f>
        <v>2</v>
      </c>
      <c r="Z24" s="119">
        <f>IF('Indicator Date'!AA25="No data","x",$B$2-'Indicator Date'!AA25)</f>
        <v>0</v>
      </c>
      <c r="AA24" s="119">
        <f>IF('Indicator Date'!AB25="No data","x",$B$2-'Indicator Date'!AB25)</f>
        <v>3</v>
      </c>
      <c r="AB24" s="119">
        <f>IF('Indicator Date'!AC25="No data","x",$B$2-'Indicator Date'!AC25)</f>
        <v>2</v>
      </c>
      <c r="AC24" s="119">
        <f>IF('Indicator Date'!AD25="No data","x",$B$2-'Indicator Date'!AD25)</f>
        <v>2</v>
      </c>
      <c r="AD24" s="119">
        <f>IF('Indicator Date'!AE25="No data","x",$B$2-'Indicator Date'!AE25)</f>
        <v>0</v>
      </c>
      <c r="AE24" s="119">
        <f>IF('Indicator Date'!AF25="No data","x",$B$2-'Indicator Date'!AF25)</f>
        <v>0</v>
      </c>
      <c r="AF24" s="119">
        <f>IF('Indicator Date'!AG25="No data","x",$B$2-'Indicator Date'!AG25)</f>
        <v>0</v>
      </c>
      <c r="AG24" s="119">
        <f>IF('Indicator Date'!AH25="No data","x",$B$2-'Indicator Date'!AH25)</f>
        <v>2</v>
      </c>
      <c r="AH24" s="119">
        <f>IF('Indicator Date'!AI25="No data","x",$B$2-'Indicator Date'!AI25)</f>
        <v>2</v>
      </c>
      <c r="AI24" s="119">
        <f>IF('Indicator Date'!AJ25="No data","x",$B$2-'Indicator Date'!AJ25)</f>
        <v>1</v>
      </c>
      <c r="AJ24" s="119">
        <f>IF('Indicator Date'!AK25="No data","x",$B$2-'Indicator Date'!AK25)</f>
        <v>7</v>
      </c>
      <c r="AK24" s="119">
        <f>IF('Indicator Date'!AL25="No data","x",$B$2-'Indicator Date'!AL25)</f>
        <v>1</v>
      </c>
      <c r="AL24" s="119">
        <f>IF('Indicator Date'!AM25="No data","x",$B$2-'Indicator Date'!AM25)</f>
        <v>0</v>
      </c>
      <c r="AM24" s="119">
        <f>IF('Indicator Date'!AN25="No data","x",$B$2-'Indicator Date'!AN25)</f>
        <v>0</v>
      </c>
      <c r="AN24" s="119">
        <f>IF('Indicator Date'!AO25="No data","x",$B$2-'Indicator Date'!AO25)</f>
        <v>3</v>
      </c>
      <c r="AO24" s="119">
        <f>IF('Indicator Date'!AP25="No data","x",$B$2-'Indicator Date'!AP25)</f>
        <v>1</v>
      </c>
      <c r="AP24" s="119">
        <f>IF('Indicator Date'!AQ25="No data","x",$B$2-'Indicator Date'!AQ25)</f>
        <v>2</v>
      </c>
      <c r="AQ24" s="119">
        <f>IF('Indicator Date'!AR25="No data","x",$B$2-'Indicator Date'!AR25)</f>
        <v>1</v>
      </c>
      <c r="AR24" s="119" t="str">
        <f>IF('Indicator Date'!AS25="No data","x",$B$2-'Indicator Date'!AS25)</f>
        <v>x</v>
      </c>
      <c r="AS24" s="119">
        <f>IF('Indicator Date'!AT25="No data","x",$B$2-'Indicator Date'!AT25)</f>
        <v>1</v>
      </c>
      <c r="AT24" s="119">
        <f>IF('Indicator Date'!AU25="No data","x",$B$2-'Indicator Date'!AU25)</f>
        <v>1</v>
      </c>
      <c r="AU24" s="119">
        <f>IF('Indicator Date'!AV25="No data","x",$B$2-'Indicator Date'!AV25)</f>
        <v>2</v>
      </c>
      <c r="AV24" s="119">
        <f>IF('Indicator Date'!AW25="No data","x",$B$2-'Indicator Date'!AW25)</f>
        <v>1</v>
      </c>
      <c r="AW24" s="119">
        <f>IF('Indicator Date'!AX25="No data","x",$B$2-'Indicator Date'!AX25)</f>
        <v>1</v>
      </c>
      <c r="AX24" s="119">
        <f>IF('Indicator Date'!AY25="No data","x",$B$2-'Indicator Date'!AY25)</f>
        <v>1</v>
      </c>
      <c r="AY24" s="119">
        <f>IF('Indicator Date'!AZ25="No data","x",$B$2-'Indicator Date'!AZ25)</f>
        <v>0</v>
      </c>
      <c r="AZ24" s="119">
        <f>IF('Indicator Date'!BA25="No data","x",$B$2-'Indicator Date'!BA25)</f>
        <v>2</v>
      </c>
      <c r="BA24" s="119">
        <f>IF('Indicator Date'!BB25="No data","x",$B$2-'Indicator Date'!BB25)</f>
        <v>5</v>
      </c>
      <c r="BB24" s="119">
        <f>IF('Indicator Date'!BC25="No data","x",$B$2-'Indicator Date'!BC25)</f>
        <v>1</v>
      </c>
      <c r="BC24" s="119">
        <f>IF('Indicator Date'!BD25="No data","x",$B$2-'Indicator Date'!BD25)</f>
        <v>1</v>
      </c>
      <c r="BD24" s="4">
        <f t="shared" si="0"/>
        <v>96</v>
      </c>
      <c r="BE24" s="120">
        <f t="shared" si="1"/>
        <v>1.7777777777777777</v>
      </c>
      <c r="BF24" s="4">
        <f t="shared" si="2"/>
        <v>44</v>
      </c>
      <c r="BG24" s="120">
        <f t="shared" si="3"/>
        <v>1.9528074011978283</v>
      </c>
      <c r="BH24" s="123">
        <f t="shared" si="4"/>
        <v>1</v>
      </c>
    </row>
    <row r="25" spans="1:60">
      <c r="A25" t="s">
        <v>355</v>
      </c>
      <c r="B25" s="119">
        <f>IF('Indicator Date'!C26="No data","x",$B$2-'Indicator Date'!C26)</f>
        <v>1</v>
      </c>
      <c r="C25" s="119">
        <f>IF('Indicator Date'!D26="No data","x",$B$2-'Indicator Date'!D26)</f>
        <v>1</v>
      </c>
      <c r="D25" s="119">
        <f>IF('Indicator Date'!E26="No data","x",$B$2-'Indicator Date'!E26)</f>
        <v>6</v>
      </c>
      <c r="E25" s="119">
        <f>IF('Indicator Date'!F26="No data","x",$B$2-'Indicator Date'!F26)</f>
        <v>6</v>
      </c>
      <c r="F25" s="119">
        <f>IF('Indicator Date'!G26="No data","x",$B$2-'Indicator Date'!G26)</f>
        <v>1</v>
      </c>
      <c r="G25" s="119">
        <f>IF('Indicator Date'!H26="No data","x",$B$2-'Indicator Date'!H26)</f>
        <v>1</v>
      </c>
      <c r="H25" s="119">
        <f>IF('Indicator Date'!I26="No data","x",$B$2-'Indicator Date'!I26)</f>
        <v>1</v>
      </c>
      <c r="I25" s="119">
        <f>IF('Indicator Date'!J26="No data","x",$B$2-'Indicator Date'!J26)</f>
        <v>1</v>
      </c>
      <c r="J25" s="119">
        <f>IF('Indicator Date'!K26="No data","x",$B$2-'Indicator Date'!K26)</f>
        <v>1</v>
      </c>
      <c r="K25" s="119">
        <f>IF('Indicator Date'!L26="No data","x",$B$2-'Indicator Date'!L26)</f>
        <v>2</v>
      </c>
      <c r="L25" s="119">
        <f>IF('Indicator Date'!M26="No data","x",$B$2-'Indicator Date'!M26)</f>
        <v>0</v>
      </c>
      <c r="M25" s="119">
        <f>IF('Indicator Date'!N26="No data","x",$B$2-'Indicator Date'!N26)</f>
        <v>0</v>
      </c>
      <c r="N25" s="119">
        <f>IF('Indicator Date'!O26="No data","x",$B$2-'Indicator Date'!O26)</f>
        <v>2</v>
      </c>
      <c r="O25" s="119">
        <f>IF('Indicator Date'!P26="No data","x",$B$2-'Indicator Date'!P26)</f>
        <v>11</v>
      </c>
      <c r="P25" s="119">
        <f>IF('Indicator Date'!Q26="No data","x",$B$2-'Indicator Date'!Q26)</f>
        <v>2</v>
      </c>
      <c r="Q25" s="119">
        <f>IF('Indicator Date'!R26="No data","x",$B$2-'Indicator Date'!R26)</f>
        <v>2</v>
      </c>
      <c r="R25" s="119">
        <f>IF('Indicator Date'!S26="No data","x",$B$2-'Indicator Date'!S26)</f>
        <v>1</v>
      </c>
      <c r="S25" s="119">
        <f>IF('Indicator Date'!T26="No data","x",$B$2-'Indicator Date'!T26)</f>
        <v>2</v>
      </c>
      <c r="T25" s="119">
        <f>IF('Indicator Date'!U26="No data","x",$B$2-'Indicator Date'!U26)</f>
        <v>2</v>
      </c>
      <c r="U25" s="119">
        <f>IF('Indicator Date'!V26="No data","x",$B$2-'Indicator Date'!V26)</f>
        <v>2</v>
      </c>
      <c r="V25" s="119">
        <f>IF('Indicator Date'!W26="No data","x",$B$2-'Indicator Date'!W26)</f>
        <v>2</v>
      </c>
      <c r="W25" s="119">
        <f>IF('Indicator Date'!X26="No data","x",$B$2-'Indicator Date'!X26)</f>
        <v>2</v>
      </c>
      <c r="X25" s="119">
        <f>IF('Indicator Date'!Y26="No data","x",$B$2-'Indicator Date'!Y26)</f>
        <v>2</v>
      </c>
      <c r="Y25" s="119">
        <f>IF('Indicator Date'!Z26="No data","x",$B$2-'Indicator Date'!Z26)</f>
        <v>2</v>
      </c>
      <c r="Z25" s="119">
        <f>IF('Indicator Date'!AA26="No data","x",$B$2-'Indicator Date'!AA26)</f>
        <v>0</v>
      </c>
      <c r="AA25" s="119">
        <f>IF('Indicator Date'!AB26="No data","x",$B$2-'Indicator Date'!AB26)</f>
        <v>3</v>
      </c>
      <c r="AB25" s="119">
        <f>IF('Indicator Date'!AC26="No data","x",$B$2-'Indicator Date'!AC26)</f>
        <v>2</v>
      </c>
      <c r="AC25" s="119">
        <f>IF('Indicator Date'!AD26="No data","x",$B$2-'Indicator Date'!AD26)</f>
        <v>2</v>
      </c>
      <c r="AD25" s="119">
        <f>IF('Indicator Date'!AE26="No data","x",$B$2-'Indicator Date'!AE26)</f>
        <v>0</v>
      </c>
      <c r="AE25" s="119">
        <f>IF('Indicator Date'!AF26="No data","x",$B$2-'Indicator Date'!AF26)</f>
        <v>0</v>
      </c>
      <c r="AF25" s="119">
        <f>IF('Indicator Date'!AG26="No data","x",$B$2-'Indicator Date'!AG26)</f>
        <v>0</v>
      </c>
      <c r="AG25" s="119">
        <f>IF('Indicator Date'!AH26="No data","x",$B$2-'Indicator Date'!AH26)</f>
        <v>2</v>
      </c>
      <c r="AH25" s="119">
        <f>IF('Indicator Date'!AI26="No data","x",$B$2-'Indicator Date'!AI26)</f>
        <v>2</v>
      </c>
      <c r="AI25" s="119">
        <f>IF('Indicator Date'!AJ26="No data","x",$B$2-'Indicator Date'!AJ26)</f>
        <v>1</v>
      </c>
      <c r="AJ25" s="119">
        <f>IF('Indicator Date'!AK26="No data","x",$B$2-'Indicator Date'!AK26)</f>
        <v>7</v>
      </c>
      <c r="AK25" s="119">
        <f>IF('Indicator Date'!AL26="No data","x",$B$2-'Indicator Date'!AL26)</f>
        <v>1</v>
      </c>
      <c r="AL25" s="119">
        <f>IF('Indicator Date'!AM26="No data","x",$B$2-'Indicator Date'!AM26)</f>
        <v>0</v>
      </c>
      <c r="AM25" s="119">
        <f>IF('Indicator Date'!AN26="No data","x",$B$2-'Indicator Date'!AN26)</f>
        <v>0</v>
      </c>
      <c r="AN25" s="119">
        <f>IF('Indicator Date'!AO26="No data","x",$B$2-'Indicator Date'!AO26)</f>
        <v>3</v>
      </c>
      <c r="AO25" s="119">
        <f>IF('Indicator Date'!AP26="No data","x",$B$2-'Indicator Date'!AP26)</f>
        <v>1</v>
      </c>
      <c r="AP25" s="119">
        <f>IF('Indicator Date'!AQ26="No data","x",$B$2-'Indicator Date'!AQ26)</f>
        <v>2</v>
      </c>
      <c r="AQ25" s="119">
        <f>IF('Indicator Date'!AR26="No data","x",$B$2-'Indicator Date'!AR26)</f>
        <v>1</v>
      </c>
      <c r="AR25" s="119" t="str">
        <f>IF('Indicator Date'!AS26="No data","x",$B$2-'Indicator Date'!AS26)</f>
        <v>x</v>
      </c>
      <c r="AS25" s="119">
        <f>IF('Indicator Date'!AT26="No data","x",$B$2-'Indicator Date'!AT26)</f>
        <v>1</v>
      </c>
      <c r="AT25" s="119">
        <f>IF('Indicator Date'!AU26="No data","x",$B$2-'Indicator Date'!AU26)</f>
        <v>1</v>
      </c>
      <c r="AU25" s="119">
        <f>IF('Indicator Date'!AV26="No data","x",$B$2-'Indicator Date'!AV26)</f>
        <v>2</v>
      </c>
      <c r="AV25" s="119">
        <f>IF('Indicator Date'!AW26="No data","x",$B$2-'Indicator Date'!AW26)</f>
        <v>1</v>
      </c>
      <c r="AW25" s="119">
        <f>IF('Indicator Date'!AX26="No data","x",$B$2-'Indicator Date'!AX26)</f>
        <v>1</v>
      </c>
      <c r="AX25" s="119">
        <f>IF('Indicator Date'!AY26="No data","x",$B$2-'Indicator Date'!AY26)</f>
        <v>1</v>
      </c>
      <c r="AY25" s="119">
        <f>IF('Indicator Date'!AZ26="No data","x",$B$2-'Indicator Date'!AZ26)</f>
        <v>0</v>
      </c>
      <c r="AZ25" s="119">
        <f>IF('Indicator Date'!BA26="No data","x",$B$2-'Indicator Date'!BA26)</f>
        <v>2</v>
      </c>
      <c r="BA25" s="119">
        <f>IF('Indicator Date'!BB26="No data","x",$B$2-'Indicator Date'!BB26)</f>
        <v>5</v>
      </c>
      <c r="BB25" s="119">
        <f>IF('Indicator Date'!BC26="No data","x",$B$2-'Indicator Date'!BC26)</f>
        <v>1</v>
      </c>
      <c r="BC25" s="119">
        <f>IF('Indicator Date'!BD26="No data","x",$B$2-'Indicator Date'!BD26)</f>
        <v>1</v>
      </c>
      <c r="BD25" s="4">
        <f t="shared" si="0"/>
        <v>96</v>
      </c>
      <c r="BE25" s="120">
        <f t="shared" si="1"/>
        <v>1.7777777777777777</v>
      </c>
      <c r="BF25" s="4">
        <f t="shared" si="2"/>
        <v>44</v>
      </c>
      <c r="BG25" s="120">
        <f t="shared" si="3"/>
        <v>1.9528074011978283</v>
      </c>
      <c r="BH25" s="123">
        <f t="shared" si="4"/>
        <v>1</v>
      </c>
    </row>
    <row r="26" spans="1:60">
      <c r="A26" t="s">
        <v>356</v>
      </c>
      <c r="B26" s="119">
        <f>IF('Indicator Date'!C27="No data","x",$B$2-'Indicator Date'!C27)</f>
        <v>1</v>
      </c>
      <c r="C26" s="119">
        <f>IF('Indicator Date'!D27="No data","x",$B$2-'Indicator Date'!D27)</f>
        <v>1</v>
      </c>
      <c r="D26" s="119">
        <f>IF('Indicator Date'!E27="No data","x",$B$2-'Indicator Date'!E27)</f>
        <v>6</v>
      </c>
      <c r="E26" s="119">
        <f>IF('Indicator Date'!F27="No data","x",$B$2-'Indicator Date'!F27)</f>
        <v>6</v>
      </c>
      <c r="F26" s="119">
        <f>IF('Indicator Date'!G27="No data","x",$B$2-'Indicator Date'!G27)</f>
        <v>1</v>
      </c>
      <c r="G26" s="119">
        <f>IF('Indicator Date'!H27="No data","x",$B$2-'Indicator Date'!H27)</f>
        <v>1</v>
      </c>
      <c r="H26" s="119">
        <f>IF('Indicator Date'!I27="No data","x",$B$2-'Indicator Date'!I27)</f>
        <v>1</v>
      </c>
      <c r="I26" s="119">
        <f>IF('Indicator Date'!J27="No data","x",$B$2-'Indicator Date'!J27)</f>
        <v>1</v>
      </c>
      <c r="J26" s="119">
        <f>IF('Indicator Date'!K27="No data","x",$B$2-'Indicator Date'!K27)</f>
        <v>1</v>
      </c>
      <c r="K26" s="119">
        <f>IF('Indicator Date'!L27="No data","x",$B$2-'Indicator Date'!L27)</f>
        <v>2</v>
      </c>
      <c r="L26" s="119">
        <f>IF('Indicator Date'!M27="No data","x",$B$2-'Indicator Date'!M27)</f>
        <v>0</v>
      </c>
      <c r="M26" s="119">
        <f>IF('Indicator Date'!N27="No data","x",$B$2-'Indicator Date'!N27)</f>
        <v>0</v>
      </c>
      <c r="N26" s="119">
        <f>IF('Indicator Date'!O27="No data","x",$B$2-'Indicator Date'!O27)</f>
        <v>2</v>
      </c>
      <c r="O26" s="119">
        <f>IF('Indicator Date'!P27="No data","x",$B$2-'Indicator Date'!P27)</f>
        <v>11</v>
      </c>
      <c r="P26" s="119">
        <f>IF('Indicator Date'!Q27="No data","x",$B$2-'Indicator Date'!Q27)</f>
        <v>2</v>
      </c>
      <c r="Q26" s="119">
        <f>IF('Indicator Date'!R27="No data","x",$B$2-'Indicator Date'!R27)</f>
        <v>2</v>
      </c>
      <c r="R26" s="119">
        <f>IF('Indicator Date'!S27="No data","x",$B$2-'Indicator Date'!S27)</f>
        <v>1</v>
      </c>
      <c r="S26" s="119">
        <f>IF('Indicator Date'!T27="No data","x",$B$2-'Indicator Date'!T27)</f>
        <v>2</v>
      </c>
      <c r="T26" s="119">
        <f>IF('Indicator Date'!U27="No data","x",$B$2-'Indicator Date'!U27)</f>
        <v>2</v>
      </c>
      <c r="U26" s="119">
        <f>IF('Indicator Date'!V27="No data","x",$B$2-'Indicator Date'!V27)</f>
        <v>2</v>
      </c>
      <c r="V26" s="119">
        <f>IF('Indicator Date'!W27="No data","x",$B$2-'Indicator Date'!W27)</f>
        <v>2</v>
      </c>
      <c r="W26" s="119">
        <f>IF('Indicator Date'!X27="No data","x",$B$2-'Indicator Date'!X27)</f>
        <v>2</v>
      </c>
      <c r="X26" s="119">
        <f>IF('Indicator Date'!Y27="No data","x",$B$2-'Indicator Date'!Y27)</f>
        <v>2</v>
      </c>
      <c r="Y26" s="119">
        <f>IF('Indicator Date'!Z27="No data","x",$B$2-'Indicator Date'!Z27)</f>
        <v>2</v>
      </c>
      <c r="Z26" s="119">
        <f>IF('Indicator Date'!AA27="No data","x",$B$2-'Indicator Date'!AA27)</f>
        <v>0</v>
      </c>
      <c r="AA26" s="119">
        <f>IF('Indicator Date'!AB27="No data","x",$B$2-'Indicator Date'!AB27)</f>
        <v>3</v>
      </c>
      <c r="AB26" s="119">
        <f>IF('Indicator Date'!AC27="No data","x",$B$2-'Indicator Date'!AC27)</f>
        <v>2</v>
      </c>
      <c r="AC26" s="119">
        <f>IF('Indicator Date'!AD27="No data","x",$B$2-'Indicator Date'!AD27)</f>
        <v>2</v>
      </c>
      <c r="AD26" s="119">
        <f>IF('Indicator Date'!AE27="No data","x",$B$2-'Indicator Date'!AE27)</f>
        <v>0</v>
      </c>
      <c r="AE26" s="119">
        <f>IF('Indicator Date'!AF27="No data","x",$B$2-'Indicator Date'!AF27)</f>
        <v>0</v>
      </c>
      <c r="AF26" s="119">
        <f>IF('Indicator Date'!AG27="No data","x",$B$2-'Indicator Date'!AG27)</f>
        <v>0</v>
      </c>
      <c r="AG26" s="119">
        <f>IF('Indicator Date'!AH27="No data","x",$B$2-'Indicator Date'!AH27)</f>
        <v>2</v>
      </c>
      <c r="AH26" s="119">
        <f>IF('Indicator Date'!AI27="No data","x",$B$2-'Indicator Date'!AI27)</f>
        <v>2</v>
      </c>
      <c r="AI26" s="119">
        <f>IF('Indicator Date'!AJ27="No data","x",$B$2-'Indicator Date'!AJ27)</f>
        <v>1</v>
      </c>
      <c r="AJ26" s="119">
        <f>IF('Indicator Date'!AK27="No data","x",$B$2-'Indicator Date'!AK27)</f>
        <v>7</v>
      </c>
      <c r="AK26" s="119">
        <f>IF('Indicator Date'!AL27="No data","x",$B$2-'Indicator Date'!AL27)</f>
        <v>1</v>
      </c>
      <c r="AL26" s="119">
        <f>IF('Indicator Date'!AM27="No data","x",$B$2-'Indicator Date'!AM27)</f>
        <v>0</v>
      </c>
      <c r="AM26" s="119">
        <f>IF('Indicator Date'!AN27="No data","x",$B$2-'Indicator Date'!AN27)</f>
        <v>0</v>
      </c>
      <c r="AN26" s="119">
        <f>IF('Indicator Date'!AO27="No data","x",$B$2-'Indicator Date'!AO27)</f>
        <v>3</v>
      </c>
      <c r="AO26" s="119">
        <f>IF('Indicator Date'!AP27="No data","x",$B$2-'Indicator Date'!AP27)</f>
        <v>1</v>
      </c>
      <c r="AP26" s="119">
        <f>IF('Indicator Date'!AQ27="No data","x",$B$2-'Indicator Date'!AQ27)</f>
        <v>2</v>
      </c>
      <c r="AQ26" s="119">
        <f>IF('Indicator Date'!AR27="No data","x",$B$2-'Indicator Date'!AR27)</f>
        <v>1</v>
      </c>
      <c r="AR26" s="119" t="str">
        <f>IF('Indicator Date'!AS27="No data","x",$B$2-'Indicator Date'!AS27)</f>
        <v>x</v>
      </c>
      <c r="AS26" s="119">
        <f>IF('Indicator Date'!AT27="No data","x",$B$2-'Indicator Date'!AT27)</f>
        <v>1</v>
      </c>
      <c r="AT26" s="119">
        <f>IF('Indicator Date'!AU27="No data","x",$B$2-'Indicator Date'!AU27)</f>
        <v>1</v>
      </c>
      <c r="AU26" s="119">
        <f>IF('Indicator Date'!AV27="No data","x",$B$2-'Indicator Date'!AV27)</f>
        <v>2</v>
      </c>
      <c r="AV26" s="119">
        <f>IF('Indicator Date'!AW27="No data","x",$B$2-'Indicator Date'!AW27)</f>
        <v>1</v>
      </c>
      <c r="AW26" s="119">
        <f>IF('Indicator Date'!AX27="No data","x",$B$2-'Indicator Date'!AX27)</f>
        <v>1</v>
      </c>
      <c r="AX26" s="119">
        <f>IF('Indicator Date'!AY27="No data","x",$B$2-'Indicator Date'!AY27)</f>
        <v>1</v>
      </c>
      <c r="AY26" s="119">
        <f>IF('Indicator Date'!AZ27="No data","x",$B$2-'Indicator Date'!AZ27)</f>
        <v>0</v>
      </c>
      <c r="AZ26" s="119">
        <f>IF('Indicator Date'!BA27="No data","x",$B$2-'Indicator Date'!BA27)</f>
        <v>2</v>
      </c>
      <c r="BA26" s="119">
        <f>IF('Indicator Date'!BB27="No data","x",$B$2-'Indicator Date'!BB27)</f>
        <v>5</v>
      </c>
      <c r="BB26" s="119">
        <f>IF('Indicator Date'!BC27="No data","x",$B$2-'Indicator Date'!BC27)</f>
        <v>1</v>
      </c>
      <c r="BC26" s="119">
        <f>IF('Indicator Date'!BD27="No data","x",$B$2-'Indicator Date'!BD27)</f>
        <v>1</v>
      </c>
      <c r="BD26" s="4">
        <f t="shared" si="0"/>
        <v>96</v>
      </c>
      <c r="BE26" s="120">
        <f t="shared" si="1"/>
        <v>1.7777777777777777</v>
      </c>
      <c r="BF26" s="4">
        <f t="shared" si="2"/>
        <v>44</v>
      </c>
      <c r="BG26" s="120">
        <f t="shared" si="3"/>
        <v>1.9528074011978283</v>
      </c>
      <c r="BH26" s="123">
        <f t="shared" si="4"/>
        <v>1</v>
      </c>
    </row>
    <row r="27" spans="1:60">
      <c r="A27" t="s">
        <v>357</v>
      </c>
      <c r="B27" s="119">
        <f>IF('Indicator Date'!C28="No data","x",$B$2-'Indicator Date'!C28)</f>
        <v>1</v>
      </c>
      <c r="C27" s="119">
        <f>IF('Indicator Date'!D28="No data","x",$B$2-'Indicator Date'!D28)</f>
        <v>1</v>
      </c>
      <c r="D27" s="119">
        <f>IF('Indicator Date'!E28="No data","x",$B$2-'Indicator Date'!E28)</f>
        <v>6</v>
      </c>
      <c r="E27" s="119">
        <f>IF('Indicator Date'!F28="No data","x",$B$2-'Indicator Date'!F28)</f>
        <v>6</v>
      </c>
      <c r="F27" s="119">
        <f>IF('Indicator Date'!G28="No data","x",$B$2-'Indicator Date'!G28)</f>
        <v>1</v>
      </c>
      <c r="G27" s="119">
        <f>IF('Indicator Date'!H28="No data","x",$B$2-'Indicator Date'!H28)</f>
        <v>1</v>
      </c>
      <c r="H27" s="119">
        <f>IF('Indicator Date'!I28="No data","x",$B$2-'Indicator Date'!I28)</f>
        <v>1</v>
      </c>
      <c r="I27" s="119">
        <f>IF('Indicator Date'!J28="No data","x",$B$2-'Indicator Date'!J28)</f>
        <v>1</v>
      </c>
      <c r="J27" s="119">
        <f>IF('Indicator Date'!K28="No data","x",$B$2-'Indicator Date'!K28)</f>
        <v>1</v>
      </c>
      <c r="K27" s="119">
        <f>IF('Indicator Date'!L28="No data","x",$B$2-'Indicator Date'!L28)</f>
        <v>2</v>
      </c>
      <c r="L27" s="119">
        <f>IF('Indicator Date'!M28="No data","x",$B$2-'Indicator Date'!M28)</f>
        <v>0</v>
      </c>
      <c r="M27" s="119">
        <f>IF('Indicator Date'!N28="No data","x",$B$2-'Indicator Date'!N28)</f>
        <v>0</v>
      </c>
      <c r="N27" s="119">
        <f>IF('Indicator Date'!O28="No data","x",$B$2-'Indicator Date'!O28)</f>
        <v>2</v>
      </c>
      <c r="O27" s="119">
        <f>IF('Indicator Date'!P28="No data","x",$B$2-'Indicator Date'!P28)</f>
        <v>11</v>
      </c>
      <c r="P27" s="119">
        <f>IF('Indicator Date'!Q28="No data","x",$B$2-'Indicator Date'!Q28)</f>
        <v>2</v>
      </c>
      <c r="Q27" s="119">
        <f>IF('Indicator Date'!R28="No data","x",$B$2-'Indicator Date'!R28)</f>
        <v>2</v>
      </c>
      <c r="R27" s="119">
        <f>IF('Indicator Date'!S28="No data","x",$B$2-'Indicator Date'!S28)</f>
        <v>1</v>
      </c>
      <c r="S27" s="119">
        <f>IF('Indicator Date'!T28="No data","x",$B$2-'Indicator Date'!T28)</f>
        <v>2</v>
      </c>
      <c r="T27" s="119">
        <f>IF('Indicator Date'!U28="No data","x",$B$2-'Indicator Date'!U28)</f>
        <v>2</v>
      </c>
      <c r="U27" s="119">
        <f>IF('Indicator Date'!V28="No data","x",$B$2-'Indicator Date'!V28)</f>
        <v>2</v>
      </c>
      <c r="V27" s="119">
        <f>IF('Indicator Date'!W28="No data","x",$B$2-'Indicator Date'!W28)</f>
        <v>2</v>
      </c>
      <c r="W27" s="119">
        <f>IF('Indicator Date'!X28="No data","x",$B$2-'Indicator Date'!X28)</f>
        <v>2</v>
      </c>
      <c r="X27" s="119">
        <f>IF('Indicator Date'!Y28="No data","x",$B$2-'Indicator Date'!Y28)</f>
        <v>2</v>
      </c>
      <c r="Y27" s="119">
        <f>IF('Indicator Date'!Z28="No data","x",$B$2-'Indicator Date'!Z28)</f>
        <v>2</v>
      </c>
      <c r="Z27" s="119">
        <f>IF('Indicator Date'!AA28="No data","x",$B$2-'Indicator Date'!AA28)</f>
        <v>0</v>
      </c>
      <c r="AA27" s="119">
        <f>IF('Indicator Date'!AB28="No data","x",$B$2-'Indicator Date'!AB28)</f>
        <v>3</v>
      </c>
      <c r="AB27" s="119">
        <f>IF('Indicator Date'!AC28="No data","x",$B$2-'Indicator Date'!AC28)</f>
        <v>2</v>
      </c>
      <c r="AC27" s="119">
        <f>IF('Indicator Date'!AD28="No data","x",$B$2-'Indicator Date'!AD28)</f>
        <v>2</v>
      </c>
      <c r="AD27" s="119">
        <f>IF('Indicator Date'!AE28="No data","x",$B$2-'Indicator Date'!AE28)</f>
        <v>0</v>
      </c>
      <c r="AE27" s="119">
        <f>IF('Indicator Date'!AF28="No data","x",$B$2-'Indicator Date'!AF28)</f>
        <v>0</v>
      </c>
      <c r="AF27" s="119">
        <f>IF('Indicator Date'!AG28="No data","x",$B$2-'Indicator Date'!AG28)</f>
        <v>0</v>
      </c>
      <c r="AG27" s="119">
        <f>IF('Indicator Date'!AH28="No data","x",$B$2-'Indicator Date'!AH28)</f>
        <v>2</v>
      </c>
      <c r="AH27" s="119">
        <f>IF('Indicator Date'!AI28="No data","x",$B$2-'Indicator Date'!AI28)</f>
        <v>2</v>
      </c>
      <c r="AI27" s="119">
        <f>IF('Indicator Date'!AJ28="No data","x",$B$2-'Indicator Date'!AJ28)</f>
        <v>1</v>
      </c>
      <c r="AJ27" s="119">
        <f>IF('Indicator Date'!AK28="No data","x",$B$2-'Indicator Date'!AK28)</f>
        <v>7</v>
      </c>
      <c r="AK27" s="119">
        <f>IF('Indicator Date'!AL28="No data","x",$B$2-'Indicator Date'!AL28)</f>
        <v>1</v>
      </c>
      <c r="AL27" s="119">
        <f>IF('Indicator Date'!AM28="No data","x",$B$2-'Indicator Date'!AM28)</f>
        <v>0</v>
      </c>
      <c r="AM27" s="119">
        <f>IF('Indicator Date'!AN28="No data","x",$B$2-'Indicator Date'!AN28)</f>
        <v>0</v>
      </c>
      <c r="AN27" s="119">
        <f>IF('Indicator Date'!AO28="No data","x",$B$2-'Indicator Date'!AO28)</f>
        <v>3</v>
      </c>
      <c r="AO27" s="119">
        <f>IF('Indicator Date'!AP28="No data","x",$B$2-'Indicator Date'!AP28)</f>
        <v>1</v>
      </c>
      <c r="AP27" s="119">
        <f>IF('Indicator Date'!AQ28="No data","x",$B$2-'Indicator Date'!AQ28)</f>
        <v>2</v>
      </c>
      <c r="AQ27" s="119">
        <f>IF('Indicator Date'!AR28="No data","x",$B$2-'Indicator Date'!AR28)</f>
        <v>1</v>
      </c>
      <c r="AR27" s="119" t="str">
        <f>IF('Indicator Date'!AS28="No data","x",$B$2-'Indicator Date'!AS28)</f>
        <v>x</v>
      </c>
      <c r="AS27" s="119">
        <f>IF('Indicator Date'!AT28="No data","x",$B$2-'Indicator Date'!AT28)</f>
        <v>1</v>
      </c>
      <c r="AT27" s="119">
        <f>IF('Indicator Date'!AU28="No data","x",$B$2-'Indicator Date'!AU28)</f>
        <v>1</v>
      </c>
      <c r="AU27" s="119">
        <f>IF('Indicator Date'!AV28="No data","x",$B$2-'Indicator Date'!AV28)</f>
        <v>2</v>
      </c>
      <c r="AV27" s="119">
        <f>IF('Indicator Date'!AW28="No data","x",$B$2-'Indicator Date'!AW28)</f>
        <v>1</v>
      </c>
      <c r="AW27" s="119">
        <f>IF('Indicator Date'!AX28="No data","x",$B$2-'Indicator Date'!AX28)</f>
        <v>1</v>
      </c>
      <c r="AX27" s="119">
        <f>IF('Indicator Date'!AY28="No data","x",$B$2-'Indicator Date'!AY28)</f>
        <v>1</v>
      </c>
      <c r="AY27" s="119">
        <f>IF('Indicator Date'!AZ28="No data","x",$B$2-'Indicator Date'!AZ28)</f>
        <v>0</v>
      </c>
      <c r="AZ27" s="119">
        <f>IF('Indicator Date'!BA28="No data","x",$B$2-'Indicator Date'!BA28)</f>
        <v>2</v>
      </c>
      <c r="BA27" s="119">
        <f>IF('Indicator Date'!BB28="No data","x",$B$2-'Indicator Date'!BB28)</f>
        <v>5</v>
      </c>
      <c r="BB27" s="119">
        <f>IF('Indicator Date'!BC28="No data","x",$B$2-'Indicator Date'!BC28)</f>
        <v>1</v>
      </c>
      <c r="BC27" s="119">
        <f>IF('Indicator Date'!BD28="No data","x",$B$2-'Indicator Date'!BD28)</f>
        <v>1</v>
      </c>
      <c r="BD27" s="4">
        <f t="shared" si="0"/>
        <v>96</v>
      </c>
      <c r="BE27" s="120">
        <f t="shared" si="1"/>
        <v>1.7777777777777777</v>
      </c>
      <c r="BF27" s="4">
        <f t="shared" si="2"/>
        <v>44</v>
      </c>
      <c r="BG27" s="120">
        <f t="shared" si="3"/>
        <v>1.9528074011978283</v>
      </c>
      <c r="BH27" s="123">
        <f t="shared" si="4"/>
        <v>1</v>
      </c>
    </row>
    <row r="28" spans="1:60">
      <c r="A28" t="s">
        <v>358</v>
      </c>
      <c r="B28" s="119">
        <f>IF('Indicator Date'!C29="No data","x",$B$2-'Indicator Date'!C29)</f>
        <v>1</v>
      </c>
      <c r="C28" s="119">
        <f>IF('Indicator Date'!D29="No data","x",$B$2-'Indicator Date'!D29)</f>
        <v>1</v>
      </c>
      <c r="D28" s="119">
        <f>IF('Indicator Date'!E29="No data","x",$B$2-'Indicator Date'!E29)</f>
        <v>6</v>
      </c>
      <c r="E28" s="119">
        <f>IF('Indicator Date'!F29="No data","x",$B$2-'Indicator Date'!F29)</f>
        <v>6</v>
      </c>
      <c r="F28" s="119">
        <f>IF('Indicator Date'!G29="No data","x",$B$2-'Indicator Date'!G29)</f>
        <v>1</v>
      </c>
      <c r="G28" s="119">
        <f>IF('Indicator Date'!H29="No data","x",$B$2-'Indicator Date'!H29)</f>
        <v>1</v>
      </c>
      <c r="H28" s="119">
        <f>IF('Indicator Date'!I29="No data","x",$B$2-'Indicator Date'!I29)</f>
        <v>1</v>
      </c>
      <c r="I28" s="119">
        <f>IF('Indicator Date'!J29="No data","x",$B$2-'Indicator Date'!J29)</f>
        <v>1</v>
      </c>
      <c r="J28" s="119">
        <f>IF('Indicator Date'!K29="No data","x",$B$2-'Indicator Date'!K29)</f>
        <v>1</v>
      </c>
      <c r="K28" s="119">
        <f>IF('Indicator Date'!L29="No data","x",$B$2-'Indicator Date'!L29)</f>
        <v>2</v>
      </c>
      <c r="L28" s="119">
        <f>IF('Indicator Date'!M29="No data","x",$B$2-'Indicator Date'!M29)</f>
        <v>0</v>
      </c>
      <c r="M28" s="119">
        <f>IF('Indicator Date'!N29="No data","x",$B$2-'Indicator Date'!N29)</f>
        <v>0</v>
      </c>
      <c r="N28" s="119">
        <f>IF('Indicator Date'!O29="No data","x",$B$2-'Indicator Date'!O29)</f>
        <v>2</v>
      </c>
      <c r="O28" s="119">
        <f>IF('Indicator Date'!P29="No data","x",$B$2-'Indicator Date'!P29)</f>
        <v>11</v>
      </c>
      <c r="P28" s="119">
        <f>IF('Indicator Date'!Q29="No data","x",$B$2-'Indicator Date'!Q29)</f>
        <v>2</v>
      </c>
      <c r="Q28" s="119">
        <f>IF('Indicator Date'!R29="No data","x",$B$2-'Indicator Date'!R29)</f>
        <v>2</v>
      </c>
      <c r="R28" s="119">
        <f>IF('Indicator Date'!S29="No data","x",$B$2-'Indicator Date'!S29)</f>
        <v>1</v>
      </c>
      <c r="S28" s="119">
        <f>IF('Indicator Date'!T29="No data","x",$B$2-'Indicator Date'!T29)</f>
        <v>2</v>
      </c>
      <c r="T28" s="119">
        <f>IF('Indicator Date'!U29="No data","x",$B$2-'Indicator Date'!U29)</f>
        <v>2</v>
      </c>
      <c r="U28" s="119">
        <f>IF('Indicator Date'!V29="No data","x",$B$2-'Indicator Date'!V29)</f>
        <v>2</v>
      </c>
      <c r="V28" s="119">
        <f>IF('Indicator Date'!W29="No data","x",$B$2-'Indicator Date'!W29)</f>
        <v>2</v>
      </c>
      <c r="W28" s="119">
        <f>IF('Indicator Date'!X29="No data","x",$B$2-'Indicator Date'!X29)</f>
        <v>2</v>
      </c>
      <c r="X28" s="119">
        <f>IF('Indicator Date'!Y29="No data","x",$B$2-'Indicator Date'!Y29)</f>
        <v>2</v>
      </c>
      <c r="Y28" s="119">
        <f>IF('Indicator Date'!Z29="No data","x",$B$2-'Indicator Date'!Z29)</f>
        <v>2</v>
      </c>
      <c r="Z28" s="119">
        <f>IF('Indicator Date'!AA29="No data","x",$B$2-'Indicator Date'!AA29)</f>
        <v>0</v>
      </c>
      <c r="AA28" s="119">
        <f>IF('Indicator Date'!AB29="No data","x",$B$2-'Indicator Date'!AB29)</f>
        <v>3</v>
      </c>
      <c r="AB28" s="119">
        <f>IF('Indicator Date'!AC29="No data","x",$B$2-'Indicator Date'!AC29)</f>
        <v>2</v>
      </c>
      <c r="AC28" s="119">
        <f>IF('Indicator Date'!AD29="No data","x",$B$2-'Indicator Date'!AD29)</f>
        <v>2</v>
      </c>
      <c r="AD28" s="119">
        <f>IF('Indicator Date'!AE29="No data","x",$B$2-'Indicator Date'!AE29)</f>
        <v>0</v>
      </c>
      <c r="AE28" s="119">
        <f>IF('Indicator Date'!AF29="No data","x",$B$2-'Indicator Date'!AF29)</f>
        <v>0</v>
      </c>
      <c r="AF28" s="119">
        <f>IF('Indicator Date'!AG29="No data","x",$B$2-'Indicator Date'!AG29)</f>
        <v>0</v>
      </c>
      <c r="AG28" s="119">
        <f>IF('Indicator Date'!AH29="No data","x",$B$2-'Indicator Date'!AH29)</f>
        <v>2</v>
      </c>
      <c r="AH28" s="119">
        <f>IF('Indicator Date'!AI29="No data","x",$B$2-'Indicator Date'!AI29)</f>
        <v>2</v>
      </c>
      <c r="AI28" s="119">
        <f>IF('Indicator Date'!AJ29="No data","x",$B$2-'Indicator Date'!AJ29)</f>
        <v>1</v>
      </c>
      <c r="AJ28" s="119">
        <f>IF('Indicator Date'!AK29="No data","x",$B$2-'Indicator Date'!AK29)</f>
        <v>7</v>
      </c>
      <c r="AK28" s="119">
        <f>IF('Indicator Date'!AL29="No data","x",$B$2-'Indicator Date'!AL29)</f>
        <v>1</v>
      </c>
      <c r="AL28" s="119">
        <f>IF('Indicator Date'!AM29="No data","x",$B$2-'Indicator Date'!AM29)</f>
        <v>0</v>
      </c>
      <c r="AM28" s="119">
        <f>IF('Indicator Date'!AN29="No data","x",$B$2-'Indicator Date'!AN29)</f>
        <v>0</v>
      </c>
      <c r="AN28" s="119">
        <f>IF('Indicator Date'!AO29="No data","x",$B$2-'Indicator Date'!AO29)</f>
        <v>3</v>
      </c>
      <c r="AO28" s="119">
        <f>IF('Indicator Date'!AP29="No data","x",$B$2-'Indicator Date'!AP29)</f>
        <v>1</v>
      </c>
      <c r="AP28" s="119">
        <f>IF('Indicator Date'!AQ29="No data","x",$B$2-'Indicator Date'!AQ29)</f>
        <v>2</v>
      </c>
      <c r="AQ28" s="119">
        <f>IF('Indicator Date'!AR29="No data","x",$B$2-'Indicator Date'!AR29)</f>
        <v>1</v>
      </c>
      <c r="AR28" s="119" t="str">
        <f>IF('Indicator Date'!AS29="No data","x",$B$2-'Indicator Date'!AS29)</f>
        <v>x</v>
      </c>
      <c r="AS28" s="119">
        <f>IF('Indicator Date'!AT29="No data","x",$B$2-'Indicator Date'!AT29)</f>
        <v>1</v>
      </c>
      <c r="AT28" s="119">
        <f>IF('Indicator Date'!AU29="No data","x",$B$2-'Indicator Date'!AU29)</f>
        <v>1</v>
      </c>
      <c r="AU28" s="119">
        <f>IF('Indicator Date'!AV29="No data","x",$B$2-'Indicator Date'!AV29)</f>
        <v>2</v>
      </c>
      <c r="AV28" s="119">
        <f>IF('Indicator Date'!AW29="No data","x",$B$2-'Indicator Date'!AW29)</f>
        <v>1</v>
      </c>
      <c r="AW28" s="119">
        <f>IF('Indicator Date'!AX29="No data","x",$B$2-'Indicator Date'!AX29)</f>
        <v>1</v>
      </c>
      <c r="AX28" s="119">
        <f>IF('Indicator Date'!AY29="No data","x",$B$2-'Indicator Date'!AY29)</f>
        <v>1</v>
      </c>
      <c r="AY28" s="119">
        <f>IF('Indicator Date'!AZ29="No data","x",$B$2-'Indicator Date'!AZ29)</f>
        <v>0</v>
      </c>
      <c r="AZ28" s="119">
        <f>IF('Indicator Date'!BA29="No data","x",$B$2-'Indicator Date'!BA29)</f>
        <v>2</v>
      </c>
      <c r="BA28" s="119">
        <f>IF('Indicator Date'!BB29="No data","x",$B$2-'Indicator Date'!BB29)</f>
        <v>5</v>
      </c>
      <c r="BB28" s="119">
        <f>IF('Indicator Date'!BC29="No data","x",$B$2-'Indicator Date'!BC29)</f>
        <v>1</v>
      </c>
      <c r="BC28" s="119">
        <f>IF('Indicator Date'!BD29="No data","x",$B$2-'Indicator Date'!BD29)</f>
        <v>1</v>
      </c>
      <c r="BD28" s="4">
        <f t="shared" si="0"/>
        <v>96</v>
      </c>
      <c r="BE28" s="120">
        <f t="shared" si="1"/>
        <v>1.7777777777777777</v>
      </c>
      <c r="BF28" s="4">
        <f t="shared" si="2"/>
        <v>44</v>
      </c>
      <c r="BG28" s="120">
        <f t="shared" si="3"/>
        <v>1.9528074011978283</v>
      </c>
      <c r="BH28" s="123">
        <f t="shared" si="4"/>
        <v>1</v>
      </c>
    </row>
    <row r="29" spans="1:60">
      <c r="A29" t="s">
        <v>359</v>
      </c>
      <c r="B29" s="119">
        <f>IF('Indicator Date'!C30="No data","x",$B$2-'Indicator Date'!C30)</f>
        <v>1</v>
      </c>
      <c r="C29" s="119">
        <f>IF('Indicator Date'!D30="No data","x",$B$2-'Indicator Date'!D30)</f>
        <v>1</v>
      </c>
      <c r="D29" s="119">
        <f>IF('Indicator Date'!E30="No data","x",$B$2-'Indicator Date'!E30)</f>
        <v>6</v>
      </c>
      <c r="E29" s="119">
        <f>IF('Indicator Date'!F30="No data","x",$B$2-'Indicator Date'!F30)</f>
        <v>6</v>
      </c>
      <c r="F29" s="119">
        <f>IF('Indicator Date'!G30="No data","x",$B$2-'Indicator Date'!G30)</f>
        <v>1</v>
      </c>
      <c r="G29" s="119">
        <f>IF('Indicator Date'!H30="No data","x",$B$2-'Indicator Date'!H30)</f>
        <v>1</v>
      </c>
      <c r="H29" s="119">
        <f>IF('Indicator Date'!I30="No data","x",$B$2-'Indicator Date'!I30)</f>
        <v>1</v>
      </c>
      <c r="I29" s="119">
        <f>IF('Indicator Date'!J30="No data","x",$B$2-'Indicator Date'!J30)</f>
        <v>1</v>
      </c>
      <c r="J29" s="119">
        <f>IF('Indicator Date'!K30="No data","x",$B$2-'Indicator Date'!K30)</f>
        <v>1</v>
      </c>
      <c r="K29" s="119">
        <f>IF('Indicator Date'!L30="No data","x",$B$2-'Indicator Date'!L30)</f>
        <v>2</v>
      </c>
      <c r="L29" s="119">
        <f>IF('Indicator Date'!M30="No data","x",$B$2-'Indicator Date'!M30)</f>
        <v>0</v>
      </c>
      <c r="M29" s="119">
        <f>IF('Indicator Date'!N30="No data","x",$B$2-'Indicator Date'!N30)</f>
        <v>0</v>
      </c>
      <c r="N29" s="119">
        <f>IF('Indicator Date'!O30="No data","x",$B$2-'Indicator Date'!O30)</f>
        <v>2</v>
      </c>
      <c r="O29" s="119">
        <f>IF('Indicator Date'!P30="No data","x",$B$2-'Indicator Date'!P30)</f>
        <v>11</v>
      </c>
      <c r="P29" s="119">
        <f>IF('Indicator Date'!Q30="No data","x",$B$2-'Indicator Date'!Q30)</f>
        <v>2</v>
      </c>
      <c r="Q29" s="119">
        <f>IF('Indicator Date'!R30="No data","x",$B$2-'Indicator Date'!R30)</f>
        <v>2</v>
      </c>
      <c r="R29" s="119">
        <f>IF('Indicator Date'!S30="No data","x",$B$2-'Indicator Date'!S30)</f>
        <v>1</v>
      </c>
      <c r="S29" s="119">
        <f>IF('Indicator Date'!T30="No data","x",$B$2-'Indicator Date'!T30)</f>
        <v>2</v>
      </c>
      <c r="T29" s="119">
        <f>IF('Indicator Date'!U30="No data","x",$B$2-'Indicator Date'!U30)</f>
        <v>2</v>
      </c>
      <c r="U29" s="119">
        <f>IF('Indicator Date'!V30="No data","x",$B$2-'Indicator Date'!V30)</f>
        <v>2</v>
      </c>
      <c r="V29" s="119">
        <f>IF('Indicator Date'!W30="No data","x",$B$2-'Indicator Date'!W30)</f>
        <v>2</v>
      </c>
      <c r="W29" s="119">
        <f>IF('Indicator Date'!X30="No data","x",$B$2-'Indicator Date'!X30)</f>
        <v>2</v>
      </c>
      <c r="X29" s="119">
        <f>IF('Indicator Date'!Y30="No data","x",$B$2-'Indicator Date'!Y30)</f>
        <v>2</v>
      </c>
      <c r="Y29" s="119">
        <f>IF('Indicator Date'!Z30="No data","x",$B$2-'Indicator Date'!Z30)</f>
        <v>2</v>
      </c>
      <c r="Z29" s="119">
        <f>IF('Indicator Date'!AA30="No data","x",$B$2-'Indicator Date'!AA30)</f>
        <v>0</v>
      </c>
      <c r="AA29" s="119">
        <f>IF('Indicator Date'!AB30="No data","x",$B$2-'Indicator Date'!AB30)</f>
        <v>3</v>
      </c>
      <c r="AB29" s="119">
        <f>IF('Indicator Date'!AC30="No data","x",$B$2-'Indicator Date'!AC30)</f>
        <v>2</v>
      </c>
      <c r="AC29" s="119">
        <f>IF('Indicator Date'!AD30="No data","x",$B$2-'Indicator Date'!AD30)</f>
        <v>2</v>
      </c>
      <c r="AD29" s="119">
        <f>IF('Indicator Date'!AE30="No data","x",$B$2-'Indicator Date'!AE30)</f>
        <v>0</v>
      </c>
      <c r="AE29" s="119">
        <f>IF('Indicator Date'!AF30="No data","x",$B$2-'Indicator Date'!AF30)</f>
        <v>0</v>
      </c>
      <c r="AF29" s="119">
        <f>IF('Indicator Date'!AG30="No data","x",$B$2-'Indicator Date'!AG30)</f>
        <v>0</v>
      </c>
      <c r="AG29" s="119">
        <f>IF('Indicator Date'!AH30="No data","x",$B$2-'Indicator Date'!AH30)</f>
        <v>2</v>
      </c>
      <c r="AH29" s="119">
        <f>IF('Indicator Date'!AI30="No data","x",$B$2-'Indicator Date'!AI30)</f>
        <v>2</v>
      </c>
      <c r="AI29" s="119">
        <f>IF('Indicator Date'!AJ30="No data","x",$B$2-'Indicator Date'!AJ30)</f>
        <v>1</v>
      </c>
      <c r="AJ29" s="119">
        <f>IF('Indicator Date'!AK30="No data","x",$B$2-'Indicator Date'!AK30)</f>
        <v>7</v>
      </c>
      <c r="AK29" s="119">
        <f>IF('Indicator Date'!AL30="No data","x",$B$2-'Indicator Date'!AL30)</f>
        <v>1</v>
      </c>
      <c r="AL29" s="119">
        <f>IF('Indicator Date'!AM30="No data","x",$B$2-'Indicator Date'!AM30)</f>
        <v>0</v>
      </c>
      <c r="AM29" s="119">
        <f>IF('Indicator Date'!AN30="No data","x",$B$2-'Indicator Date'!AN30)</f>
        <v>0</v>
      </c>
      <c r="AN29" s="119">
        <f>IF('Indicator Date'!AO30="No data","x",$B$2-'Indicator Date'!AO30)</f>
        <v>3</v>
      </c>
      <c r="AO29" s="119">
        <f>IF('Indicator Date'!AP30="No data","x",$B$2-'Indicator Date'!AP30)</f>
        <v>1</v>
      </c>
      <c r="AP29" s="119">
        <f>IF('Indicator Date'!AQ30="No data","x",$B$2-'Indicator Date'!AQ30)</f>
        <v>2</v>
      </c>
      <c r="AQ29" s="119">
        <f>IF('Indicator Date'!AR30="No data","x",$B$2-'Indicator Date'!AR30)</f>
        <v>1</v>
      </c>
      <c r="AR29" s="119" t="str">
        <f>IF('Indicator Date'!AS30="No data","x",$B$2-'Indicator Date'!AS30)</f>
        <v>x</v>
      </c>
      <c r="AS29" s="119">
        <f>IF('Indicator Date'!AT30="No data","x",$B$2-'Indicator Date'!AT30)</f>
        <v>1</v>
      </c>
      <c r="AT29" s="119">
        <f>IF('Indicator Date'!AU30="No data","x",$B$2-'Indicator Date'!AU30)</f>
        <v>1</v>
      </c>
      <c r="AU29" s="119">
        <f>IF('Indicator Date'!AV30="No data","x",$B$2-'Indicator Date'!AV30)</f>
        <v>2</v>
      </c>
      <c r="AV29" s="119">
        <f>IF('Indicator Date'!AW30="No data","x",$B$2-'Indicator Date'!AW30)</f>
        <v>1</v>
      </c>
      <c r="AW29" s="119">
        <f>IF('Indicator Date'!AX30="No data","x",$B$2-'Indicator Date'!AX30)</f>
        <v>1</v>
      </c>
      <c r="AX29" s="119">
        <f>IF('Indicator Date'!AY30="No data","x",$B$2-'Indicator Date'!AY30)</f>
        <v>1</v>
      </c>
      <c r="AY29" s="119">
        <f>IF('Indicator Date'!AZ30="No data","x",$B$2-'Indicator Date'!AZ30)</f>
        <v>0</v>
      </c>
      <c r="AZ29" s="119">
        <f>IF('Indicator Date'!BA30="No data","x",$B$2-'Indicator Date'!BA30)</f>
        <v>2</v>
      </c>
      <c r="BA29" s="119">
        <f>IF('Indicator Date'!BB30="No data","x",$B$2-'Indicator Date'!BB30)</f>
        <v>5</v>
      </c>
      <c r="BB29" s="119">
        <f>IF('Indicator Date'!BC30="No data","x",$B$2-'Indicator Date'!BC30)</f>
        <v>1</v>
      </c>
      <c r="BC29" s="119">
        <f>IF('Indicator Date'!BD30="No data","x",$B$2-'Indicator Date'!BD30)</f>
        <v>1</v>
      </c>
      <c r="BD29" s="4">
        <f t="shared" si="0"/>
        <v>96</v>
      </c>
      <c r="BE29" s="120">
        <f t="shared" si="1"/>
        <v>1.7777777777777777</v>
      </c>
      <c r="BF29" s="4">
        <f t="shared" si="2"/>
        <v>44</v>
      </c>
      <c r="BG29" s="120">
        <f t="shared" si="3"/>
        <v>1.9528074011978283</v>
      </c>
      <c r="BH29" s="123">
        <f t="shared" si="4"/>
        <v>1</v>
      </c>
    </row>
    <row r="30" spans="1:60">
      <c r="A30" t="s">
        <v>360</v>
      </c>
      <c r="B30" s="119">
        <f>IF('Indicator Date'!C31="No data","x",$B$2-'Indicator Date'!C31)</f>
        <v>1</v>
      </c>
      <c r="C30" s="119">
        <f>IF('Indicator Date'!D31="No data","x",$B$2-'Indicator Date'!D31)</f>
        <v>1</v>
      </c>
      <c r="D30" s="119">
        <f>IF('Indicator Date'!E31="No data","x",$B$2-'Indicator Date'!E31)</f>
        <v>6</v>
      </c>
      <c r="E30" s="119">
        <f>IF('Indicator Date'!F31="No data","x",$B$2-'Indicator Date'!F31)</f>
        <v>6</v>
      </c>
      <c r="F30" s="119">
        <f>IF('Indicator Date'!G31="No data","x",$B$2-'Indicator Date'!G31)</f>
        <v>1</v>
      </c>
      <c r="G30" s="119">
        <f>IF('Indicator Date'!H31="No data","x",$B$2-'Indicator Date'!H31)</f>
        <v>1</v>
      </c>
      <c r="H30" s="119">
        <f>IF('Indicator Date'!I31="No data","x",$B$2-'Indicator Date'!I31)</f>
        <v>1</v>
      </c>
      <c r="I30" s="119">
        <f>IF('Indicator Date'!J31="No data","x",$B$2-'Indicator Date'!J31)</f>
        <v>1</v>
      </c>
      <c r="J30" s="119">
        <f>IF('Indicator Date'!K31="No data","x",$B$2-'Indicator Date'!K31)</f>
        <v>1</v>
      </c>
      <c r="K30" s="119">
        <f>IF('Indicator Date'!L31="No data","x",$B$2-'Indicator Date'!L31)</f>
        <v>2</v>
      </c>
      <c r="L30" s="119">
        <f>IF('Indicator Date'!M31="No data","x",$B$2-'Indicator Date'!M31)</f>
        <v>0</v>
      </c>
      <c r="M30" s="119">
        <f>IF('Indicator Date'!N31="No data","x",$B$2-'Indicator Date'!N31)</f>
        <v>0</v>
      </c>
      <c r="N30" s="119">
        <f>IF('Indicator Date'!O31="No data","x",$B$2-'Indicator Date'!O31)</f>
        <v>2</v>
      </c>
      <c r="O30" s="119">
        <f>IF('Indicator Date'!P31="No data","x",$B$2-'Indicator Date'!P31)</f>
        <v>11</v>
      </c>
      <c r="P30" s="119">
        <f>IF('Indicator Date'!Q31="No data","x",$B$2-'Indicator Date'!Q31)</f>
        <v>2</v>
      </c>
      <c r="Q30" s="119">
        <f>IF('Indicator Date'!R31="No data","x",$B$2-'Indicator Date'!R31)</f>
        <v>2</v>
      </c>
      <c r="R30" s="119">
        <f>IF('Indicator Date'!S31="No data","x",$B$2-'Indicator Date'!S31)</f>
        <v>1</v>
      </c>
      <c r="S30" s="119">
        <f>IF('Indicator Date'!T31="No data","x",$B$2-'Indicator Date'!T31)</f>
        <v>2</v>
      </c>
      <c r="T30" s="119">
        <f>IF('Indicator Date'!U31="No data","x",$B$2-'Indicator Date'!U31)</f>
        <v>2</v>
      </c>
      <c r="U30" s="119">
        <f>IF('Indicator Date'!V31="No data","x",$B$2-'Indicator Date'!V31)</f>
        <v>2</v>
      </c>
      <c r="V30" s="119">
        <f>IF('Indicator Date'!W31="No data","x",$B$2-'Indicator Date'!W31)</f>
        <v>2</v>
      </c>
      <c r="W30" s="119">
        <f>IF('Indicator Date'!X31="No data","x",$B$2-'Indicator Date'!X31)</f>
        <v>2</v>
      </c>
      <c r="X30" s="119">
        <f>IF('Indicator Date'!Y31="No data","x",$B$2-'Indicator Date'!Y31)</f>
        <v>2</v>
      </c>
      <c r="Y30" s="119">
        <f>IF('Indicator Date'!Z31="No data","x",$B$2-'Indicator Date'!Z31)</f>
        <v>2</v>
      </c>
      <c r="Z30" s="119">
        <f>IF('Indicator Date'!AA31="No data","x",$B$2-'Indicator Date'!AA31)</f>
        <v>0</v>
      </c>
      <c r="AA30" s="119">
        <f>IF('Indicator Date'!AB31="No data","x",$B$2-'Indicator Date'!AB31)</f>
        <v>3</v>
      </c>
      <c r="AB30" s="119">
        <f>IF('Indicator Date'!AC31="No data","x",$B$2-'Indicator Date'!AC31)</f>
        <v>2</v>
      </c>
      <c r="AC30" s="119">
        <f>IF('Indicator Date'!AD31="No data","x",$B$2-'Indicator Date'!AD31)</f>
        <v>2</v>
      </c>
      <c r="AD30" s="119">
        <f>IF('Indicator Date'!AE31="No data","x",$B$2-'Indicator Date'!AE31)</f>
        <v>0</v>
      </c>
      <c r="AE30" s="119">
        <f>IF('Indicator Date'!AF31="No data","x",$B$2-'Indicator Date'!AF31)</f>
        <v>0</v>
      </c>
      <c r="AF30" s="119">
        <f>IF('Indicator Date'!AG31="No data","x",$B$2-'Indicator Date'!AG31)</f>
        <v>0</v>
      </c>
      <c r="AG30" s="119">
        <f>IF('Indicator Date'!AH31="No data","x",$B$2-'Indicator Date'!AH31)</f>
        <v>2</v>
      </c>
      <c r="AH30" s="119">
        <f>IF('Indicator Date'!AI31="No data","x",$B$2-'Indicator Date'!AI31)</f>
        <v>2</v>
      </c>
      <c r="AI30" s="119">
        <f>IF('Indicator Date'!AJ31="No data","x",$B$2-'Indicator Date'!AJ31)</f>
        <v>1</v>
      </c>
      <c r="AJ30" s="119">
        <f>IF('Indicator Date'!AK31="No data","x",$B$2-'Indicator Date'!AK31)</f>
        <v>7</v>
      </c>
      <c r="AK30" s="119">
        <f>IF('Indicator Date'!AL31="No data","x",$B$2-'Indicator Date'!AL31)</f>
        <v>1</v>
      </c>
      <c r="AL30" s="119">
        <f>IF('Indicator Date'!AM31="No data","x",$B$2-'Indicator Date'!AM31)</f>
        <v>0</v>
      </c>
      <c r="AM30" s="119">
        <f>IF('Indicator Date'!AN31="No data","x",$B$2-'Indicator Date'!AN31)</f>
        <v>0</v>
      </c>
      <c r="AN30" s="119">
        <f>IF('Indicator Date'!AO31="No data","x",$B$2-'Indicator Date'!AO31)</f>
        <v>3</v>
      </c>
      <c r="AO30" s="119">
        <f>IF('Indicator Date'!AP31="No data","x",$B$2-'Indicator Date'!AP31)</f>
        <v>1</v>
      </c>
      <c r="AP30" s="119">
        <f>IF('Indicator Date'!AQ31="No data","x",$B$2-'Indicator Date'!AQ31)</f>
        <v>2</v>
      </c>
      <c r="AQ30" s="119">
        <f>IF('Indicator Date'!AR31="No data","x",$B$2-'Indicator Date'!AR31)</f>
        <v>1</v>
      </c>
      <c r="AR30" s="119" t="str">
        <f>IF('Indicator Date'!AS31="No data","x",$B$2-'Indicator Date'!AS31)</f>
        <v>x</v>
      </c>
      <c r="AS30" s="119">
        <f>IF('Indicator Date'!AT31="No data","x",$B$2-'Indicator Date'!AT31)</f>
        <v>1</v>
      </c>
      <c r="AT30" s="119">
        <f>IF('Indicator Date'!AU31="No data","x",$B$2-'Indicator Date'!AU31)</f>
        <v>1</v>
      </c>
      <c r="AU30" s="119">
        <f>IF('Indicator Date'!AV31="No data","x",$B$2-'Indicator Date'!AV31)</f>
        <v>2</v>
      </c>
      <c r="AV30" s="119">
        <f>IF('Indicator Date'!AW31="No data","x",$B$2-'Indicator Date'!AW31)</f>
        <v>1</v>
      </c>
      <c r="AW30" s="119">
        <f>IF('Indicator Date'!AX31="No data","x",$B$2-'Indicator Date'!AX31)</f>
        <v>1</v>
      </c>
      <c r="AX30" s="119">
        <f>IF('Indicator Date'!AY31="No data","x",$B$2-'Indicator Date'!AY31)</f>
        <v>1</v>
      </c>
      <c r="AY30" s="119">
        <f>IF('Indicator Date'!AZ31="No data","x",$B$2-'Indicator Date'!AZ31)</f>
        <v>0</v>
      </c>
      <c r="AZ30" s="119">
        <f>IF('Indicator Date'!BA31="No data","x",$B$2-'Indicator Date'!BA31)</f>
        <v>2</v>
      </c>
      <c r="BA30" s="119">
        <f>IF('Indicator Date'!BB31="No data","x",$B$2-'Indicator Date'!BB31)</f>
        <v>5</v>
      </c>
      <c r="BB30" s="119">
        <f>IF('Indicator Date'!BC31="No data","x",$B$2-'Indicator Date'!BC31)</f>
        <v>1</v>
      </c>
      <c r="BC30" s="119">
        <f>IF('Indicator Date'!BD31="No data","x",$B$2-'Indicator Date'!BD31)</f>
        <v>1</v>
      </c>
      <c r="BD30" s="4">
        <f t="shared" si="0"/>
        <v>96</v>
      </c>
      <c r="BE30" s="120">
        <f t="shared" si="1"/>
        <v>1.7777777777777777</v>
      </c>
      <c r="BF30" s="4">
        <f t="shared" si="2"/>
        <v>44</v>
      </c>
      <c r="BG30" s="120">
        <f t="shared" si="3"/>
        <v>1.9528074011978283</v>
      </c>
      <c r="BH30" s="123">
        <f t="shared" si="4"/>
        <v>1</v>
      </c>
    </row>
    <row r="31" spans="1:60">
      <c r="A31" t="s">
        <v>361</v>
      </c>
      <c r="B31" s="119">
        <f>IF('Indicator Date'!C32="No data","x",$B$2-'Indicator Date'!C32)</f>
        <v>1</v>
      </c>
      <c r="C31" s="119">
        <f>IF('Indicator Date'!D32="No data","x",$B$2-'Indicator Date'!D32)</f>
        <v>1</v>
      </c>
      <c r="D31" s="119">
        <f>IF('Indicator Date'!E32="No data","x",$B$2-'Indicator Date'!E32)</f>
        <v>6</v>
      </c>
      <c r="E31" s="119">
        <f>IF('Indicator Date'!F32="No data","x",$B$2-'Indicator Date'!F32)</f>
        <v>6</v>
      </c>
      <c r="F31" s="119">
        <f>IF('Indicator Date'!G32="No data","x",$B$2-'Indicator Date'!G32)</f>
        <v>1</v>
      </c>
      <c r="G31" s="119">
        <f>IF('Indicator Date'!H32="No data","x",$B$2-'Indicator Date'!H32)</f>
        <v>1</v>
      </c>
      <c r="H31" s="119">
        <f>IF('Indicator Date'!I32="No data","x",$B$2-'Indicator Date'!I32)</f>
        <v>1</v>
      </c>
      <c r="I31" s="119">
        <f>IF('Indicator Date'!J32="No data","x",$B$2-'Indicator Date'!J32)</f>
        <v>1</v>
      </c>
      <c r="J31" s="119">
        <f>IF('Indicator Date'!K32="No data","x",$B$2-'Indicator Date'!K32)</f>
        <v>1</v>
      </c>
      <c r="K31" s="119">
        <f>IF('Indicator Date'!L32="No data","x",$B$2-'Indicator Date'!L32)</f>
        <v>2</v>
      </c>
      <c r="L31" s="119">
        <f>IF('Indicator Date'!M32="No data","x",$B$2-'Indicator Date'!M32)</f>
        <v>0</v>
      </c>
      <c r="M31" s="119">
        <f>IF('Indicator Date'!N32="No data","x",$B$2-'Indicator Date'!N32)</f>
        <v>0</v>
      </c>
      <c r="N31" s="119">
        <f>IF('Indicator Date'!O32="No data","x",$B$2-'Indicator Date'!O32)</f>
        <v>2</v>
      </c>
      <c r="O31" s="119">
        <f>IF('Indicator Date'!P32="No data","x",$B$2-'Indicator Date'!P32)</f>
        <v>11</v>
      </c>
      <c r="P31" s="119">
        <f>IF('Indicator Date'!Q32="No data","x",$B$2-'Indicator Date'!Q32)</f>
        <v>2</v>
      </c>
      <c r="Q31" s="119">
        <f>IF('Indicator Date'!R32="No data","x",$B$2-'Indicator Date'!R32)</f>
        <v>2</v>
      </c>
      <c r="R31" s="119">
        <f>IF('Indicator Date'!S32="No data","x",$B$2-'Indicator Date'!S32)</f>
        <v>1</v>
      </c>
      <c r="S31" s="119">
        <f>IF('Indicator Date'!T32="No data","x",$B$2-'Indicator Date'!T32)</f>
        <v>2</v>
      </c>
      <c r="T31" s="119">
        <f>IF('Indicator Date'!U32="No data","x",$B$2-'Indicator Date'!U32)</f>
        <v>2</v>
      </c>
      <c r="U31" s="119">
        <f>IF('Indicator Date'!V32="No data","x",$B$2-'Indicator Date'!V32)</f>
        <v>2</v>
      </c>
      <c r="V31" s="119">
        <f>IF('Indicator Date'!W32="No data","x",$B$2-'Indicator Date'!W32)</f>
        <v>2</v>
      </c>
      <c r="W31" s="119">
        <f>IF('Indicator Date'!X32="No data","x",$B$2-'Indicator Date'!X32)</f>
        <v>2</v>
      </c>
      <c r="X31" s="119">
        <f>IF('Indicator Date'!Y32="No data","x",$B$2-'Indicator Date'!Y32)</f>
        <v>2</v>
      </c>
      <c r="Y31" s="119">
        <f>IF('Indicator Date'!Z32="No data","x",$B$2-'Indicator Date'!Z32)</f>
        <v>2</v>
      </c>
      <c r="Z31" s="119">
        <f>IF('Indicator Date'!AA32="No data","x",$B$2-'Indicator Date'!AA32)</f>
        <v>0</v>
      </c>
      <c r="AA31" s="119">
        <f>IF('Indicator Date'!AB32="No data","x",$B$2-'Indicator Date'!AB32)</f>
        <v>3</v>
      </c>
      <c r="AB31" s="119">
        <f>IF('Indicator Date'!AC32="No data","x",$B$2-'Indicator Date'!AC32)</f>
        <v>2</v>
      </c>
      <c r="AC31" s="119">
        <f>IF('Indicator Date'!AD32="No data","x",$B$2-'Indicator Date'!AD32)</f>
        <v>2</v>
      </c>
      <c r="AD31" s="119">
        <f>IF('Indicator Date'!AE32="No data","x",$B$2-'Indicator Date'!AE32)</f>
        <v>0</v>
      </c>
      <c r="AE31" s="119">
        <f>IF('Indicator Date'!AF32="No data","x",$B$2-'Indicator Date'!AF32)</f>
        <v>0</v>
      </c>
      <c r="AF31" s="119">
        <f>IF('Indicator Date'!AG32="No data","x",$B$2-'Indicator Date'!AG32)</f>
        <v>0</v>
      </c>
      <c r="AG31" s="119">
        <f>IF('Indicator Date'!AH32="No data","x",$B$2-'Indicator Date'!AH32)</f>
        <v>2</v>
      </c>
      <c r="AH31" s="119">
        <f>IF('Indicator Date'!AI32="No data","x",$B$2-'Indicator Date'!AI32)</f>
        <v>2</v>
      </c>
      <c r="AI31" s="119">
        <f>IF('Indicator Date'!AJ32="No data","x",$B$2-'Indicator Date'!AJ32)</f>
        <v>1</v>
      </c>
      <c r="AJ31" s="119">
        <f>IF('Indicator Date'!AK32="No data","x",$B$2-'Indicator Date'!AK32)</f>
        <v>7</v>
      </c>
      <c r="AK31" s="119">
        <f>IF('Indicator Date'!AL32="No data","x",$B$2-'Indicator Date'!AL32)</f>
        <v>1</v>
      </c>
      <c r="AL31" s="119">
        <f>IF('Indicator Date'!AM32="No data","x",$B$2-'Indicator Date'!AM32)</f>
        <v>0</v>
      </c>
      <c r="AM31" s="119">
        <f>IF('Indicator Date'!AN32="No data","x",$B$2-'Indicator Date'!AN32)</f>
        <v>0</v>
      </c>
      <c r="AN31" s="119">
        <f>IF('Indicator Date'!AO32="No data","x",$B$2-'Indicator Date'!AO32)</f>
        <v>3</v>
      </c>
      <c r="AO31" s="119">
        <f>IF('Indicator Date'!AP32="No data","x",$B$2-'Indicator Date'!AP32)</f>
        <v>1</v>
      </c>
      <c r="AP31" s="119">
        <f>IF('Indicator Date'!AQ32="No data","x",$B$2-'Indicator Date'!AQ32)</f>
        <v>2</v>
      </c>
      <c r="AQ31" s="119">
        <f>IF('Indicator Date'!AR32="No data","x",$B$2-'Indicator Date'!AR32)</f>
        <v>1</v>
      </c>
      <c r="AR31" s="119" t="str">
        <f>IF('Indicator Date'!AS32="No data","x",$B$2-'Indicator Date'!AS32)</f>
        <v>x</v>
      </c>
      <c r="AS31" s="119">
        <f>IF('Indicator Date'!AT32="No data","x",$B$2-'Indicator Date'!AT32)</f>
        <v>1</v>
      </c>
      <c r="AT31" s="119">
        <f>IF('Indicator Date'!AU32="No data","x",$B$2-'Indicator Date'!AU32)</f>
        <v>1</v>
      </c>
      <c r="AU31" s="119">
        <f>IF('Indicator Date'!AV32="No data","x",$B$2-'Indicator Date'!AV32)</f>
        <v>2</v>
      </c>
      <c r="AV31" s="119">
        <f>IF('Indicator Date'!AW32="No data","x",$B$2-'Indicator Date'!AW32)</f>
        <v>1</v>
      </c>
      <c r="AW31" s="119">
        <f>IF('Indicator Date'!AX32="No data","x",$B$2-'Indicator Date'!AX32)</f>
        <v>1</v>
      </c>
      <c r="AX31" s="119">
        <f>IF('Indicator Date'!AY32="No data","x",$B$2-'Indicator Date'!AY32)</f>
        <v>1</v>
      </c>
      <c r="AY31" s="119">
        <f>IF('Indicator Date'!AZ32="No data","x",$B$2-'Indicator Date'!AZ32)</f>
        <v>0</v>
      </c>
      <c r="AZ31" s="119">
        <f>IF('Indicator Date'!BA32="No data","x",$B$2-'Indicator Date'!BA32)</f>
        <v>2</v>
      </c>
      <c r="BA31" s="119">
        <f>IF('Indicator Date'!BB32="No data","x",$B$2-'Indicator Date'!BB32)</f>
        <v>5</v>
      </c>
      <c r="BB31" s="119">
        <f>IF('Indicator Date'!BC32="No data","x",$B$2-'Indicator Date'!BC32)</f>
        <v>1</v>
      </c>
      <c r="BC31" s="119">
        <f>IF('Indicator Date'!BD32="No data","x",$B$2-'Indicator Date'!BD32)</f>
        <v>1</v>
      </c>
      <c r="BD31" s="4">
        <f t="shared" si="0"/>
        <v>96</v>
      </c>
      <c r="BE31" s="120">
        <f t="shared" si="1"/>
        <v>1.7777777777777777</v>
      </c>
      <c r="BF31" s="4">
        <f t="shared" si="2"/>
        <v>44</v>
      </c>
      <c r="BG31" s="120">
        <f t="shared" si="3"/>
        <v>1.9528074011978283</v>
      </c>
      <c r="BH31" s="123">
        <f t="shared" si="4"/>
        <v>1</v>
      </c>
    </row>
    <row r="32" spans="1:60">
      <c r="A32" t="s">
        <v>362</v>
      </c>
      <c r="B32" s="119">
        <f>IF('Indicator Date'!C33="No data","x",$B$2-'Indicator Date'!C33)</f>
        <v>1</v>
      </c>
      <c r="C32" s="119">
        <f>IF('Indicator Date'!D33="No data","x",$B$2-'Indicator Date'!D33)</f>
        <v>1</v>
      </c>
      <c r="D32" s="119">
        <f>IF('Indicator Date'!E33="No data","x",$B$2-'Indicator Date'!E33)</f>
        <v>6</v>
      </c>
      <c r="E32" s="119">
        <f>IF('Indicator Date'!F33="No data","x",$B$2-'Indicator Date'!F33)</f>
        <v>6</v>
      </c>
      <c r="F32" s="119">
        <f>IF('Indicator Date'!G33="No data","x",$B$2-'Indicator Date'!G33)</f>
        <v>1</v>
      </c>
      <c r="G32" s="119">
        <f>IF('Indicator Date'!H33="No data","x",$B$2-'Indicator Date'!H33)</f>
        <v>1</v>
      </c>
      <c r="H32" s="119">
        <f>IF('Indicator Date'!I33="No data","x",$B$2-'Indicator Date'!I33)</f>
        <v>1</v>
      </c>
      <c r="I32" s="119">
        <f>IF('Indicator Date'!J33="No data","x",$B$2-'Indicator Date'!J33)</f>
        <v>1</v>
      </c>
      <c r="J32" s="119">
        <f>IF('Indicator Date'!K33="No data","x",$B$2-'Indicator Date'!K33)</f>
        <v>1</v>
      </c>
      <c r="K32" s="119">
        <f>IF('Indicator Date'!L33="No data","x",$B$2-'Indicator Date'!L33)</f>
        <v>2</v>
      </c>
      <c r="L32" s="119">
        <f>IF('Indicator Date'!M33="No data","x",$B$2-'Indicator Date'!M33)</f>
        <v>0</v>
      </c>
      <c r="M32" s="119">
        <f>IF('Indicator Date'!N33="No data","x",$B$2-'Indicator Date'!N33)</f>
        <v>0</v>
      </c>
      <c r="N32" s="119">
        <f>IF('Indicator Date'!O33="No data","x",$B$2-'Indicator Date'!O33)</f>
        <v>2</v>
      </c>
      <c r="O32" s="119">
        <f>IF('Indicator Date'!P33="No data","x",$B$2-'Indicator Date'!P33)</f>
        <v>11</v>
      </c>
      <c r="P32" s="119">
        <f>IF('Indicator Date'!Q33="No data","x",$B$2-'Indicator Date'!Q33)</f>
        <v>2</v>
      </c>
      <c r="Q32" s="119">
        <f>IF('Indicator Date'!R33="No data","x",$B$2-'Indicator Date'!R33)</f>
        <v>2</v>
      </c>
      <c r="R32" s="119">
        <f>IF('Indicator Date'!S33="No data","x",$B$2-'Indicator Date'!S33)</f>
        <v>1</v>
      </c>
      <c r="S32" s="119">
        <f>IF('Indicator Date'!T33="No data","x",$B$2-'Indicator Date'!T33)</f>
        <v>2</v>
      </c>
      <c r="T32" s="119">
        <f>IF('Indicator Date'!U33="No data","x",$B$2-'Indicator Date'!U33)</f>
        <v>2</v>
      </c>
      <c r="U32" s="119">
        <f>IF('Indicator Date'!V33="No data","x",$B$2-'Indicator Date'!V33)</f>
        <v>2</v>
      </c>
      <c r="V32" s="119">
        <f>IF('Indicator Date'!W33="No data","x",$B$2-'Indicator Date'!W33)</f>
        <v>2</v>
      </c>
      <c r="W32" s="119">
        <f>IF('Indicator Date'!X33="No data","x",$B$2-'Indicator Date'!X33)</f>
        <v>2</v>
      </c>
      <c r="X32" s="119">
        <f>IF('Indicator Date'!Y33="No data","x",$B$2-'Indicator Date'!Y33)</f>
        <v>2</v>
      </c>
      <c r="Y32" s="119">
        <f>IF('Indicator Date'!Z33="No data","x",$B$2-'Indicator Date'!Z33)</f>
        <v>2</v>
      </c>
      <c r="Z32" s="119">
        <f>IF('Indicator Date'!AA33="No data","x",$B$2-'Indicator Date'!AA33)</f>
        <v>0</v>
      </c>
      <c r="AA32" s="119">
        <f>IF('Indicator Date'!AB33="No data","x",$B$2-'Indicator Date'!AB33)</f>
        <v>3</v>
      </c>
      <c r="AB32" s="119">
        <f>IF('Indicator Date'!AC33="No data","x",$B$2-'Indicator Date'!AC33)</f>
        <v>2</v>
      </c>
      <c r="AC32" s="119">
        <f>IF('Indicator Date'!AD33="No data","x",$B$2-'Indicator Date'!AD33)</f>
        <v>2</v>
      </c>
      <c r="AD32" s="119">
        <f>IF('Indicator Date'!AE33="No data","x",$B$2-'Indicator Date'!AE33)</f>
        <v>0</v>
      </c>
      <c r="AE32" s="119">
        <f>IF('Indicator Date'!AF33="No data","x",$B$2-'Indicator Date'!AF33)</f>
        <v>0</v>
      </c>
      <c r="AF32" s="119">
        <f>IF('Indicator Date'!AG33="No data","x",$B$2-'Indicator Date'!AG33)</f>
        <v>0</v>
      </c>
      <c r="AG32" s="119">
        <f>IF('Indicator Date'!AH33="No data","x",$B$2-'Indicator Date'!AH33)</f>
        <v>2</v>
      </c>
      <c r="AH32" s="119">
        <f>IF('Indicator Date'!AI33="No data","x",$B$2-'Indicator Date'!AI33)</f>
        <v>2</v>
      </c>
      <c r="AI32" s="119">
        <f>IF('Indicator Date'!AJ33="No data","x",$B$2-'Indicator Date'!AJ33)</f>
        <v>1</v>
      </c>
      <c r="AJ32" s="119">
        <f>IF('Indicator Date'!AK33="No data","x",$B$2-'Indicator Date'!AK33)</f>
        <v>7</v>
      </c>
      <c r="AK32" s="119">
        <f>IF('Indicator Date'!AL33="No data","x",$B$2-'Indicator Date'!AL33)</f>
        <v>1</v>
      </c>
      <c r="AL32" s="119">
        <f>IF('Indicator Date'!AM33="No data","x",$B$2-'Indicator Date'!AM33)</f>
        <v>0</v>
      </c>
      <c r="AM32" s="119">
        <f>IF('Indicator Date'!AN33="No data","x",$B$2-'Indicator Date'!AN33)</f>
        <v>0</v>
      </c>
      <c r="AN32" s="119">
        <f>IF('Indicator Date'!AO33="No data","x",$B$2-'Indicator Date'!AO33)</f>
        <v>3</v>
      </c>
      <c r="AO32" s="119">
        <f>IF('Indicator Date'!AP33="No data","x",$B$2-'Indicator Date'!AP33)</f>
        <v>1</v>
      </c>
      <c r="AP32" s="119">
        <f>IF('Indicator Date'!AQ33="No data","x",$B$2-'Indicator Date'!AQ33)</f>
        <v>2</v>
      </c>
      <c r="AQ32" s="119">
        <f>IF('Indicator Date'!AR33="No data","x",$B$2-'Indicator Date'!AR33)</f>
        <v>1</v>
      </c>
      <c r="AR32" s="119" t="str">
        <f>IF('Indicator Date'!AS33="No data","x",$B$2-'Indicator Date'!AS33)</f>
        <v>x</v>
      </c>
      <c r="AS32" s="119">
        <f>IF('Indicator Date'!AT33="No data","x",$B$2-'Indicator Date'!AT33)</f>
        <v>1</v>
      </c>
      <c r="AT32" s="119">
        <f>IF('Indicator Date'!AU33="No data","x",$B$2-'Indicator Date'!AU33)</f>
        <v>1</v>
      </c>
      <c r="AU32" s="119">
        <f>IF('Indicator Date'!AV33="No data","x",$B$2-'Indicator Date'!AV33)</f>
        <v>2</v>
      </c>
      <c r="AV32" s="119">
        <f>IF('Indicator Date'!AW33="No data","x",$B$2-'Indicator Date'!AW33)</f>
        <v>1</v>
      </c>
      <c r="AW32" s="119">
        <f>IF('Indicator Date'!AX33="No data","x",$B$2-'Indicator Date'!AX33)</f>
        <v>1</v>
      </c>
      <c r="AX32" s="119">
        <f>IF('Indicator Date'!AY33="No data","x",$B$2-'Indicator Date'!AY33)</f>
        <v>1</v>
      </c>
      <c r="AY32" s="119">
        <f>IF('Indicator Date'!AZ33="No data","x",$B$2-'Indicator Date'!AZ33)</f>
        <v>0</v>
      </c>
      <c r="AZ32" s="119">
        <f>IF('Indicator Date'!BA33="No data","x",$B$2-'Indicator Date'!BA33)</f>
        <v>2</v>
      </c>
      <c r="BA32" s="119">
        <f>IF('Indicator Date'!BB33="No data","x",$B$2-'Indicator Date'!BB33)</f>
        <v>5</v>
      </c>
      <c r="BB32" s="119">
        <f>IF('Indicator Date'!BC33="No data","x",$B$2-'Indicator Date'!BC33)</f>
        <v>1</v>
      </c>
      <c r="BC32" s="119">
        <f>IF('Indicator Date'!BD33="No data","x",$B$2-'Indicator Date'!BD33)</f>
        <v>1</v>
      </c>
      <c r="BD32" s="4">
        <f t="shared" si="0"/>
        <v>96</v>
      </c>
      <c r="BE32" s="120">
        <f t="shared" si="1"/>
        <v>1.7777777777777777</v>
      </c>
      <c r="BF32" s="4">
        <f t="shared" si="2"/>
        <v>44</v>
      </c>
      <c r="BG32" s="120">
        <f t="shared" si="3"/>
        <v>1.9528074011978283</v>
      </c>
      <c r="BH32" s="123">
        <f t="shared" si="4"/>
        <v>1</v>
      </c>
    </row>
    <row r="33" spans="1:60">
      <c r="A33" t="s">
        <v>363</v>
      </c>
      <c r="B33" s="119">
        <f>IF('Indicator Date'!C34="No data","x",$B$2-'Indicator Date'!C34)</f>
        <v>1</v>
      </c>
      <c r="C33" s="119">
        <f>IF('Indicator Date'!D34="No data","x",$B$2-'Indicator Date'!D34)</f>
        <v>1</v>
      </c>
      <c r="D33" s="119">
        <f>IF('Indicator Date'!E34="No data","x",$B$2-'Indicator Date'!E34)</f>
        <v>6</v>
      </c>
      <c r="E33" s="119">
        <f>IF('Indicator Date'!F34="No data","x",$B$2-'Indicator Date'!F34)</f>
        <v>6</v>
      </c>
      <c r="F33" s="119">
        <f>IF('Indicator Date'!G34="No data","x",$B$2-'Indicator Date'!G34)</f>
        <v>1</v>
      </c>
      <c r="G33" s="119">
        <f>IF('Indicator Date'!H34="No data","x",$B$2-'Indicator Date'!H34)</f>
        <v>1</v>
      </c>
      <c r="H33" s="119">
        <f>IF('Indicator Date'!I34="No data","x",$B$2-'Indicator Date'!I34)</f>
        <v>1</v>
      </c>
      <c r="I33" s="119">
        <f>IF('Indicator Date'!J34="No data","x",$B$2-'Indicator Date'!J34)</f>
        <v>1</v>
      </c>
      <c r="J33" s="119">
        <f>IF('Indicator Date'!K34="No data","x",$B$2-'Indicator Date'!K34)</f>
        <v>1</v>
      </c>
      <c r="K33" s="119">
        <f>IF('Indicator Date'!L34="No data","x",$B$2-'Indicator Date'!L34)</f>
        <v>2</v>
      </c>
      <c r="L33" s="119">
        <f>IF('Indicator Date'!M34="No data","x",$B$2-'Indicator Date'!M34)</f>
        <v>0</v>
      </c>
      <c r="M33" s="119">
        <f>IF('Indicator Date'!N34="No data","x",$B$2-'Indicator Date'!N34)</f>
        <v>0</v>
      </c>
      <c r="N33" s="119">
        <f>IF('Indicator Date'!O34="No data","x",$B$2-'Indicator Date'!O34)</f>
        <v>2</v>
      </c>
      <c r="O33" s="119">
        <f>IF('Indicator Date'!P34="No data","x",$B$2-'Indicator Date'!P34)</f>
        <v>11</v>
      </c>
      <c r="P33" s="119">
        <f>IF('Indicator Date'!Q34="No data","x",$B$2-'Indicator Date'!Q34)</f>
        <v>2</v>
      </c>
      <c r="Q33" s="119">
        <f>IF('Indicator Date'!R34="No data","x",$B$2-'Indicator Date'!R34)</f>
        <v>2</v>
      </c>
      <c r="R33" s="119">
        <f>IF('Indicator Date'!S34="No data","x",$B$2-'Indicator Date'!S34)</f>
        <v>1</v>
      </c>
      <c r="S33" s="119">
        <f>IF('Indicator Date'!T34="No data","x",$B$2-'Indicator Date'!T34)</f>
        <v>2</v>
      </c>
      <c r="T33" s="119">
        <f>IF('Indicator Date'!U34="No data","x",$B$2-'Indicator Date'!U34)</f>
        <v>2</v>
      </c>
      <c r="U33" s="119">
        <f>IF('Indicator Date'!V34="No data","x",$B$2-'Indicator Date'!V34)</f>
        <v>2</v>
      </c>
      <c r="V33" s="119">
        <f>IF('Indicator Date'!W34="No data","x",$B$2-'Indicator Date'!W34)</f>
        <v>2</v>
      </c>
      <c r="W33" s="119">
        <f>IF('Indicator Date'!X34="No data","x",$B$2-'Indicator Date'!X34)</f>
        <v>2</v>
      </c>
      <c r="X33" s="119">
        <f>IF('Indicator Date'!Y34="No data","x",$B$2-'Indicator Date'!Y34)</f>
        <v>2</v>
      </c>
      <c r="Y33" s="119">
        <f>IF('Indicator Date'!Z34="No data","x",$B$2-'Indicator Date'!Z34)</f>
        <v>2</v>
      </c>
      <c r="Z33" s="119">
        <f>IF('Indicator Date'!AA34="No data","x",$B$2-'Indicator Date'!AA34)</f>
        <v>0</v>
      </c>
      <c r="AA33" s="119">
        <f>IF('Indicator Date'!AB34="No data","x",$B$2-'Indicator Date'!AB34)</f>
        <v>3</v>
      </c>
      <c r="AB33" s="119">
        <f>IF('Indicator Date'!AC34="No data","x",$B$2-'Indicator Date'!AC34)</f>
        <v>2</v>
      </c>
      <c r="AC33" s="119">
        <f>IF('Indicator Date'!AD34="No data","x",$B$2-'Indicator Date'!AD34)</f>
        <v>2</v>
      </c>
      <c r="AD33" s="119">
        <f>IF('Indicator Date'!AE34="No data","x",$B$2-'Indicator Date'!AE34)</f>
        <v>0</v>
      </c>
      <c r="AE33" s="119">
        <f>IF('Indicator Date'!AF34="No data","x",$B$2-'Indicator Date'!AF34)</f>
        <v>0</v>
      </c>
      <c r="AF33" s="119">
        <f>IF('Indicator Date'!AG34="No data","x",$B$2-'Indicator Date'!AG34)</f>
        <v>0</v>
      </c>
      <c r="AG33" s="119">
        <f>IF('Indicator Date'!AH34="No data","x",$B$2-'Indicator Date'!AH34)</f>
        <v>2</v>
      </c>
      <c r="AH33" s="119">
        <f>IF('Indicator Date'!AI34="No data","x",$B$2-'Indicator Date'!AI34)</f>
        <v>2</v>
      </c>
      <c r="AI33" s="119">
        <f>IF('Indicator Date'!AJ34="No data","x",$B$2-'Indicator Date'!AJ34)</f>
        <v>1</v>
      </c>
      <c r="AJ33" s="119">
        <f>IF('Indicator Date'!AK34="No data","x",$B$2-'Indicator Date'!AK34)</f>
        <v>7</v>
      </c>
      <c r="AK33" s="119">
        <f>IF('Indicator Date'!AL34="No data","x",$B$2-'Indicator Date'!AL34)</f>
        <v>1</v>
      </c>
      <c r="AL33" s="119">
        <f>IF('Indicator Date'!AM34="No data","x",$B$2-'Indicator Date'!AM34)</f>
        <v>0</v>
      </c>
      <c r="AM33" s="119">
        <f>IF('Indicator Date'!AN34="No data","x",$B$2-'Indicator Date'!AN34)</f>
        <v>0</v>
      </c>
      <c r="AN33" s="119">
        <f>IF('Indicator Date'!AO34="No data","x",$B$2-'Indicator Date'!AO34)</f>
        <v>3</v>
      </c>
      <c r="AO33" s="119">
        <f>IF('Indicator Date'!AP34="No data","x",$B$2-'Indicator Date'!AP34)</f>
        <v>1</v>
      </c>
      <c r="AP33" s="119">
        <f>IF('Indicator Date'!AQ34="No data","x",$B$2-'Indicator Date'!AQ34)</f>
        <v>2</v>
      </c>
      <c r="AQ33" s="119">
        <f>IF('Indicator Date'!AR34="No data","x",$B$2-'Indicator Date'!AR34)</f>
        <v>1</v>
      </c>
      <c r="AR33" s="119" t="str">
        <f>IF('Indicator Date'!AS34="No data","x",$B$2-'Indicator Date'!AS34)</f>
        <v>x</v>
      </c>
      <c r="AS33" s="119">
        <f>IF('Indicator Date'!AT34="No data","x",$B$2-'Indicator Date'!AT34)</f>
        <v>1</v>
      </c>
      <c r="AT33" s="119">
        <f>IF('Indicator Date'!AU34="No data","x",$B$2-'Indicator Date'!AU34)</f>
        <v>1</v>
      </c>
      <c r="AU33" s="119">
        <f>IF('Indicator Date'!AV34="No data","x",$B$2-'Indicator Date'!AV34)</f>
        <v>2</v>
      </c>
      <c r="AV33" s="119">
        <f>IF('Indicator Date'!AW34="No data","x",$B$2-'Indicator Date'!AW34)</f>
        <v>1</v>
      </c>
      <c r="AW33" s="119">
        <f>IF('Indicator Date'!AX34="No data","x",$B$2-'Indicator Date'!AX34)</f>
        <v>1</v>
      </c>
      <c r="AX33" s="119">
        <f>IF('Indicator Date'!AY34="No data","x",$B$2-'Indicator Date'!AY34)</f>
        <v>1</v>
      </c>
      <c r="AY33" s="119">
        <f>IF('Indicator Date'!AZ34="No data","x",$B$2-'Indicator Date'!AZ34)</f>
        <v>0</v>
      </c>
      <c r="AZ33" s="119">
        <f>IF('Indicator Date'!BA34="No data","x",$B$2-'Indicator Date'!BA34)</f>
        <v>2</v>
      </c>
      <c r="BA33" s="119">
        <f>IF('Indicator Date'!BB34="No data","x",$B$2-'Indicator Date'!BB34)</f>
        <v>5</v>
      </c>
      <c r="BB33" s="119">
        <f>IF('Indicator Date'!BC34="No data","x",$B$2-'Indicator Date'!BC34)</f>
        <v>1</v>
      </c>
      <c r="BC33" s="119">
        <f>IF('Indicator Date'!BD34="No data","x",$B$2-'Indicator Date'!BD34)</f>
        <v>1</v>
      </c>
      <c r="BD33" s="4">
        <f t="shared" si="0"/>
        <v>96</v>
      </c>
      <c r="BE33" s="120">
        <f t="shared" si="1"/>
        <v>1.7777777777777777</v>
      </c>
      <c r="BF33" s="4">
        <f t="shared" si="2"/>
        <v>44</v>
      </c>
      <c r="BG33" s="120">
        <f t="shared" si="3"/>
        <v>1.9528074011978283</v>
      </c>
      <c r="BH33" s="123">
        <f t="shared" si="4"/>
        <v>1</v>
      </c>
    </row>
    <row r="34" spans="1:60">
      <c r="A34" t="s">
        <v>364</v>
      </c>
      <c r="B34" s="119">
        <f>IF('Indicator Date'!C35="No data","x",$B$2-'Indicator Date'!C35)</f>
        <v>1</v>
      </c>
      <c r="C34" s="119">
        <f>IF('Indicator Date'!D35="No data","x",$B$2-'Indicator Date'!D35)</f>
        <v>1</v>
      </c>
      <c r="D34" s="119">
        <f>IF('Indicator Date'!E35="No data","x",$B$2-'Indicator Date'!E35)</f>
        <v>6</v>
      </c>
      <c r="E34" s="119">
        <f>IF('Indicator Date'!F35="No data","x",$B$2-'Indicator Date'!F35)</f>
        <v>6</v>
      </c>
      <c r="F34" s="119">
        <f>IF('Indicator Date'!G35="No data","x",$B$2-'Indicator Date'!G35)</f>
        <v>1</v>
      </c>
      <c r="G34" s="119">
        <f>IF('Indicator Date'!H35="No data","x",$B$2-'Indicator Date'!H35)</f>
        <v>1</v>
      </c>
      <c r="H34" s="119">
        <f>IF('Indicator Date'!I35="No data","x",$B$2-'Indicator Date'!I35)</f>
        <v>1</v>
      </c>
      <c r="I34" s="119">
        <f>IF('Indicator Date'!J35="No data","x",$B$2-'Indicator Date'!J35)</f>
        <v>1</v>
      </c>
      <c r="J34" s="119">
        <f>IF('Indicator Date'!K35="No data","x",$B$2-'Indicator Date'!K35)</f>
        <v>1</v>
      </c>
      <c r="K34" s="119">
        <f>IF('Indicator Date'!L35="No data","x",$B$2-'Indicator Date'!L35)</f>
        <v>2</v>
      </c>
      <c r="L34" s="119">
        <f>IF('Indicator Date'!M35="No data","x",$B$2-'Indicator Date'!M35)</f>
        <v>0</v>
      </c>
      <c r="M34" s="119">
        <f>IF('Indicator Date'!N35="No data","x",$B$2-'Indicator Date'!N35)</f>
        <v>0</v>
      </c>
      <c r="N34" s="119">
        <f>IF('Indicator Date'!O35="No data","x",$B$2-'Indicator Date'!O35)</f>
        <v>2</v>
      </c>
      <c r="O34" s="119">
        <f>IF('Indicator Date'!P35="No data","x",$B$2-'Indicator Date'!P35)</f>
        <v>11</v>
      </c>
      <c r="P34" s="119">
        <f>IF('Indicator Date'!Q35="No data","x",$B$2-'Indicator Date'!Q35)</f>
        <v>2</v>
      </c>
      <c r="Q34" s="119">
        <f>IF('Indicator Date'!R35="No data","x",$B$2-'Indicator Date'!R35)</f>
        <v>2</v>
      </c>
      <c r="R34" s="119">
        <f>IF('Indicator Date'!S35="No data","x",$B$2-'Indicator Date'!S35)</f>
        <v>1</v>
      </c>
      <c r="S34" s="119">
        <f>IF('Indicator Date'!T35="No data","x",$B$2-'Indicator Date'!T35)</f>
        <v>2</v>
      </c>
      <c r="T34" s="119">
        <f>IF('Indicator Date'!U35="No data","x",$B$2-'Indicator Date'!U35)</f>
        <v>2</v>
      </c>
      <c r="U34" s="119">
        <f>IF('Indicator Date'!V35="No data","x",$B$2-'Indicator Date'!V35)</f>
        <v>2</v>
      </c>
      <c r="V34" s="119">
        <f>IF('Indicator Date'!W35="No data","x",$B$2-'Indicator Date'!W35)</f>
        <v>2</v>
      </c>
      <c r="W34" s="119">
        <f>IF('Indicator Date'!X35="No data","x",$B$2-'Indicator Date'!X35)</f>
        <v>2</v>
      </c>
      <c r="X34" s="119">
        <f>IF('Indicator Date'!Y35="No data","x",$B$2-'Indicator Date'!Y35)</f>
        <v>2</v>
      </c>
      <c r="Y34" s="119">
        <f>IF('Indicator Date'!Z35="No data","x",$B$2-'Indicator Date'!Z35)</f>
        <v>2</v>
      </c>
      <c r="Z34" s="119">
        <f>IF('Indicator Date'!AA35="No data","x",$B$2-'Indicator Date'!AA35)</f>
        <v>0</v>
      </c>
      <c r="AA34" s="119">
        <f>IF('Indicator Date'!AB35="No data","x",$B$2-'Indicator Date'!AB35)</f>
        <v>3</v>
      </c>
      <c r="AB34" s="119">
        <f>IF('Indicator Date'!AC35="No data","x",$B$2-'Indicator Date'!AC35)</f>
        <v>2</v>
      </c>
      <c r="AC34" s="119">
        <f>IF('Indicator Date'!AD35="No data","x",$B$2-'Indicator Date'!AD35)</f>
        <v>2</v>
      </c>
      <c r="AD34" s="119">
        <f>IF('Indicator Date'!AE35="No data","x",$B$2-'Indicator Date'!AE35)</f>
        <v>0</v>
      </c>
      <c r="AE34" s="119">
        <f>IF('Indicator Date'!AF35="No data","x",$B$2-'Indicator Date'!AF35)</f>
        <v>0</v>
      </c>
      <c r="AF34" s="119">
        <f>IF('Indicator Date'!AG35="No data","x",$B$2-'Indicator Date'!AG35)</f>
        <v>0</v>
      </c>
      <c r="AG34" s="119">
        <f>IF('Indicator Date'!AH35="No data","x",$B$2-'Indicator Date'!AH35)</f>
        <v>2</v>
      </c>
      <c r="AH34" s="119">
        <f>IF('Indicator Date'!AI35="No data","x",$B$2-'Indicator Date'!AI35)</f>
        <v>2</v>
      </c>
      <c r="AI34" s="119">
        <f>IF('Indicator Date'!AJ35="No data","x",$B$2-'Indicator Date'!AJ35)</f>
        <v>1</v>
      </c>
      <c r="AJ34" s="119">
        <f>IF('Indicator Date'!AK35="No data","x",$B$2-'Indicator Date'!AK35)</f>
        <v>7</v>
      </c>
      <c r="AK34" s="119">
        <f>IF('Indicator Date'!AL35="No data","x",$B$2-'Indicator Date'!AL35)</f>
        <v>1</v>
      </c>
      <c r="AL34" s="119">
        <f>IF('Indicator Date'!AM35="No data","x",$B$2-'Indicator Date'!AM35)</f>
        <v>0</v>
      </c>
      <c r="AM34" s="119">
        <f>IF('Indicator Date'!AN35="No data","x",$B$2-'Indicator Date'!AN35)</f>
        <v>0</v>
      </c>
      <c r="AN34" s="119">
        <f>IF('Indicator Date'!AO35="No data","x",$B$2-'Indicator Date'!AO35)</f>
        <v>3</v>
      </c>
      <c r="AO34" s="119">
        <f>IF('Indicator Date'!AP35="No data","x",$B$2-'Indicator Date'!AP35)</f>
        <v>1</v>
      </c>
      <c r="AP34" s="119">
        <f>IF('Indicator Date'!AQ35="No data","x",$B$2-'Indicator Date'!AQ35)</f>
        <v>2</v>
      </c>
      <c r="AQ34" s="119">
        <f>IF('Indicator Date'!AR35="No data","x",$B$2-'Indicator Date'!AR35)</f>
        <v>1</v>
      </c>
      <c r="AR34" s="119" t="str">
        <f>IF('Indicator Date'!AS35="No data","x",$B$2-'Indicator Date'!AS35)</f>
        <v>x</v>
      </c>
      <c r="AS34" s="119">
        <f>IF('Indicator Date'!AT35="No data","x",$B$2-'Indicator Date'!AT35)</f>
        <v>1</v>
      </c>
      <c r="AT34" s="119">
        <f>IF('Indicator Date'!AU35="No data","x",$B$2-'Indicator Date'!AU35)</f>
        <v>1</v>
      </c>
      <c r="AU34" s="119">
        <f>IF('Indicator Date'!AV35="No data","x",$B$2-'Indicator Date'!AV35)</f>
        <v>2</v>
      </c>
      <c r="AV34" s="119">
        <f>IF('Indicator Date'!AW35="No data","x",$B$2-'Indicator Date'!AW35)</f>
        <v>1</v>
      </c>
      <c r="AW34" s="119">
        <f>IF('Indicator Date'!AX35="No data","x",$B$2-'Indicator Date'!AX35)</f>
        <v>1</v>
      </c>
      <c r="AX34" s="119">
        <f>IF('Indicator Date'!AY35="No data","x",$B$2-'Indicator Date'!AY35)</f>
        <v>1</v>
      </c>
      <c r="AY34" s="119">
        <f>IF('Indicator Date'!AZ35="No data","x",$B$2-'Indicator Date'!AZ35)</f>
        <v>0</v>
      </c>
      <c r="AZ34" s="119">
        <f>IF('Indicator Date'!BA35="No data","x",$B$2-'Indicator Date'!BA35)</f>
        <v>2</v>
      </c>
      <c r="BA34" s="119">
        <f>IF('Indicator Date'!BB35="No data","x",$B$2-'Indicator Date'!BB35)</f>
        <v>5</v>
      </c>
      <c r="BB34" s="119">
        <f>IF('Indicator Date'!BC35="No data","x",$B$2-'Indicator Date'!BC35)</f>
        <v>1</v>
      </c>
      <c r="BC34" s="119">
        <f>IF('Indicator Date'!BD35="No data","x",$B$2-'Indicator Date'!BD35)</f>
        <v>1</v>
      </c>
      <c r="BD34" s="4">
        <f t="shared" si="0"/>
        <v>96</v>
      </c>
      <c r="BE34" s="120">
        <f t="shared" si="1"/>
        <v>1.7777777777777777</v>
      </c>
      <c r="BF34" s="4">
        <f t="shared" si="2"/>
        <v>44</v>
      </c>
      <c r="BG34" s="120">
        <f t="shared" si="3"/>
        <v>1.9528074011978283</v>
      </c>
      <c r="BH34" s="123">
        <f t="shared" si="4"/>
        <v>1</v>
      </c>
    </row>
    <row r="35" spans="1:60">
      <c r="A35" t="s">
        <v>365</v>
      </c>
      <c r="B35" s="119">
        <f>IF('Indicator Date'!C36="No data","x",$B$2-'Indicator Date'!C36)</f>
        <v>1</v>
      </c>
      <c r="C35" s="119">
        <f>IF('Indicator Date'!D36="No data","x",$B$2-'Indicator Date'!D36)</f>
        <v>1</v>
      </c>
      <c r="D35" s="119">
        <f>IF('Indicator Date'!E36="No data","x",$B$2-'Indicator Date'!E36)</f>
        <v>6</v>
      </c>
      <c r="E35" s="119">
        <f>IF('Indicator Date'!F36="No data","x",$B$2-'Indicator Date'!F36)</f>
        <v>6</v>
      </c>
      <c r="F35" s="119">
        <f>IF('Indicator Date'!G36="No data","x",$B$2-'Indicator Date'!G36)</f>
        <v>1</v>
      </c>
      <c r="G35" s="119">
        <f>IF('Indicator Date'!H36="No data","x",$B$2-'Indicator Date'!H36)</f>
        <v>1</v>
      </c>
      <c r="H35" s="119">
        <f>IF('Indicator Date'!I36="No data","x",$B$2-'Indicator Date'!I36)</f>
        <v>1</v>
      </c>
      <c r="I35" s="119">
        <f>IF('Indicator Date'!J36="No data","x",$B$2-'Indicator Date'!J36)</f>
        <v>1</v>
      </c>
      <c r="J35" s="119">
        <f>IF('Indicator Date'!K36="No data","x",$B$2-'Indicator Date'!K36)</f>
        <v>1</v>
      </c>
      <c r="K35" s="119">
        <f>IF('Indicator Date'!L36="No data","x",$B$2-'Indicator Date'!L36)</f>
        <v>2</v>
      </c>
      <c r="L35" s="119">
        <f>IF('Indicator Date'!M36="No data","x",$B$2-'Indicator Date'!M36)</f>
        <v>0</v>
      </c>
      <c r="M35" s="119">
        <f>IF('Indicator Date'!N36="No data","x",$B$2-'Indicator Date'!N36)</f>
        <v>0</v>
      </c>
      <c r="N35" s="119">
        <f>IF('Indicator Date'!O36="No data","x",$B$2-'Indicator Date'!O36)</f>
        <v>6</v>
      </c>
      <c r="O35" s="119">
        <f>IF('Indicator Date'!P36="No data","x",$B$2-'Indicator Date'!P36)</f>
        <v>4</v>
      </c>
      <c r="P35" s="119">
        <f>IF('Indicator Date'!Q36="No data","x",$B$2-'Indicator Date'!Q36)</f>
        <v>1</v>
      </c>
      <c r="Q35" s="119">
        <f>IF('Indicator Date'!R36="No data","x",$B$2-'Indicator Date'!R36)</f>
        <v>2</v>
      </c>
      <c r="R35" s="119">
        <f>IF('Indicator Date'!S36="No data","x",$B$2-'Indicator Date'!S36)</f>
        <v>1</v>
      </c>
      <c r="S35" s="119">
        <f>IF('Indicator Date'!T36="No data","x",$B$2-'Indicator Date'!T36)</f>
        <v>7</v>
      </c>
      <c r="T35" s="119">
        <f>IF('Indicator Date'!U36="No data","x",$B$2-'Indicator Date'!U36)</f>
        <v>7</v>
      </c>
      <c r="U35" s="119">
        <f>IF('Indicator Date'!V36="No data","x",$B$2-'Indicator Date'!V36)</f>
        <v>0</v>
      </c>
      <c r="V35" s="119">
        <f>IF('Indicator Date'!W36="No data","x",$B$2-'Indicator Date'!W36)</f>
        <v>0</v>
      </c>
      <c r="W35" s="119">
        <f>IF('Indicator Date'!X36="No data","x",$B$2-'Indicator Date'!X36)</f>
        <v>2</v>
      </c>
      <c r="X35" s="119">
        <f>IF('Indicator Date'!Y36="No data","x",$B$2-'Indicator Date'!Y36)</f>
        <v>2</v>
      </c>
      <c r="Y35" s="119">
        <f>IF('Indicator Date'!Z36="No data","x",$B$2-'Indicator Date'!Z36)</f>
        <v>4</v>
      </c>
      <c r="Z35" s="119">
        <f>IF('Indicator Date'!AA36="No data","x",$B$2-'Indicator Date'!AA36)</f>
        <v>0</v>
      </c>
      <c r="AA35" s="119">
        <f>IF('Indicator Date'!AB36="No data","x",$B$2-'Indicator Date'!AB36)</f>
        <v>3</v>
      </c>
      <c r="AB35" s="119">
        <f>IF('Indicator Date'!AC36="No data","x",$B$2-'Indicator Date'!AC36)</f>
        <v>2</v>
      </c>
      <c r="AC35" s="119">
        <f>IF('Indicator Date'!AD36="No data","x",$B$2-'Indicator Date'!AD36)</f>
        <v>2</v>
      </c>
      <c r="AD35" s="119">
        <f>IF('Indicator Date'!AE36="No data","x",$B$2-'Indicator Date'!AE36)</f>
        <v>1</v>
      </c>
      <c r="AE35" s="119">
        <f>IF('Indicator Date'!AF36="No data","x",$B$2-'Indicator Date'!AF36)</f>
        <v>1</v>
      </c>
      <c r="AF35" s="119">
        <f>IF('Indicator Date'!AG36="No data","x",$B$2-'Indicator Date'!AG36)</f>
        <v>0</v>
      </c>
      <c r="AG35" s="119">
        <f>IF('Indicator Date'!AH36="No data","x",$B$2-'Indicator Date'!AH36)</f>
        <v>1</v>
      </c>
      <c r="AH35" s="119">
        <f>IF('Indicator Date'!AI36="No data","x",$B$2-'Indicator Date'!AI36)</f>
        <v>2</v>
      </c>
      <c r="AI35" s="119">
        <f>IF('Indicator Date'!AJ36="No data","x",$B$2-'Indicator Date'!AJ36)</f>
        <v>2</v>
      </c>
      <c r="AJ35" s="119">
        <f>IF('Indicator Date'!AK36="No data","x",$B$2-'Indicator Date'!AK36)</f>
        <v>2</v>
      </c>
      <c r="AK35" s="119">
        <f>IF('Indicator Date'!AL36="No data","x",$B$2-'Indicator Date'!AL36)</f>
        <v>1</v>
      </c>
      <c r="AL35" s="119">
        <f>IF('Indicator Date'!AM36="No data","x",$B$2-'Indicator Date'!AM36)</f>
        <v>0</v>
      </c>
      <c r="AM35" s="119">
        <f>IF('Indicator Date'!AN36="No data","x",$B$2-'Indicator Date'!AN36)</f>
        <v>0</v>
      </c>
      <c r="AN35" s="119">
        <f>IF('Indicator Date'!AO36="No data","x",$B$2-'Indicator Date'!AO36)</f>
        <v>3</v>
      </c>
      <c r="AO35" s="119">
        <f>IF('Indicator Date'!AP36="No data","x",$B$2-'Indicator Date'!AP36)</f>
        <v>1</v>
      </c>
      <c r="AP35" s="119">
        <f>IF('Indicator Date'!AQ36="No data","x",$B$2-'Indicator Date'!AQ36)</f>
        <v>2</v>
      </c>
      <c r="AQ35" s="119">
        <f>IF('Indicator Date'!AR36="No data","x",$B$2-'Indicator Date'!AR36)</f>
        <v>1</v>
      </c>
      <c r="AR35" s="119">
        <f>IF('Indicator Date'!AS36="No data","x",$B$2-'Indicator Date'!AS36)</f>
        <v>1</v>
      </c>
      <c r="AS35" s="119">
        <f>IF('Indicator Date'!AT36="No data","x",$B$2-'Indicator Date'!AT36)</f>
        <v>1</v>
      </c>
      <c r="AT35" s="119">
        <f>IF('Indicator Date'!AU36="No data","x",$B$2-'Indicator Date'!AU36)</f>
        <v>1</v>
      </c>
      <c r="AU35" s="119">
        <f>IF('Indicator Date'!AV36="No data","x",$B$2-'Indicator Date'!AV36)</f>
        <v>1</v>
      </c>
      <c r="AV35" s="119">
        <f>IF('Indicator Date'!AW36="No data","x",$B$2-'Indicator Date'!AW36)</f>
        <v>1</v>
      </c>
      <c r="AW35" s="119">
        <f>IF('Indicator Date'!AX36="No data","x",$B$2-'Indicator Date'!AX36)</f>
        <v>1</v>
      </c>
      <c r="AX35" s="119">
        <f>IF('Indicator Date'!AY36="No data","x",$B$2-'Indicator Date'!AY36)</f>
        <v>2</v>
      </c>
      <c r="AY35" s="119">
        <f>IF('Indicator Date'!AZ36="No data","x",$B$2-'Indicator Date'!AZ36)</f>
        <v>0</v>
      </c>
      <c r="AZ35" s="119">
        <f>IF('Indicator Date'!BA36="No data","x",$B$2-'Indicator Date'!BA36)</f>
        <v>2</v>
      </c>
      <c r="BA35" s="119">
        <f>IF('Indicator Date'!BB36="No data","x",$B$2-'Indicator Date'!BB36)</f>
        <v>3</v>
      </c>
      <c r="BB35" s="119">
        <f>IF('Indicator Date'!BC36="No data","x",$B$2-'Indicator Date'!BC36)</f>
        <v>1</v>
      </c>
      <c r="BC35" s="119">
        <f>IF('Indicator Date'!BD36="No data","x",$B$2-'Indicator Date'!BD36)</f>
        <v>1</v>
      </c>
      <c r="BD35" s="4">
        <f t="shared" si="0"/>
        <v>96</v>
      </c>
      <c r="BE35" s="120">
        <f t="shared" si="1"/>
        <v>1.7777777777777777</v>
      </c>
      <c r="BF35" s="4">
        <f t="shared" si="2"/>
        <v>45</v>
      </c>
      <c r="BG35" s="120">
        <f t="shared" si="3"/>
        <v>1.7497795275581802</v>
      </c>
      <c r="BH35" s="123">
        <f t="shared" si="4"/>
        <v>1</v>
      </c>
    </row>
    <row r="36" spans="1:60">
      <c r="A36" t="s">
        <v>366</v>
      </c>
      <c r="B36" s="119">
        <f>IF('Indicator Date'!C37="No data","x",$B$2-'Indicator Date'!C37)</f>
        <v>1</v>
      </c>
      <c r="C36" s="119">
        <f>IF('Indicator Date'!D37="No data","x",$B$2-'Indicator Date'!D37)</f>
        <v>1</v>
      </c>
      <c r="D36" s="119">
        <f>IF('Indicator Date'!E37="No data","x",$B$2-'Indicator Date'!E37)</f>
        <v>6</v>
      </c>
      <c r="E36" s="119">
        <f>IF('Indicator Date'!F37="No data","x",$B$2-'Indicator Date'!F37)</f>
        <v>6</v>
      </c>
      <c r="F36" s="119">
        <f>IF('Indicator Date'!G37="No data","x",$B$2-'Indicator Date'!G37)</f>
        <v>1</v>
      </c>
      <c r="G36" s="119">
        <f>IF('Indicator Date'!H37="No data","x",$B$2-'Indicator Date'!H37)</f>
        <v>1</v>
      </c>
      <c r="H36" s="119">
        <f>IF('Indicator Date'!I37="No data","x",$B$2-'Indicator Date'!I37)</f>
        <v>1</v>
      </c>
      <c r="I36" s="119">
        <f>IF('Indicator Date'!J37="No data","x",$B$2-'Indicator Date'!J37)</f>
        <v>1</v>
      </c>
      <c r="J36" s="119">
        <f>IF('Indicator Date'!K37="No data","x",$B$2-'Indicator Date'!K37)</f>
        <v>1</v>
      </c>
      <c r="K36" s="119">
        <f>IF('Indicator Date'!L37="No data","x",$B$2-'Indicator Date'!L37)</f>
        <v>2</v>
      </c>
      <c r="L36" s="119">
        <f>IF('Indicator Date'!M37="No data","x",$B$2-'Indicator Date'!M37)</f>
        <v>0</v>
      </c>
      <c r="M36" s="119">
        <f>IF('Indicator Date'!N37="No data","x",$B$2-'Indicator Date'!N37)</f>
        <v>0</v>
      </c>
      <c r="N36" s="119">
        <f>IF('Indicator Date'!O37="No data","x",$B$2-'Indicator Date'!O37)</f>
        <v>6</v>
      </c>
      <c r="O36" s="119">
        <f>IF('Indicator Date'!P37="No data","x",$B$2-'Indicator Date'!P37)</f>
        <v>4</v>
      </c>
      <c r="P36" s="119">
        <f>IF('Indicator Date'!Q37="No data","x",$B$2-'Indicator Date'!Q37)</f>
        <v>1</v>
      </c>
      <c r="Q36" s="119">
        <f>IF('Indicator Date'!R37="No data","x",$B$2-'Indicator Date'!R37)</f>
        <v>2</v>
      </c>
      <c r="R36" s="119">
        <f>IF('Indicator Date'!S37="No data","x",$B$2-'Indicator Date'!S37)</f>
        <v>1</v>
      </c>
      <c r="S36" s="119">
        <f>IF('Indicator Date'!T37="No data","x",$B$2-'Indicator Date'!T37)</f>
        <v>7</v>
      </c>
      <c r="T36" s="119">
        <f>IF('Indicator Date'!U37="No data","x",$B$2-'Indicator Date'!U37)</f>
        <v>7</v>
      </c>
      <c r="U36" s="119">
        <f>IF('Indicator Date'!V37="No data","x",$B$2-'Indicator Date'!V37)</f>
        <v>0</v>
      </c>
      <c r="V36" s="119">
        <f>IF('Indicator Date'!W37="No data","x",$B$2-'Indicator Date'!W37)</f>
        <v>0</v>
      </c>
      <c r="W36" s="119">
        <f>IF('Indicator Date'!X37="No data","x",$B$2-'Indicator Date'!X37)</f>
        <v>2</v>
      </c>
      <c r="X36" s="119">
        <f>IF('Indicator Date'!Y37="No data","x",$B$2-'Indicator Date'!Y37)</f>
        <v>2</v>
      </c>
      <c r="Y36" s="119">
        <f>IF('Indicator Date'!Z37="No data","x",$B$2-'Indicator Date'!Z37)</f>
        <v>4</v>
      </c>
      <c r="Z36" s="119">
        <f>IF('Indicator Date'!AA37="No data","x",$B$2-'Indicator Date'!AA37)</f>
        <v>0</v>
      </c>
      <c r="AA36" s="119">
        <f>IF('Indicator Date'!AB37="No data","x",$B$2-'Indicator Date'!AB37)</f>
        <v>3</v>
      </c>
      <c r="AB36" s="119">
        <f>IF('Indicator Date'!AC37="No data","x",$B$2-'Indicator Date'!AC37)</f>
        <v>2</v>
      </c>
      <c r="AC36" s="119">
        <f>IF('Indicator Date'!AD37="No data","x",$B$2-'Indicator Date'!AD37)</f>
        <v>2</v>
      </c>
      <c r="AD36" s="119">
        <f>IF('Indicator Date'!AE37="No data","x",$B$2-'Indicator Date'!AE37)</f>
        <v>1</v>
      </c>
      <c r="AE36" s="119">
        <f>IF('Indicator Date'!AF37="No data","x",$B$2-'Indicator Date'!AF37)</f>
        <v>1</v>
      </c>
      <c r="AF36" s="119">
        <f>IF('Indicator Date'!AG37="No data","x",$B$2-'Indicator Date'!AG37)</f>
        <v>0</v>
      </c>
      <c r="AG36" s="119">
        <f>IF('Indicator Date'!AH37="No data","x",$B$2-'Indicator Date'!AH37)</f>
        <v>1</v>
      </c>
      <c r="AH36" s="119">
        <f>IF('Indicator Date'!AI37="No data","x",$B$2-'Indicator Date'!AI37)</f>
        <v>2</v>
      </c>
      <c r="AI36" s="119">
        <f>IF('Indicator Date'!AJ37="No data","x",$B$2-'Indicator Date'!AJ37)</f>
        <v>2</v>
      </c>
      <c r="AJ36" s="119">
        <f>IF('Indicator Date'!AK37="No data","x",$B$2-'Indicator Date'!AK37)</f>
        <v>2</v>
      </c>
      <c r="AK36" s="119">
        <f>IF('Indicator Date'!AL37="No data","x",$B$2-'Indicator Date'!AL37)</f>
        <v>1</v>
      </c>
      <c r="AL36" s="119">
        <f>IF('Indicator Date'!AM37="No data","x",$B$2-'Indicator Date'!AM37)</f>
        <v>0</v>
      </c>
      <c r="AM36" s="119">
        <f>IF('Indicator Date'!AN37="No data","x",$B$2-'Indicator Date'!AN37)</f>
        <v>0</v>
      </c>
      <c r="AN36" s="119">
        <f>IF('Indicator Date'!AO37="No data","x",$B$2-'Indicator Date'!AO37)</f>
        <v>3</v>
      </c>
      <c r="AO36" s="119">
        <f>IF('Indicator Date'!AP37="No data","x",$B$2-'Indicator Date'!AP37)</f>
        <v>1</v>
      </c>
      <c r="AP36" s="119">
        <f>IF('Indicator Date'!AQ37="No data","x",$B$2-'Indicator Date'!AQ37)</f>
        <v>2</v>
      </c>
      <c r="AQ36" s="119">
        <f>IF('Indicator Date'!AR37="No data","x",$B$2-'Indicator Date'!AR37)</f>
        <v>1</v>
      </c>
      <c r="AR36" s="119">
        <f>IF('Indicator Date'!AS37="No data","x",$B$2-'Indicator Date'!AS37)</f>
        <v>1</v>
      </c>
      <c r="AS36" s="119">
        <f>IF('Indicator Date'!AT37="No data","x",$B$2-'Indicator Date'!AT37)</f>
        <v>1</v>
      </c>
      <c r="AT36" s="119">
        <f>IF('Indicator Date'!AU37="No data","x",$B$2-'Indicator Date'!AU37)</f>
        <v>1</v>
      </c>
      <c r="AU36" s="119">
        <f>IF('Indicator Date'!AV37="No data","x",$B$2-'Indicator Date'!AV37)</f>
        <v>1</v>
      </c>
      <c r="AV36" s="119">
        <f>IF('Indicator Date'!AW37="No data","x",$B$2-'Indicator Date'!AW37)</f>
        <v>1</v>
      </c>
      <c r="AW36" s="119">
        <f>IF('Indicator Date'!AX37="No data","x",$B$2-'Indicator Date'!AX37)</f>
        <v>1</v>
      </c>
      <c r="AX36" s="119">
        <f>IF('Indicator Date'!AY37="No data","x",$B$2-'Indicator Date'!AY37)</f>
        <v>2</v>
      </c>
      <c r="AY36" s="119">
        <f>IF('Indicator Date'!AZ37="No data","x",$B$2-'Indicator Date'!AZ37)</f>
        <v>0</v>
      </c>
      <c r="AZ36" s="119">
        <f>IF('Indicator Date'!BA37="No data","x",$B$2-'Indicator Date'!BA37)</f>
        <v>2</v>
      </c>
      <c r="BA36" s="119">
        <f>IF('Indicator Date'!BB37="No data","x",$B$2-'Indicator Date'!BB37)</f>
        <v>3</v>
      </c>
      <c r="BB36" s="119">
        <f>IF('Indicator Date'!BC37="No data","x",$B$2-'Indicator Date'!BC37)</f>
        <v>1</v>
      </c>
      <c r="BC36" s="119">
        <f>IF('Indicator Date'!BD37="No data","x",$B$2-'Indicator Date'!BD37)</f>
        <v>1</v>
      </c>
      <c r="BD36" s="4">
        <f t="shared" si="0"/>
        <v>96</v>
      </c>
      <c r="BE36" s="120">
        <f t="shared" si="1"/>
        <v>1.7777777777777777</v>
      </c>
      <c r="BF36" s="4">
        <f t="shared" si="2"/>
        <v>45</v>
      </c>
      <c r="BG36" s="120">
        <f t="shared" si="3"/>
        <v>1.7497795275581802</v>
      </c>
      <c r="BH36" s="123">
        <f t="shared" si="4"/>
        <v>1</v>
      </c>
    </row>
    <row r="37" spans="1:60">
      <c r="A37" t="s">
        <v>367</v>
      </c>
      <c r="B37" s="119">
        <f>IF('Indicator Date'!C38="No data","x",$B$2-'Indicator Date'!C38)</f>
        <v>1</v>
      </c>
      <c r="C37" s="119">
        <f>IF('Indicator Date'!D38="No data","x",$B$2-'Indicator Date'!D38)</f>
        <v>1</v>
      </c>
      <c r="D37" s="119">
        <f>IF('Indicator Date'!E38="No data","x",$B$2-'Indicator Date'!E38)</f>
        <v>6</v>
      </c>
      <c r="E37" s="119">
        <f>IF('Indicator Date'!F38="No data","x",$B$2-'Indicator Date'!F38)</f>
        <v>6</v>
      </c>
      <c r="F37" s="119">
        <f>IF('Indicator Date'!G38="No data","x",$B$2-'Indicator Date'!G38)</f>
        <v>1</v>
      </c>
      <c r="G37" s="119">
        <f>IF('Indicator Date'!H38="No data","x",$B$2-'Indicator Date'!H38)</f>
        <v>1</v>
      </c>
      <c r="H37" s="119">
        <f>IF('Indicator Date'!I38="No data","x",$B$2-'Indicator Date'!I38)</f>
        <v>1</v>
      </c>
      <c r="I37" s="119">
        <f>IF('Indicator Date'!J38="No data","x",$B$2-'Indicator Date'!J38)</f>
        <v>1</v>
      </c>
      <c r="J37" s="119">
        <f>IF('Indicator Date'!K38="No data","x",$B$2-'Indicator Date'!K38)</f>
        <v>1</v>
      </c>
      <c r="K37" s="119">
        <f>IF('Indicator Date'!L38="No data","x",$B$2-'Indicator Date'!L38)</f>
        <v>2</v>
      </c>
      <c r="L37" s="119">
        <f>IF('Indicator Date'!M38="No data","x",$B$2-'Indicator Date'!M38)</f>
        <v>0</v>
      </c>
      <c r="M37" s="119">
        <f>IF('Indicator Date'!N38="No data","x",$B$2-'Indicator Date'!N38)</f>
        <v>0</v>
      </c>
      <c r="N37" s="119">
        <f>IF('Indicator Date'!O38="No data","x",$B$2-'Indicator Date'!O38)</f>
        <v>6</v>
      </c>
      <c r="O37" s="119">
        <f>IF('Indicator Date'!P38="No data","x",$B$2-'Indicator Date'!P38)</f>
        <v>4</v>
      </c>
      <c r="P37" s="119">
        <f>IF('Indicator Date'!Q38="No data","x",$B$2-'Indicator Date'!Q38)</f>
        <v>1</v>
      </c>
      <c r="Q37" s="119">
        <f>IF('Indicator Date'!R38="No data","x",$B$2-'Indicator Date'!R38)</f>
        <v>2</v>
      </c>
      <c r="R37" s="119">
        <f>IF('Indicator Date'!S38="No data","x",$B$2-'Indicator Date'!S38)</f>
        <v>1</v>
      </c>
      <c r="S37" s="119">
        <f>IF('Indicator Date'!T38="No data","x",$B$2-'Indicator Date'!T38)</f>
        <v>7</v>
      </c>
      <c r="T37" s="119">
        <f>IF('Indicator Date'!U38="No data","x",$B$2-'Indicator Date'!U38)</f>
        <v>7</v>
      </c>
      <c r="U37" s="119">
        <f>IF('Indicator Date'!V38="No data","x",$B$2-'Indicator Date'!V38)</f>
        <v>0</v>
      </c>
      <c r="V37" s="119">
        <f>IF('Indicator Date'!W38="No data","x",$B$2-'Indicator Date'!W38)</f>
        <v>0</v>
      </c>
      <c r="W37" s="119">
        <f>IF('Indicator Date'!X38="No data","x",$B$2-'Indicator Date'!X38)</f>
        <v>2</v>
      </c>
      <c r="X37" s="119">
        <f>IF('Indicator Date'!Y38="No data","x",$B$2-'Indicator Date'!Y38)</f>
        <v>2</v>
      </c>
      <c r="Y37" s="119">
        <f>IF('Indicator Date'!Z38="No data","x",$B$2-'Indicator Date'!Z38)</f>
        <v>4</v>
      </c>
      <c r="Z37" s="119">
        <f>IF('Indicator Date'!AA38="No data","x",$B$2-'Indicator Date'!AA38)</f>
        <v>0</v>
      </c>
      <c r="AA37" s="119">
        <f>IF('Indicator Date'!AB38="No data","x",$B$2-'Indicator Date'!AB38)</f>
        <v>3</v>
      </c>
      <c r="AB37" s="119">
        <f>IF('Indicator Date'!AC38="No data","x",$B$2-'Indicator Date'!AC38)</f>
        <v>2</v>
      </c>
      <c r="AC37" s="119">
        <f>IF('Indicator Date'!AD38="No data","x",$B$2-'Indicator Date'!AD38)</f>
        <v>2</v>
      </c>
      <c r="AD37" s="119">
        <f>IF('Indicator Date'!AE38="No data","x",$B$2-'Indicator Date'!AE38)</f>
        <v>1</v>
      </c>
      <c r="AE37" s="119">
        <f>IF('Indicator Date'!AF38="No data","x",$B$2-'Indicator Date'!AF38)</f>
        <v>1</v>
      </c>
      <c r="AF37" s="119">
        <f>IF('Indicator Date'!AG38="No data","x",$B$2-'Indicator Date'!AG38)</f>
        <v>0</v>
      </c>
      <c r="AG37" s="119">
        <f>IF('Indicator Date'!AH38="No data","x",$B$2-'Indicator Date'!AH38)</f>
        <v>1</v>
      </c>
      <c r="AH37" s="119">
        <f>IF('Indicator Date'!AI38="No data","x",$B$2-'Indicator Date'!AI38)</f>
        <v>2</v>
      </c>
      <c r="AI37" s="119">
        <f>IF('Indicator Date'!AJ38="No data","x",$B$2-'Indicator Date'!AJ38)</f>
        <v>2</v>
      </c>
      <c r="AJ37" s="119">
        <f>IF('Indicator Date'!AK38="No data","x",$B$2-'Indicator Date'!AK38)</f>
        <v>2</v>
      </c>
      <c r="AK37" s="119">
        <f>IF('Indicator Date'!AL38="No data","x",$B$2-'Indicator Date'!AL38)</f>
        <v>1</v>
      </c>
      <c r="AL37" s="119">
        <f>IF('Indicator Date'!AM38="No data","x",$B$2-'Indicator Date'!AM38)</f>
        <v>0</v>
      </c>
      <c r="AM37" s="119">
        <f>IF('Indicator Date'!AN38="No data","x",$B$2-'Indicator Date'!AN38)</f>
        <v>0</v>
      </c>
      <c r="AN37" s="119">
        <f>IF('Indicator Date'!AO38="No data","x",$B$2-'Indicator Date'!AO38)</f>
        <v>3</v>
      </c>
      <c r="AO37" s="119">
        <f>IF('Indicator Date'!AP38="No data","x",$B$2-'Indicator Date'!AP38)</f>
        <v>1</v>
      </c>
      <c r="AP37" s="119">
        <f>IF('Indicator Date'!AQ38="No data","x",$B$2-'Indicator Date'!AQ38)</f>
        <v>2</v>
      </c>
      <c r="AQ37" s="119">
        <f>IF('Indicator Date'!AR38="No data","x",$B$2-'Indicator Date'!AR38)</f>
        <v>1</v>
      </c>
      <c r="AR37" s="119">
        <f>IF('Indicator Date'!AS38="No data","x",$B$2-'Indicator Date'!AS38)</f>
        <v>1</v>
      </c>
      <c r="AS37" s="119">
        <f>IF('Indicator Date'!AT38="No data","x",$B$2-'Indicator Date'!AT38)</f>
        <v>1</v>
      </c>
      <c r="AT37" s="119">
        <f>IF('Indicator Date'!AU38="No data","x",$B$2-'Indicator Date'!AU38)</f>
        <v>1</v>
      </c>
      <c r="AU37" s="119">
        <f>IF('Indicator Date'!AV38="No data","x",$B$2-'Indicator Date'!AV38)</f>
        <v>1</v>
      </c>
      <c r="AV37" s="119">
        <f>IF('Indicator Date'!AW38="No data","x",$B$2-'Indicator Date'!AW38)</f>
        <v>1</v>
      </c>
      <c r="AW37" s="119">
        <f>IF('Indicator Date'!AX38="No data","x",$B$2-'Indicator Date'!AX38)</f>
        <v>1</v>
      </c>
      <c r="AX37" s="119">
        <f>IF('Indicator Date'!AY38="No data","x",$B$2-'Indicator Date'!AY38)</f>
        <v>2</v>
      </c>
      <c r="AY37" s="119">
        <f>IF('Indicator Date'!AZ38="No data","x",$B$2-'Indicator Date'!AZ38)</f>
        <v>0</v>
      </c>
      <c r="AZ37" s="119">
        <f>IF('Indicator Date'!BA38="No data","x",$B$2-'Indicator Date'!BA38)</f>
        <v>2</v>
      </c>
      <c r="BA37" s="119">
        <f>IF('Indicator Date'!BB38="No data","x",$B$2-'Indicator Date'!BB38)</f>
        <v>3</v>
      </c>
      <c r="BB37" s="119">
        <f>IF('Indicator Date'!BC38="No data","x",$B$2-'Indicator Date'!BC38)</f>
        <v>1</v>
      </c>
      <c r="BC37" s="119">
        <f>IF('Indicator Date'!BD38="No data","x",$B$2-'Indicator Date'!BD38)</f>
        <v>1</v>
      </c>
      <c r="BD37" s="4">
        <f t="shared" si="0"/>
        <v>96</v>
      </c>
      <c r="BE37" s="120">
        <f t="shared" si="1"/>
        <v>1.7777777777777777</v>
      </c>
      <c r="BF37" s="4">
        <f t="shared" si="2"/>
        <v>45</v>
      </c>
      <c r="BG37" s="120">
        <f t="shared" si="3"/>
        <v>1.7497795275581802</v>
      </c>
      <c r="BH37" s="123">
        <f t="shared" si="4"/>
        <v>1</v>
      </c>
    </row>
    <row r="38" spans="1:60">
      <c r="A38" t="s">
        <v>368</v>
      </c>
      <c r="B38" s="119">
        <f>IF('Indicator Date'!C39="No data","x",$B$2-'Indicator Date'!C39)</f>
        <v>1</v>
      </c>
      <c r="C38" s="119">
        <f>IF('Indicator Date'!D39="No data","x",$B$2-'Indicator Date'!D39)</f>
        <v>1</v>
      </c>
      <c r="D38" s="119">
        <f>IF('Indicator Date'!E39="No data","x",$B$2-'Indicator Date'!E39)</f>
        <v>6</v>
      </c>
      <c r="E38" s="119">
        <f>IF('Indicator Date'!F39="No data","x",$B$2-'Indicator Date'!F39)</f>
        <v>6</v>
      </c>
      <c r="F38" s="119">
        <f>IF('Indicator Date'!G39="No data","x",$B$2-'Indicator Date'!G39)</f>
        <v>1</v>
      </c>
      <c r="G38" s="119">
        <f>IF('Indicator Date'!H39="No data","x",$B$2-'Indicator Date'!H39)</f>
        <v>1</v>
      </c>
      <c r="H38" s="119">
        <f>IF('Indicator Date'!I39="No data","x",$B$2-'Indicator Date'!I39)</f>
        <v>1</v>
      </c>
      <c r="I38" s="119">
        <f>IF('Indicator Date'!J39="No data","x",$B$2-'Indicator Date'!J39)</f>
        <v>1</v>
      </c>
      <c r="J38" s="119">
        <f>IF('Indicator Date'!K39="No data","x",$B$2-'Indicator Date'!K39)</f>
        <v>1</v>
      </c>
      <c r="K38" s="119">
        <f>IF('Indicator Date'!L39="No data","x",$B$2-'Indicator Date'!L39)</f>
        <v>2</v>
      </c>
      <c r="L38" s="119">
        <f>IF('Indicator Date'!M39="No data","x",$B$2-'Indicator Date'!M39)</f>
        <v>0</v>
      </c>
      <c r="M38" s="119">
        <f>IF('Indicator Date'!N39="No data","x",$B$2-'Indicator Date'!N39)</f>
        <v>0</v>
      </c>
      <c r="N38" s="119">
        <f>IF('Indicator Date'!O39="No data","x",$B$2-'Indicator Date'!O39)</f>
        <v>6</v>
      </c>
      <c r="O38" s="119">
        <f>IF('Indicator Date'!P39="No data","x",$B$2-'Indicator Date'!P39)</f>
        <v>4</v>
      </c>
      <c r="P38" s="119">
        <f>IF('Indicator Date'!Q39="No data","x",$B$2-'Indicator Date'!Q39)</f>
        <v>1</v>
      </c>
      <c r="Q38" s="119">
        <f>IF('Indicator Date'!R39="No data","x",$B$2-'Indicator Date'!R39)</f>
        <v>2</v>
      </c>
      <c r="R38" s="119">
        <f>IF('Indicator Date'!S39="No data","x",$B$2-'Indicator Date'!S39)</f>
        <v>1</v>
      </c>
      <c r="S38" s="119">
        <f>IF('Indicator Date'!T39="No data","x",$B$2-'Indicator Date'!T39)</f>
        <v>7</v>
      </c>
      <c r="T38" s="119">
        <f>IF('Indicator Date'!U39="No data","x",$B$2-'Indicator Date'!U39)</f>
        <v>7</v>
      </c>
      <c r="U38" s="119">
        <f>IF('Indicator Date'!V39="No data","x",$B$2-'Indicator Date'!V39)</f>
        <v>0</v>
      </c>
      <c r="V38" s="119">
        <f>IF('Indicator Date'!W39="No data","x",$B$2-'Indicator Date'!W39)</f>
        <v>0</v>
      </c>
      <c r="W38" s="119">
        <f>IF('Indicator Date'!X39="No data","x",$B$2-'Indicator Date'!X39)</f>
        <v>2</v>
      </c>
      <c r="X38" s="119">
        <f>IF('Indicator Date'!Y39="No data","x",$B$2-'Indicator Date'!Y39)</f>
        <v>2</v>
      </c>
      <c r="Y38" s="119">
        <f>IF('Indicator Date'!Z39="No data","x",$B$2-'Indicator Date'!Z39)</f>
        <v>4</v>
      </c>
      <c r="Z38" s="119">
        <f>IF('Indicator Date'!AA39="No data","x",$B$2-'Indicator Date'!AA39)</f>
        <v>0</v>
      </c>
      <c r="AA38" s="119">
        <f>IF('Indicator Date'!AB39="No data","x",$B$2-'Indicator Date'!AB39)</f>
        <v>3</v>
      </c>
      <c r="AB38" s="119">
        <f>IF('Indicator Date'!AC39="No data","x",$B$2-'Indicator Date'!AC39)</f>
        <v>2</v>
      </c>
      <c r="AC38" s="119">
        <f>IF('Indicator Date'!AD39="No data","x",$B$2-'Indicator Date'!AD39)</f>
        <v>2</v>
      </c>
      <c r="AD38" s="119">
        <f>IF('Indicator Date'!AE39="No data","x",$B$2-'Indicator Date'!AE39)</f>
        <v>1</v>
      </c>
      <c r="AE38" s="119">
        <f>IF('Indicator Date'!AF39="No data","x",$B$2-'Indicator Date'!AF39)</f>
        <v>1</v>
      </c>
      <c r="AF38" s="119">
        <f>IF('Indicator Date'!AG39="No data","x",$B$2-'Indicator Date'!AG39)</f>
        <v>0</v>
      </c>
      <c r="AG38" s="119">
        <f>IF('Indicator Date'!AH39="No data","x",$B$2-'Indicator Date'!AH39)</f>
        <v>1</v>
      </c>
      <c r="AH38" s="119">
        <f>IF('Indicator Date'!AI39="No data","x",$B$2-'Indicator Date'!AI39)</f>
        <v>2</v>
      </c>
      <c r="AI38" s="119">
        <f>IF('Indicator Date'!AJ39="No data","x",$B$2-'Indicator Date'!AJ39)</f>
        <v>2</v>
      </c>
      <c r="AJ38" s="119">
        <f>IF('Indicator Date'!AK39="No data","x",$B$2-'Indicator Date'!AK39)</f>
        <v>2</v>
      </c>
      <c r="AK38" s="119">
        <f>IF('Indicator Date'!AL39="No data","x",$B$2-'Indicator Date'!AL39)</f>
        <v>1</v>
      </c>
      <c r="AL38" s="119">
        <f>IF('Indicator Date'!AM39="No data","x",$B$2-'Indicator Date'!AM39)</f>
        <v>0</v>
      </c>
      <c r="AM38" s="119">
        <f>IF('Indicator Date'!AN39="No data","x",$B$2-'Indicator Date'!AN39)</f>
        <v>0</v>
      </c>
      <c r="AN38" s="119">
        <f>IF('Indicator Date'!AO39="No data","x",$B$2-'Indicator Date'!AO39)</f>
        <v>3</v>
      </c>
      <c r="AO38" s="119">
        <f>IF('Indicator Date'!AP39="No data","x",$B$2-'Indicator Date'!AP39)</f>
        <v>1</v>
      </c>
      <c r="AP38" s="119">
        <f>IF('Indicator Date'!AQ39="No data","x",$B$2-'Indicator Date'!AQ39)</f>
        <v>2</v>
      </c>
      <c r="AQ38" s="119">
        <f>IF('Indicator Date'!AR39="No data","x",$B$2-'Indicator Date'!AR39)</f>
        <v>1</v>
      </c>
      <c r="AR38" s="119">
        <f>IF('Indicator Date'!AS39="No data","x",$B$2-'Indicator Date'!AS39)</f>
        <v>1</v>
      </c>
      <c r="AS38" s="119">
        <f>IF('Indicator Date'!AT39="No data","x",$B$2-'Indicator Date'!AT39)</f>
        <v>1</v>
      </c>
      <c r="AT38" s="119">
        <f>IF('Indicator Date'!AU39="No data","x",$B$2-'Indicator Date'!AU39)</f>
        <v>1</v>
      </c>
      <c r="AU38" s="119">
        <f>IF('Indicator Date'!AV39="No data","x",$B$2-'Indicator Date'!AV39)</f>
        <v>1</v>
      </c>
      <c r="AV38" s="119">
        <f>IF('Indicator Date'!AW39="No data","x",$B$2-'Indicator Date'!AW39)</f>
        <v>1</v>
      </c>
      <c r="AW38" s="119">
        <f>IF('Indicator Date'!AX39="No data","x",$B$2-'Indicator Date'!AX39)</f>
        <v>1</v>
      </c>
      <c r="AX38" s="119">
        <f>IF('Indicator Date'!AY39="No data","x",$B$2-'Indicator Date'!AY39)</f>
        <v>2</v>
      </c>
      <c r="AY38" s="119">
        <f>IF('Indicator Date'!AZ39="No data","x",$B$2-'Indicator Date'!AZ39)</f>
        <v>0</v>
      </c>
      <c r="AZ38" s="119">
        <f>IF('Indicator Date'!BA39="No data","x",$B$2-'Indicator Date'!BA39)</f>
        <v>2</v>
      </c>
      <c r="BA38" s="119">
        <f>IF('Indicator Date'!BB39="No data","x",$B$2-'Indicator Date'!BB39)</f>
        <v>3</v>
      </c>
      <c r="BB38" s="119">
        <f>IF('Indicator Date'!BC39="No data","x",$B$2-'Indicator Date'!BC39)</f>
        <v>1</v>
      </c>
      <c r="BC38" s="119">
        <f>IF('Indicator Date'!BD39="No data","x",$B$2-'Indicator Date'!BD39)</f>
        <v>1</v>
      </c>
      <c r="BD38" s="4">
        <f t="shared" si="0"/>
        <v>96</v>
      </c>
      <c r="BE38" s="120">
        <f t="shared" si="1"/>
        <v>1.7777777777777777</v>
      </c>
      <c r="BF38" s="4">
        <f t="shared" si="2"/>
        <v>45</v>
      </c>
      <c r="BG38" s="120">
        <f t="shared" si="3"/>
        <v>1.7497795275581802</v>
      </c>
      <c r="BH38" s="123">
        <f t="shared" si="4"/>
        <v>1</v>
      </c>
    </row>
    <row r="39" spans="1:60">
      <c r="A39" t="s">
        <v>369</v>
      </c>
      <c r="B39" s="119">
        <f>IF('Indicator Date'!C40="No data","x",$B$2-'Indicator Date'!C40)</f>
        <v>1</v>
      </c>
      <c r="C39" s="119">
        <f>IF('Indicator Date'!D40="No data","x",$B$2-'Indicator Date'!D40)</f>
        <v>1</v>
      </c>
      <c r="D39" s="119">
        <f>IF('Indicator Date'!E40="No data","x",$B$2-'Indicator Date'!E40)</f>
        <v>6</v>
      </c>
      <c r="E39" s="119">
        <f>IF('Indicator Date'!F40="No data","x",$B$2-'Indicator Date'!F40)</f>
        <v>6</v>
      </c>
      <c r="F39" s="119">
        <f>IF('Indicator Date'!G40="No data","x",$B$2-'Indicator Date'!G40)</f>
        <v>1</v>
      </c>
      <c r="G39" s="119">
        <f>IF('Indicator Date'!H40="No data","x",$B$2-'Indicator Date'!H40)</f>
        <v>1</v>
      </c>
      <c r="H39" s="119">
        <f>IF('Indicator Date'!I40="No data","x",$B$2-'Indicator Date'!I40)</f>
        <v>1</v>
      </c>
      <c r="I39" s="119">
        <f>IF('Indicator Date'!J40="No data","x",$B$2-'Indicator Date'!J40)</f>
        <v>1</v>
      </c>
      <c r="J39" s="119">
        <f>IF('Indicator Date'!K40="No data","x",$B$2-'Indicator Date'!K40)</f>
        <v>1</v>
      </c>
      <c r="K39" s="119">
        <f>IF('Indicator Date'!L40="No data","x",$B$2-'Indicator Date'!L40)</f>
        <v>2</v>
      </c>
      <c r="L39" s="119">
        <f>IF('Indicator Date'!M40="No data","x",$B$2-'Indicator Date'!M40)</f>
        <v>0</v>
      </c>
      <c r="M39" s="119">
        <f>IF('Indicator Date'!N40="No data","x",$B$2-'Indicator Date'!N40)</f>
        <v>0</v>
      </c>
      <c r="N39" s="119">
        <f>IF('Indicator Date'!O40="No data","x",$B$2-'Indicator Date'!O40)</f>
        <v>6</v>
      </c>
      <c r="O39" s="119">
        <f>IF('Indicator Date'!P40="No data","x",$B$2-'Indicator Date'!P40)</f>
        <v>4</v>
      </c>
      <c r="P39" s="119">
        <f>IF('Indicator Date'!Q40="No data","x",$B$2-'Indicator Date'!Q40)</f>
        <v>1</v>
      </c>
      <c r="Q39" s="119">
        <f>IF('Indicator Date'!R40="No data","x",$B$2-'Indicator Date'!R40)</f>
        <v>2</v>
      </c>
      <c r="R39" s="119">
        <f>IF('Indicator Date'!S40="No data","x",$B$2-'Indicator Date'!S40)</f>
        <v>1</v>
      </c>
      <c r="S39" s="119">
        <f>IF('Indicator Date'!T40="No data","x",$B$2-'Indicator Date'!T40)</f>
        <v>7</v>
      </c>
      <c r="T39" s="119">
        <f>IF('Indicator Date'!U40="No data","x",$B$2-'Indicator Date'!U40)</f>
        <v>7</v>
      </c>
      <c r="U39" s="119">
        <f>IF('Indicator Date'!V40="No data","x",$B$2-'Indicator Date'!V40)</f>
        <v>0</v>
      </c>
      <c r="V39" s="119">
        <f>IF('Indicator Date'!W40="No data","x",$B$2-'Indicator Date'!W40)</f>
        <v>0</v>
      </c>
      <c r="W39" s="119">
        <f>IF('Indicator Date'!X40="No data","x",$B$2-'Indicator Date'!X40)</f>
        <v>2</v>
      </c>
      <c r="X39" s="119">
        <f>IF('Indicator Date'!Y40="No data","x",$B$2-'Indicator Date'!Y40)</f>
        <v>2</v>
      </c>
      <c r="Y39" s="119">
        <f>IF('Indicator Date'!Z40="No data","x",$B$2-'Indicator Date'!Z40)</f>
        <v>4</v>
      </c>
      <c r="Z39" s="119">
        <f>IF('Indicator Date'!AA40="No data","x",$B$2-'Indicator Date'!AA40)</f>
        <v>0</v>
      </c>
      <c r="AA39" s="119">
        <f>IF('Indicator Date'!AB40="No data","x",$B$2-'Indicator Date'!AB40)</f>
        <v>3</v>
      </c>
      <c r="AB39" s="119">
        <f>IF('Indicator Date'!AC40="No data","x",$B$2-'Indicator Date'!AC40)</f>
        <v>2</v>
      </c>
      <c r="AC39" s="119">
        <f>IF('Indicator Date'!AD40="No data","x",$B$2-'Indicator Date'!AD40)</f>
        <v>2</v>
      </c>
      <c r="AD39" s="119">
        <f>IF('Indicator Date'!AE40="No data","x",$B$2-'Indicator Date'!AE40)</f>
        <v>1</v>
      </c>
      <c r="AE39" s="119">
        <f>IF('Indicator Date'!AF40="No data","x",$B$2-'Indicator Date'!AF40)</f>
        <v>1</v>
      </c>
      <c r="AF39" s="119">
        <f>IF('Indicator Date'!AG40="No data","x",$B$2-'Indicator Date'!AG40)</f>
        <v>0</v>
      </c>
      <c r="AG39" s="119">
        <f>IF('Indicator Date'!AH40="No data","x",$B$2-'Indicator Date'!AH40)</f>
        <v>1</v>
      </c>
      <c r="AH39" s="119">
        <f>IF('Indicator Date'!AI40="No data","x",$B$2-'Indicator Date'!AI40)</f>
        <v>2</v>
      </c>
      <c r="AI39" s="119">
        <f>IF('Indicator Date'!AJ40="No data","x",$B$2-'Indicator Date'!AJ40)</f>
        <v>2</v>
      </c>
      <c r="AJ39" s="119">
        <f>IF('Indicator Date'!AK40="No data","x",$B$2-'Indicator Date'!AK40)</f>
        <v>2</v>
      </c>
      <c r="AK39" s="119">
        <f>IF('Indicator Date'!AL40="No data","x",$B$2-'Indicator Date'!AL40)</f>
        <v>1</v>
      </c>
      <c r="AL39" s="119">
        <f>IF('Indicator Date'!AM40="No data","x",$B$2-'Indicator Date'!AM40)</f>
        <v>0</v>
      </c>
      <c r="AM39" s="119">
        <f>IF('Indicator Date'!AN40="No data","x",$B$2-'Indicator Date'!AN40)</f>
        <v>0</v>
      </c>
      <c r="AN39" s="119">
        <f>IF('Indicator Date'!AO40="No data","x",$B$2-'Indicator Date'!AO40)</f>
        <v>3</v>
      </c>
      <c r="AO39" s="119">
        <f>IF('Indicator Date'!AP40="No data","x",$B$2-'Indicator Date'!AP40)</f>
        <v>1</v>
      </c>
      <c r="AP39" s="119">
        <f>IF('Indicator Date'!AQ40="No data","x",$B$2-'Indicator Date'!AQ40)</f>
        <v>2</v>
      </c>
      <c r="AQ39" s="119">
        <f>IF('Indicator Date'!AR40="No data","x",$B$2-'Indicator Date'!AR40)</f>
        <v>1</v>
      </c>
      <c r="AR39" s="119">
        <f>IF('Indicator Date'!AS40="No data","x",$B$2-'Indicator Date'!AS40)</f>
        <v>1</v>
      </c>
      <c r="AS39" s="119">
        <f>IF('Indicator Date'!AT40="No data","x",$B$2-'Indicator Date'!AT40)</f>
        <v>1</v>
      </c>
      <c r="AT39" s="119">
        <f>IF('Indicator Date'!AU40="No data","x",$B$2-'Indicator Date'!AU40)</f>
        <v>1</v>
      </c>
      <c r="AU39" s="119">
        <f>IF('Indicator Date'!AV40="No data","x",$B$2-'Indicator Date'!AV40)</f>
        <v>1</v>
      </c>
      <c r="AV39" s="119">
        <f>IF('Indicator Date'!AW40="No data","x",$B$2-'Indicator Date'!AW40)</f>
        <v>1</v>
      </c>
      <c r="AW39" s="119">
        <f>IF('Indicator Date'!AX40="No data","x",$B$2-'Indicator Date'!AX40)</f>
        <v>1</v>
      </c>
      <c r="AX39" s="119">
        <f>IF('Indicator Date'!AY40="No data","x",$B$2-'Indicator Date'!AY40)</f>
        <v>2</v>
      </c>
      <c r="AY39" s="119">
        <f>IF('Indicator Date'!AZ40="No data","x",$B$2-'Indicator Date'!AZ40)</f>
        <v>0</v>
      </c>
      <c r="AZ39" s="119">
        <f>IF('Indicator Date'!BA40="No data","x",$B$2-'Indicator Date'!BA40)</f>
        <v>2</v>
      </c>
      <c r="BA39" s="119">
        <f>IF('Indicator Date'!BB40="No data","x",$B$2-'Indicator Date'!BB40)</f>
        <v>3</v>
      </c>
      <c r="BB39" s="119">
        <f>IF('Indicator Date'!BC40="No data","x",$B$2-'Indicator Date'!BC40)</f>
        <v>1</v>
      </c>
      <c r="BC39" s="119">
        <f>IF('Indicator Date'!BD40="No data","x",$B$2-'Indicator Date'!BD40)</f>
        <v>1</v>
      </c>
      <c r="BD39" s="4">
        <f t="shared" si="0"/>
        <v>96</v>
      </c>
      <c r="BE39" s="120">
        <f t="shared" si="1"/>
        <v>1.7777777777777777</v>
      </c>
      <c r="BF39" s="4">
        <f t="shared" si="2"/>
        <v>45</v>
      </c>
      <c r="BG39" s="120">
        <f t="shared" si="3"/>
        <v>1.7497795275581802</v>
      </c>
      <c r="BH39" s="123">
        <f t="shared" si="4"/>
        <v>1</v>
      </c>
    </row>
    <row r="40" spans="1:60">
      <c r="A40" t="s">
        <v>370</v>
      </c>
      <c r="B40" s="119">
        <f>IF('Indicator Date'!C41="No data","x",$B$2-'Indicator Date'!C41)</f>
        <v>1</v>
      </c>
      <c r="C40" s="119">
        <f>IF('Indicator Date'!D41="No data","x",$B$2-'Indicator Date'!D41)</f>
        <v>1</v>
      </c>
      <c r="D40" s="119">
        <f>IF('Indicator Date'!E41="No data","x",$B$2-'Indicator Date'!E41)</f>
        <v>6</v>
      </c>
      <c r="E40" s="119">
        <f>IF('Indicator Date'!F41="No data","x",$B$2-'Indicator Date'!F41)</f>
        <v>6</v>
      </c>
      <c r="F40" s="119">
        <f>IF('Indicator Date'!G41="No data","x",$B$2-'Indicator Date'!G41)</f>
        <v>1</v>
      </c>
      <c r="G40" s="119">
        <f>IF('Indicator Date'!H41="No data","x",$B$2-'Indicator Date'!H41)</f>
        <v>1</v>
      </c>
      <c r="H40" s="119">
        <f>IF('Indicator Date'!I41="No data","x",$B$2-'Indicator Date'!I41)</f>
        <v>1</v>
      </c>
      <c r="I40" s="119">
        <f>IF('Indicator Date'!J41="No data","x",$B$2-'Indicator Date'!J41)</f>
        <v>1</v>
      </c>
      <c r="J40" s="119">
        <f>IF('Indicator Date'!K41="No data","x",$B$2-'Indicator Date'!K41)</f>
        <v>1</v>
      </c>
      <c r="K40" s="119">
        <f>IF('Indicator Date'!L41="No data","x",$B$2-'Indicator Date'!L41)</f>
        <v>2</v>
      </c>
      <c r="L40" s="119">
        <f>IF('Indicator Date'!M41="No data","x",$B$2-'Indicator Date'!M41)</f>
        <v>0</v>
      </c>
      <c r="M40" s="119">
        <f>IF('Indicator Date'!N41="No data","x",$B$2-'Indicator Date'!N41)</f>
        <v>0</v>
      </c>
      <c r="N40" s="119">
        <f>IF('Indicator Date'!O41="No data","x",$B$2-'Indicator Date'!O41)</f>
        <v>6</v>
      </c>
      <c r="O40" s="119">
        <f>IF('Indicator Date'!P41="No data","x",$B$2-'Indicator Date'!P41)</f>
        <v>4</v>
      </c>
      <c r="P40" s="119">
        <f>IF('Indicator Date'!Q41="No data","x",$B$2-'Indicator Date'!Q41)</f>
        <v>1</v>
      </c>
      <c r="Q40" s="119">
        <f>IF('Indicator Date'!R41="No data","x",$B$2-'Indicator Date'!R41)</f>
        <v>2</v>
      </c>
      <c r="R40" s="119">
        <f>IF('Indicator Date'!S41="No data","x",$B$2-'Indicator Date'!S41)</f>
        <v>1</v>
      </c>
      <c r="S40" s="119">
        <f>IF('Indicator Date'!T41="No data","x",$B$2-'Indicator Date'!T41)</f>
        <v>7</v>
      </c>
      <c r="T40" s="119">
        <f>IF('Indicator Date'!U41="No data","x",$B$2-'Indicator Date'!U41)</f>
        <v>7</v>
      </c>
      <c r="U40" s="119">
        <f>IF('Indicator Date'!V41="No data","x",$B$2-'Indicator Date'!V41)</f>
        <v>0</v>
      </c>
      <c r="V40" s="119">
        <f>IF('Indicator Date'!W41="No data","x",$B$2-'Indicator Date'!W41)</f>
        <v>0</v>
      </c>
      <c r="W40" s="119">
        <f>IF('Indicator Date'!X41="No data","x",$B$2-'Indicator Date'!X41)</f>
        <v>2</v>
      </c>
      <c r="X40" s="119">
        <f>IF('Indicator Date'!Y41="No data","x",$B$2-'Indicator Date'!Y41)</f>
        <v>2</v>
      </c>
      <c r="Y40" s="119">
        <f>IF('Indicator Date'!Z41="No data","x",$B$2-'Indicator Date'!Z41)</f>
        <v>4</v>
      </c>
      <c r="Z40" s="119">
        <f>IF('Indicator Date'!AA41="No data","x",$B$2-'Indicator Date'!AA41)</f>
        <v>0</v>
      </c>
      <c r="AA40" s="119">
        <f>IF('Indicator Date'!AB41="No data","x",$B$2-'Indicator Date'!AB41)</f>
        <v>3</v>
      </c>
      <c r="AB40" s="119">
        <f>IF('Indicator Date'!AC41="No data","x",$B$2-'Indicator Date'!AC41)</f>
        <v>2</v>
      </c>
      <c r="AC40" s="119">
        <f>IF('Indicator Date'!AD41="No data","x",$B$2-'Indicator Date'!AD41)</f>
        <v>2</v>
      </c>
      <c r="AD40" s="119">
        <f>IF('Indicator Date'!AE41="No data","x",$B$2-'Indicator Date'!AE41)</f>
        <v>1</v>
      </c>
      <c r="AE40" s="119">
        <f>IF('Indicator Date'!AF41="No data","x",$B$2-'Indicator Date'!AF41)</f>
        <v>1</v>
      </c>
      <c r="AF40" s="119">
        <f>IF('Indicator Date'!AG41="No data","x",$B$2-'Indicator Date'!AG41)</f>
        <v>0</v>
      </c>
      <c r="AG40" s="119">
        <f>IF('Indicator Date'!AH41="No data","x",$B$2-'Indicator Date'!AH41)</f>
        <v>1</v>
      </c>
      <c r="AH40" s="119">
        <f>IF('Indicator Date'!AI41="No data","x",$B$2-'Indicator Date'!AI41)</f>
        <v>2</v>
      </c>
      <c r="AI40" s="119">
        <f>IF('Indicator Date'!AJ41="No data","x",$B$2-'Indicator Date'!AJ41)</f>
        <v>2</v>
      </c>
      <c r="AJ40" s="119">
        <f>IF('Indicator Date'!AK41="No data","x",$B$2-'Indicator Date'!AK41)</f>
        <v>2</v>
      </c>
      <c r="AK40" s="119">
        <f>IF('Indicator Date'!AL41="No data","x",$B$2-'Indicator Date'!AL41)</f>
        <v>1</v>
      </c>
      <c r="AL40" s="119">
        <f>IF('Indicator Date'!AM41="No data","x",$B$2-'Indicator Date'!AM41)</f>
        <v>0</v>
      </c>
      <c r="AM40" s="119">
        <f>IF('Indicator Date'!AN41="No data","x",$B$2-'Indicator Date'!AN41)</f>
        <v>0</v>
      </c>
      <c r="AN40" s="119">
        <f>IF('Indicator Date'!AO41="No data","x",$B$2-'Indicator Date'!AO41)</f>
        <v>3</v>
      </c>
      <c r="AO40" s="119">
        <f>IF('Indicator Date'!AP41="No data","x",$B$2-'Indicator Date'!AP41)</f>
        <v>1</v>
      </c>
      <c r="AP40" s="119">
        <f>IF('Indicator Date'!AQ41="No data","x",$B$2-'Indicator Date'!AQ41)</f>
        <v>2</v>
      </c>
      <c r="AQ40" s="119">
        <f>IF('Indicator Date'!AR41="No data","x",$B$2-'Indicator Date'!AR41)</f>
        <v>1</v>
      </c>
      <c r="AR40" s="119">
        <f>IF('Indicator Date'!AS41="No data","x",$B$2-'Indicator Date'!AS41)</f>
        <v>1</v>
      </c>
      <c r="AS40" s="119">
        <f>IF('Indicator Date'!AT41="No data","x",$B$2-'Indicator Date'!AT41)</f>
        <v>1</v>
      </c>
      <c r="AT40" s="119">
        <f>IF('Indicator Date'!AU41="No data","x",$B$2-'Indicator Date'!AU41)</f>
        <v>1</v>
      </c>
      <c r="AU40" s="119">
        <f>IF('Indicator Date'!AV41="No data","x",$B$2-'Indicator Date'!AV41)</f>
        <v>1</v>
      </c>
      <c r="AV40" s="119">
        <f>IF('Indicator Date'!AW41="No data","x",$B$2-'Indicator Date'!AW41)</f>
        <v>1</v>
      </c>
      <c r="AW40" s="119">
        <f>IF('Indicator Date'!AX41="No data","x",$B$2-'Indicator Date'!AX41)</f>
        <v>1</v>
      </c>
      <c r="AX40" s="119">
        <f>IF('Indicator Date'!AY41="No data","x",$B$2-'Indicator Date'!AY41)</f>
        <v>2</v>
      </c>
      <c r="AY40" s="119">
        <f>IF('Indicator Date'!AZ41="No data","x",$B$2-'Indicator Date'!AZ41)</f>
        <v>0</v>
      </c>
      <c r="AZ40" s="119">
        <f>IF('Indicator Date'!BA41="No data","x",$B$2-'Indicator Date'!BA41)</f>
        <v>2</v>
      </c>
      <c r="BA40" s="119">
        <f>IF('Indicator Date'!BB41="No data","x",$B$2-'Indicator Date'!BB41)</f>
        <v>3</v>
      </c>
      <c r="BB40" s="119">
        <f>IF('Indicator Date'!BC41="No data","x",$B$2-'Indicator Date'!BC41)</f>
        <v>1</v>
      </c>
      <c r="BC40" s="119">
        <f>IF('Indicator Date'!BD41="No data","x",$B$2-'Indicator Date'!BD41)</f>
        <v>1</v>
      </c>
      <c r="BD40" s="4">
        <f t="shared" si="0"/>
        <v>96</v>
      </c>
      <c r="BE40" s="120">
        <f t="shared" si="1"/>
        <v>1.7777777777777777</v>
      </c>
      <c r="BF40" s="4">
        <f t="shared" si="2"/>
        <v>45</v>
      </c>
      <c r="BG40" s="120">
        <f t="shared" si="3"/>
        <v>1.7497795275581802</v>
      </c>
      <c r="BH40" s="123">
        <f t="shared" si="4"/>
        <v>1</v>
      </c>
    </row>
    <row r="41" spans="1:60">
      <c r="A41" t="s">
        <v>371</v>
      </c>
      <c r="B41" s="119">
        <f>IF('Indicator Date'!C42="No data","x",$B$2-'Indicator Date'!C42)</f>
        <v>1</v>
      </c>
      <c r="C41" s="119">
        <f>IF('Indicator Date'!D42="No data","x",$B$2-'Indicator Date'!D42)</f>
        <v>1</v>
      </c>
      <c r="D41" s="119">
        <f>IF('Indicator Date'!E42="No data","x",$B$2-'Indicator Date'!E42)</f>
        <v>6</v>
      </c>
      <c r="E41" s="119">
        <f>IF('Indicator Date'!F42="No data","x",$B$2-'Indicator Date'!F42)</f>
        <v>6</v>
      </c>
      <c r="F41" s="119">
        <f>IF('Indicator Date'!G42="No data","x",$B$2-'Indicator Date'!G42)</f>
        <v>1</v>
      </c>
      <c r="G41" s="119">
        <f>IF('Indicator Date'!H42="No data","x",$B$2-'Indicator Date'!H42)</f>
        <v>1</v>
      </c>
      <c r="H41" s="119">
        <f>IF('Indicator Date'!I42="No data","x",$B$2-'Indicator Date'!I42)</f>
        <v>1</v>
      </c>
      <c r="I41" s="119">
        <f>IF('Indicator Date'!J42="No data","x",$B$2-'Indicator Date'!J42)</f>
        <v>1</v>
      </c>
      <c r="J41" s="119">
        <f>IF('Indicator Date'!K42="No data","x",$B$2-'Indicator Date'!K42)</f>
        <v>1</v>
      </c>
      <c r="K41" s="119">
        <f>IF('Indicator Date'!L42="No data","x",$B$2-'Indicator Date'!L42)</f>
        <v>2</v>
      </c>
      <c r="L41" s="119">
        <f>IF('Indicator Date'!M42="No data","x",$B$2-'Indicator Date'!M42)</f>
        <v>0</v>
      </c>
      <c r="M41" s="119">
        <f>IF('Indicator Date'!N42="No data","x",$B$2-'Indicator Date'!N42)</f>
        <v>0</v>
      </c>
      <c r="N41" s="119">
        <f>IF('Indicator Date'!O42="No data","x",$B$2-'Indicator Date'!O42)</f>
        <v>6</v>
      </c>
      <c r="O41" s="119">
        <f>IF('Indicator Date'!P42="No data","x",$B$2-'Indicator Date'!P42)</f>
        <v>4</v>
      </c>
      <c r="P41" s="119">
        <f>IF('Indicator Date'!Q42="No data","x",$B$2-'Indicator Date'!Q42)</f>
        <v>1</v>
      </c>
      <c r="Q41" s="119">
        <f>IF('Indicator Date'!R42="No data","x",$B$2-'Indicator Date'!R42)</f>
        <v>2</v>
      </c>
      <c r="R41" s="119">
        <f>IF('Indicator Date'!S42="No data","x",$B$2-'Indicator Date'!S42)</f>
        <v>1</v>
      </c>
      <c r="S41" s="119">
        <f>IF('Indicator Date'!T42="No data","x",$B$2-'Indicator Date'!T42)</f>
        <v>7</v>
      </c>
      <c r="T41" s="119">
        <f>IF('Indicator Date'!U42="No data","x",$B$2-'Indicator Date'!U42)</f>
        <v>7</v>
      </c>
      <c r="U41" s="119">
        <f>IF('Indicator Date'!V42="No data","x",$B$2-'Indicator Date'!V42)</f>
        <v>0</v>
      </c>
      <c r="V41" s="119">
        <f>IF('Indicator Date'!W42="No data","x",$B$2-'Indicator Date'!W42)</f>
        <v>0</v>
      </c>
      <c r="W41" s="119">
        <f>IF('Indicator Date'!X42="No data","x",$B$2-'Indicator Date'!X42)</f>
        <v>2</v>
      </c>
      <c r="X41" s="119">
        <f>IF('Indicator Date'!Y42="No data","x",$B$2-'Indicator Date'!Y42)</f>
        <v>2</v>
      </c>
      <c r="Y41" s="119">
        <f>IF('Indicator Date'!Z42="No data","x",$B$2-'Indicator Date'!Z42)</f>
        <v>4</v>
      </c>
      <c r="Z41" s="119">
        <f>IF('Indicator Date'!AA42="No data","x",$B$2-'Indicator Date'!AA42)</f>
        <v>0</v>
      </c>
      <c r="AA41" s="119">
        <f>IF('Indicator Date'!AB42="No data","x",$B$2-'Indicator Date'!AB42)</f>
        <v>3</v>
      </c>
      <c r="AB41" s="119">
        <f>IF('Indicator Date'!AC42="No data","x",$B$2-'Indicator Date'!AC42)</f>
        <v>2</v>
      </c>
      <c r="AC41" s="119">
        <f>IF('Indicator Date'!AD42="No data","x",$B$2-'Indicator Date'!AD42)</f>
        <v>2</v>
      </c>
      <c r="AD41" s="119">
        <f>IF('Indicator Date'!AE42="No data","x",$B$2-'Indicator Date'!AE42)</f>
        <v>1</v>
      </c>
      <c r="AE41" s="119">
        <f>IF('Indicator Date'!AF42="No data","x",$B$2-'Indicator Date'!AF42)</f>
        <v>1</v>
      </c>
      <c r="AF41" s="119">
        <f>IF('Indicator Date'!AG42="No data","x",$B$2-'Indicator Date'!AG42)</f>
        <v>0</v>
      </c>
      <c r="AG41" s="119">
        <f>IF('Indicator Date'!AH42="No data","x",$B$2-'Indicator Date'!AH42)</f>
        <v>1</v>
      </c>
      <c r="AH41" s="119">
        <f>IF('Indicator Date'!AI42="No data","x",$B$2-'Indicator Date'!AI42)</f>
        <v>2</v>
      </c>
      <c r="AI41" s="119">
        <f>IF('Indicator Date'!AJ42="No data","x",$B$2-'Indicator Date'!AJ42)</f>
        <v>2</v>
      </c>
      <c r="AJ41" s="119">
        <f>IF('Indicator Date'!AK42="No data","x",$B$2-'Indicator Date'!AK42)</f>
        <v>2</v>
      </c>
      <c r="AK41" s="119">
        <f>IF('Indicator Date'!AL42="No data","x",$B$2-'Indicator Date'!AL42)</f>
        <v>1</v>
      </c>
      <c r="AL41" s="119">
        <f>IF('Indicator Date'!AM42="No data","x",$B$2-'Indicator Date'!AM42)</f>
        <v>0</v>
      </c>
      <c r="AM41" s="119">
        <f>IF('Indicator Date'!AN42="No data","x",$B$2-'Indicator Date'!AN42)</f>
        <v>0</v>
      </c>
      <c r="AN41" s="119">
        <f>IF('Indicator Date'!AO42="No data","x",$B$2-'Indicator Date'!AO42)</f>
        <v>3</v>
      </c>
      <c r="AO41" s="119">
        <f>IF('Indicator Date'!AP42="No data","x",$B$2-'Indicator Date'!AP42)</f>
        <v>1</v>
      </c>
      <c r="AP41" s="119">
        <f>IF('Indicator Date'!AQ42="No data","x",$B$2-'Indicator Date'!AQ42)</f>
        <v>2</v>
      </c>
      <c r="AQ41" s="119">
        <f>IF('Indicator Date'!AR42="No data","x",$B$2-'Indicator Date'!AR42)</f>
        <v>1</v>
      </c>
      <c r="AR41" s="119">
        <f>IF('Indicator Date'!AS42="No data","x",$B$2-'Indicator Date'!AS42)</f>
        <v>1</v>
      </c>
      <c r="AS41" s="119">
        <f>IF('Indicator Date'!AT42="No data","x",$B$2-'Indicator Date'!AT42)</f>
        <v>1</v>
      </c>
      <c r="AT41" s="119">
        <f>IF('Indicator Date'!AU42="No data","x",$B$2-'Indicator Date'!AU42)</f>
        <v>1</v>
      </c>
      <c r="AU41" s="119">
        <f>IF('Indicator Date'!AV42="No data","x",$B$2-'Indicator Date'!AV42)</f>
        <v>1</v>
      </c>
      <c r="AV41" s="119">
        <f>IF('Indicator Date'!AW42="No data","x",$B$2-'Indicator Date'!AW42)</f>
        <v>1</v>
      </c>
      <c r="AW41" s="119">
        <f>IF('Indicator Date'!AX42="No data","x",$B$2-'Indicator Date'!AX42)</f>
        <v>1</v>
      </c>
      <c r="AX41" s="119">
        <f>IF('Indicator Date'!AY42="No data","x",$B$2-'Indicator Date'!AY42)</f>
        <v>2</v>
      </c>
      <c r="AY41" s="119">
        <f>IF('Indicator Date'!AZ42="No data","x",$B$2-'Indicator Date'!AZ42)</f>
        <v>0</v>
      </c>
      <c r="AZ41" s="119">
        <f>IF('Indicator Date'!BA42="No data","x",$B$2-'Indicator Date'!BA42)</f>
        <v>2</v>
      </c>
      <c r="BA41" s="119">
        <f>IF('Indicator Date'!BB42="No data","x",$B$2-'Indicator Date'!BB42)</f>
        <v>3</v>
      </c>
      <c r="BB41" s="119">
        <f>IF('Indicator Date'!BC42="No data","x",$B$2-'Indicator Date'!BC42)</f>
        <v>1</v>
      </c>
      <c r="BC41" s="119">
        <f>IF('Indicator Date'!BD42="No data","x",$B$2-'Indicator Date'!BD42)</f>
        <v>1</v>
      </c>
      <c r="BD41" s="4">
        <f t="shared" si="0"/>
        <v>96</v>
      </c>
      <c r="BE41" s="120">
        <f t="shared" si="1"/>
        <v>1.7777777777777777</v>
      </c>
      <c r="BF41" s="4">
        <f t="shared" si="2"/>
        <v>45</v>
      </c>
      <c r="BG41" s="120">
        <f t="shared" si="3"/>
        <v>1.7497795275581802</v>
      </c>
      <c r="BH41" s="123">
        <f t="shared" si="4"/>
        <v>1</v>
      </c>
    </row>
    <row r="42" spans="1:60">
      <c r="A42" t="s">
        <v>372</v>
      </c>
      <c r="B42" s="119">
        <f>IF('Indicator Date'!C43="No data","x",$B$2-'Indicator Date'!C43)</f>
        <v>1</v>
      </c>
      <c r="C42" s="119">
        <f>IF('Indicator Date'!D43="No data","x",$B$2-'Indicator Date'!D43)</f>
        <v>1</v>
      </c>
      <c r="D42" s="119">
        <f>IF('Indicator Date'!E43="No data","x",$B$2-'Indicator Date'!E43)</f>
        <v>6</v>
      </c>
      <c r="E42" s="119">
        <f>IF('Indicator Date'!F43="No data","x",$B$2-'Indicator Date'!F43)</f>
        <v>6</v>
      </c>
      <c r="F42" s="119">
        <f>IF('Indicator Date'!G43="No data","x",$B$2-'Indicator Date'!G43)</f>
        <v>1</v>
      </c>
      <c r="G42" s="119">
        <f>IF('Indicator Date'!H43="No data","x",$B$2-'Indicator Date'!H43)</f>
        <v>1</v>
      </c>
      <c r="H42" s="119">
        <f>IF('Indicator Date'!I43="No data","x",$B$2-'Indicator Date'!I43)</f>
        <v>1</v>
      </c>
      <c r="I42" s="119">
        <f>IF('Indicator Date'!J43="No data","x",$B$2-'Indicator Date'!J43)</f>
        <v>1</v>
      </c>
      <c r="J42" s="119">
        <f>IF('Indicator Date'!K43="No data","x",$B$2-'Indicator Date'!K43)</f>
        <v>1</v>
      </c>
      <c r="K42" s="119">
        <f>IF('Indicator Date'!L43="No data","x",$B$2-'Indicator Date'!L43)</f>
        <v>2</v>
      </c>
      <c r="L42" s="119">
        <f>IF('Indicator Date'!M43="No data","x",$B$2-'Indicator Date'!M43)</f>
        <v>0</v>
      </c>
      <c r="M42" s="119">
        <f>IF('Indicator Date'!N43="No data","x",$B$2-'Indicator Date'!N43)</f>
        <v>0</v>
      </c>
      <c r="N42" s="119">
        <f>IF('Indicator Date'!O43="No data","x",$B$2-'Indicator Date'!O43)</f>
        <v>6</v>
      </c>
      <c r="O42" s="119">
        <f>IF('Indicator Date'!P43="No data","x",$B$2-'Indicator Date'!P43)</f>
        <v>4</v>
      </c>
      <c r="P42" s="119">
        <f>IF('Indicator Date'!Q43="No data","x",$B$2-'Indicator Date'!Q43)</f>
        <v>1</v>
      </c>
      <c r="Q42" s="119">
        <f>IF('Indicator Date'!R43="No data","x",$B$2-'Indicator Date'!R43)</f>
        <v>2</v>
      </c>
      <c r="R42" s="119">
        <f>IF('Indicator Date'!S43="No data","x",$B$2-'Indicator Date'!S43)</f>
        <v>1</v>
      </c>
      <c r="S42" s="119">
        <f>IF('Indicator Date'!T43="No data","x",$B$2-'Indicator Date'!T43)</f>
        <v>7</v>
      </c>
      <c r="T42" s="119">
        <f>IF('Indicator Date'!U43="No data","x",$B$2-'Indicator Date'!U43)</f>
        <v>7</v>
      </c>
      <c r="U42" s="119">
        <f>IF('Indicator Date'!V43="No data","x",$B$2-'Indicator Date'!V43)</f>
        <v>0</v>
      </c>
      <c r="V42" s="119">
        <f>IF('Indicator Date'!W43="No data","x",$B$2-'Indicator Date'!W43)</f>
        <v>0</v>
      </c>
      <c r="W42" s="119">
        <f>IF('Indicator Date'!X43="No data","x",$B$2-'Indicator Date'!X43)</f>
        <v>2</v>
      </c>
      <c r="X42" s="119">
        <f>IF('Indicator Date'!Y43="No data","x",$B$2-'Indicator Date'!Y43)</f>
        <v>2</v>
      </c>
      <c r="Y42" s="119">
        <f>IF('Indicator Date'!Z43="No data","x",$B$2-'Indicator Date'!Z43)</f>
        <v>4</v>
      </c>
      <c r="Z42" s="119">
        <f>IF('Indicator Date'!AA43="No data","x",$B$2-'Indicator Date'!AA43)</f>
        <v>0</v>
      </c>
      <c r="AA42" s="119">
        <f>IF('Indicator Date'!AB43="No data","x",$B$2-'Indicator Date'!AB43)</f>
        <v>3</v>
      </c>
      <c r="AB42" s="119">
        <f>IF('Indicator Date'!AC43="No data","x",$B$2-'Indicator Date'!AC43)</f>
        <v>2</v>
      </c>
      <c r="AC42" s="119">
        <f>IF('Indicator Date'!AD43="No data","x",$B$2-'Indicator Date'!AD43)</f>
        <v>2</v>
      </c>
      <c r="AD42" s="119">
        <f>IF('Indicator Date'!AE43="No data","x",$B$2-'Indicator Date'!AE43)</f>
        <v>1</v>
      </c>
      <c r="AE42" s="119">
        <f>IF('Indicator Date'!AF43="No data","x",$B$2-'Indicator Date'!AF43)</f>
        <v>1</v>
      </c>
      <c r="AF42" s="119">
        <f>IF('Indicator Date'!AG43="No data","x",$B$2-'Indicator Date'!AG43)</f>
        <v>0</v>
      </c>
      <c r="AG42" s="119">
        <f>IF('Indicator Date'!AH43="No data","x",$B$2-'Indicator Date'!AH43)</f>
        <v>1</v>
      </c>
      <c r="AH42" s="119">
        <f>IF('Indicator Date'!AI43="No data","x",$B$2-'Indicator Date'!AI43)</f>
        <v>2</v>
      </c>
      <c r="AI42" s="119">
        <f>IF('Indicator Date'!AJ43="No data","x",$B$2-'Indicator Date'!AJ43)</f>
        <v>2</v>
      </c>
      <c r="AJ42" s="119">
        <f>IF('Indicator Date'!AK43="No data","x",$B$2-'Indicator Date'!AK43)</f>
        <v>2</v>
      </c>
      <c r="AK42" s="119">
        <f>IF('Indicator Date'!AL43="No data","x",$B$2-'Indicator Date'!AL43)</f>
        <v>1</v>
      </c>
      <c r="AL42" s="119">
        <f>IF('Indicator Date'!AM43="No data","x",$B$2-'Indicator Date'!AM43)</f>
        <v>0</v>
      </c>
      <c r="AM42" s="119">
        <f>IF('Indicator Date'!AN43="No data","x",$B$2-'Indicator Date'!AN43)</f>
        <v>0</v>
      </c>
      <c r="AN42" s="119">
        <f>IF('Indicator Date'!AO43="No data","x",$B$2-'Indicator Date'!AO43)</f>
        <v>3</v>
      </c>
      <c r="AO42" s="119">
        <f>IF('Indicator Date'!AP43="No data","x",$B$2-'Indicator Date'!AP43)</f>
        <v>1</v>
      </c>
      <c r="AP42" s="119">
        <f>IF('Indicator Date'!AQ43="No data","x",$B$2-'Indicator Date'!AQ43)</f>
        <v>2</v>
      </c>
      <c r="AQ42" s="119">
        <f>IF('Indicator Date'!AR43="No data","x",$B$2-'Indicator Date'!AR43)</f>
        <v>1</v>
      </c>
      <c r="AR42" s="119">
        <f>IF('Indicator Date'!AS43="No data","x",$B$2-'Indicator Date'!AS43)</f>
        <v>1</v>
      </c>
      <c r="AS42" s="119">
        <f>IF('Indicator Date'!AT43="No data","x",$B$2-'Indicator Date'!AT43)</f>
        <v>1</v>
      </c>
      <c r="AT42" s="119">
        <f>IF('Indicator Date'!AU43="No data","x",$B$2-'Indicator Date'!AU43)</f>
        <v>1</v>
      </c>
      <c r="AU42" s="119">
        <f>IF('Indicator Date'!AV43="No data","x",$B$2-'Indicator Date'!AV43)</f>
        <v>1</v>
      </c>
      <c r="AV42" s="119">
        <f>IF('Indicator Date'!AW43="No data","x",$B$2-'Indicator Date'!AW43)</f>
        <v>1</v>
      </c>
      <c r="AW42" s="119">
        <f>IF('Indicator Date'!AX43="No data","x",$B$2-'Indicator Date'!AX43)</f>
        <v>1</v>
      </c>
      <c r="AX42" s="119">
        <f>IF('Indicator Date'!AY43="No data","x",$B$2-'Indicator Date'!AY43)</f>
        <v>2</v>
      </c>
      <c r="AY42" s="119">
        <f>IF('Indicator Date'!AZ43="No data","x",$B$2-'Indicator Date'!AZ43)</f>
        <v>0</v>
      </c>
      <c r="AZ42" s="119">
        <f>IF('Indicator Date'!BA43="No data","x",$B$2-'Indicator Date'!BA43)</f>
        <v>2</v>
      </c>
      <c r="BA42" s="119">
        <f>IF('Indicator Date'!BB43="No data","x",$B$2-'Indicator Date'!BB43)</f>
        <v>3</v>
      </c>
      <c r="BB42" s="119">
        <f>IF('Indicator Date'!BC43="No data","x",$B$2-'Indicator Date'!BC43)</f>
        <v>1</v>
      </c>
      <c r="BC42" s="119">
        <f>IF('Indicator Date'!BD43="No data","x",$B$2-'Indicator Date'!BD43)</f>
        <v>1</v>
      </c>
      <c r="BD42" s="4">
        <f t="shared" si="0"/>
        <v>96</v>
      </c>
      <c r="BE42" s="120">
        <f t="shared" si="1"/>
        <v>1.7777777777777777</v>
      </c>
      <c r="BF42" s="4">
        <f t="shared" si="2"/>
        <v>45</v>
      </c>
      <c r="BG42" s="120">
        <f t="shared" si="3"/>
        <v>1.7497795275581802</v>
      </c>
      <c r="BH42" s="123">
        <f t="shared" si="4"/>
        <v>1</v>
      </c>
    </row>
    <row r="43" spans="1:60">
      <c r="A43" t="s">
        <v>373</v>
      </c>
      <c r="B43" s="119">
        <f>IF('Indicator Date'!C44="No data","x",$B$2-'Indicator Date'!C44)</f>
        <v>1</v>
      </c>
      <c r="C43" s="119">
        <f>IF('Indicator Date'!D44="No data","x",$B$2-'Indicator Date'!D44)</f>
        <v>1</v>
      </c>
      <c r="D43" s="119">
        <f>IF('Indicator Date'!E44="No data","x",$B$2-'Indicator Date'!E44)</f>
        <v>6</v>
      </c>
      <c r="E43" s="119">
        <f>IF('Indicator Date'!F44="No data","x",$B$2-'Indicator Date'!F44)</f>
        <v>6</v>
      </c>
      <c r="F43" s="119">
        <f>IF('Indicator Date'!G44="No data","x",$B$2-'Indicator Date'!G44)</f>
        <v>1</v>
      </c>
      <c r="G43" s="119">
        <f>IF('Indicator Date'!H44="No data","x",$B$2-'Indicator Date'!H44)</f>
        <v>1</v>
      </c>
      <c r="H43" s="119">
        <f>IF('Indicator Date'!I44="No data","x",$B$2-'Indicator Date'!I44)</f>
        <v>1</v>
      </c>
      <c r="I43" s="119">
        <f>IF('Indicator Date'!J44="No data","x",$B$2-'Indicator Date'!J44)</f>
        <v>1</v>
      </c>
      <c r="J43" s="119">
        <f>IF('Indicator Date'!K44="No data","x",$B$2-'Indicator Date'!K44)</f>
        <v>1</v>
      </c>
      <c r="K43" s="119">
        <f>IF('Indicator Date'!L44="No data","x",$B$2-'Indicator Date'!L44)</f>
        <v>2</v>
      </c>
      <c r="L43" s="119">
        <f>IF('Indicator Date'!M44="No data","x",$B$2-'Indicator Date'!M44)</f>
        <v>0</v>
      </c>
      <c r="M43" s="119">
        <f>IF('Indicator Date'!N44="No data","x",$B$2-'Indicator Date'!N44)</f>
        <v>0</v>
      </c>
      <c r="N43" s="119">
        <f>IF('Indicator Date'!O44="No data","x",$B$2-'Indicator Date'!O44)</f>
        <v>6</v>
      </c>
      <c r="O43" s="119">
        <f>IF('Indicator Date'!P44="No data","x",$B$2-'Indicator Date'!P44)</f>
        <v>4</v>
      </c>
      <c r="P43" s="119">
        <f>IF('Indicator Date'!Q44="No data","x",$B$2-'Indicator Date'!Q44)</f>
        <v>1</v>
      </c>
      <c r="Q43" s="119">
        <f>IF('Indicator Date'!R44="No data","x",$B$2-'Indicator Date'!R44)</f>
        <v>2</v>
      </c>
      <c r="R43" s="119">
        <f>IF('Indicator Date'!S44="No data","x",$B$2-'Indicator Date'!S44)</f>
        <v>1</v>
      </c>
      <c r="S43" s="119">
        <f>IF('Indicator Date'!T44="No data","x",$B$2-'Indicator Date'!T44)</f>
        <v>7</v>
      </c>
      <c r="T43" s="119">
        <f>IF('Indicator Date'!U44="No data","x",$B$2-'Indicator Date'!U44)</f>
        <v>7</v>
      </c>
      <c r="U43" s="119">
        <f>IF('Indicator Date'!V44="No data","x",$B$2-'Indicator Date'!V44)</f>
        <v>0</v>
      </c>
      <c r="V43" s="119">
        <f>IF('Indicator Date'!W44="No data","x",$B$2-'Indicator Date'!W44)</f>
        <v>0</v>
      </c>
      <c r="W43" s="119">
        <f>IF('Indicator Date'!X44="No data","x",$B$2-'Indicator Date'!X44)</f>
        <v>2</v>
      </c>
      <c r="X43" s="119">
        <f>IF('Indicator Date'!Y44="No data","x",$B$2-'Indicator Date'!Y44)</f>
        <v>2</v>
      </c>
      <c r="Y43" s="119">
        <f>IF('Indicator Date'!Z44="No data","x",$B$2-'Indicator Date'!Z44)</f>
        <v>4</v>
      </c>
      <c r="Z43" s="119">
        <f>IF('Indicator Date'!AA44="No data","x",$B$2-'Indicator Date'!AA44)</f>
        <v>0</v>
      </c>
      <c r="AA43" s="119">
        <f>IF('Indicator Date'!AB44="No data","x",$B$2-'Indicator Date'!AB44)</f>
        <v>3</v>
      </c>
      <c r="AB43" s="119">
        <f>IF('Indicator Date'!AC44="No data","x",$B$2-'Indicator Date'!AC44)</f>
        <v>2</v>
      </c>
      <c r="AC43" s="119">
        <f>IF('Indicator Date'!AD44="No data","x",$B$2-'Indicator Date'!AD44)</f>
        <v>2</v>
      </c>
      <c r="AD43" s="119">
        <f>IF('Indicator Date'!AE44="No data","x",$B$2-'Indicator Date'!AE44)</f>
        <v>1</v>
      </c>
      <c r="AE43" s="119">
        <f>IF('Indicator Date'!AF44="No data","x",$B$2-'Indicator Date'!AF44)</f>
        <v>1</v>
      </c>
      <c r="AF43" s="119">
        <f>IF('Indicator Date'!AG44="No data","x",$B$2-'Indicator Date'!AG44)</f>
        <v>0</v>
      </c>
      <c r="AG43" s="119">
        <f>IF('Indicator Date'!AH44="No data","x",$B$2-'Indicator Date'!AH44)</f>
        <v>1</v>
      </c>
      <c r="AH43" s="119">
        <f>IF('Indicator Date'!AI44="No data","x",$B$2-'Indicator Date'!AI44)</f>
        <v>2</v>
      </c>
      <c r="AI43" s="119">
        <f>IF('Indicator Date'!AJ44="No data","x",$B$2-'Indicator Date'!AJ44)</f>
        <v>2</v>
      </c>
      <c r="AJ43" s="119">
        <f>IF('Indicator Date'!AK44="No data","x",$B$2-'Indicator Date'!AK44)</f>
        <v>2</v>
      </c>
      <c r="AK43" s="119">
        <f>IF('Indicator Date'!AL44="No data","x",$B$2-'Indicator Date'!AL44)</f>
        <v>1</v>
      </c>
      <c r="AL43" s="119">
        <f>IF('Indicator Date'!AM44="No data","x",$B$2-'Indicator Date'!AM44)</f>
        <v>0</v>
      </c>
      <c r="AM43" s="119">
        <f>IF('Indicator Date'!AN44="No data","x",$B$2-'Indicator Date'!AN44)</f>
        <v>0</v>
      </c>
      <c r="AN43" s="119">
        <f>IF('Indicator Date'!AO44="No data","x",$B$2-'Indicator Date'!AO44)</f>
        <v>3</v>
      </c>
      <c r="AO43" s="119">
        <f>IF('Indicator Date'!AP44="No data","x",$B$2-'Indicator Date'!AP44)</f>
        <v>1</v>
      </c>
      <c r="AP43" s="119">
        <f>IF('Indicator Date'!AQ44="No data","x",$B$2-'Indicator Date'!AQ44)</f>
        <v>2</v>
      </c>
      <c r="AQ43" s="119">
        <f>IF('Indicator Date'!AR44="No data","x",$B$2-'Indicator Date'!AR44)</f>
        <v>1</v>
      </c>
      <c r="AR43" s="119">
        <f>IF('Indicator Date'!AS44="No data","x",$B$2-'Indicator Date'!AS44)</f>
        <v>1</v>
      </c>
      <c r="AS43" s="119">
        <f>IF('Indicator Date'!AT44="No data","x",$B$2-'Indicator Date'!AT44)</f>
        <v>1</v>
      </c>
      <c r="AT43" s="119">
        <f>IF('Indicator Date'!AU44="No data","x",$B$2-'Indicator Date'!AU44)</f>
        <v>1</v>
      </c>
      <c r="AU43" s="119">
        <f>IF('Indicator Date'!AV44="No data","x",$B$2-'Indicator Date'!AV44)</f>
        <v>1</v>
      </c>
      <c r="AV43" s="119">
        <f>IF('Indicator Date'!AW44="No data","x",$B$2-'Indicator Date'!AW44)</f>
        <v>1</v>
      </c>
      <c r="AW43" s="119">
        <f>IF('Indicator Date'!AX44="No data","x",$B$2-'Indicator Date'!AX44)</f>
        <v>1</v>
      </c>
      <c r="AX43" s="119">
        <f>IF('Indicator Date'!AY44="No data","x",$B$2-'Indicator Date'!AY44)</f>
        <v>2</v>
      </c>
      <c r="AY43" s="119">
        <f>IF('Indicator Date'!AZ44="No data","x",$B$2-'Indicator Date'!AZ44)</f>
        <v>0</v>
      </c>
      <c r="AZ43" s="119">
        <f>IF('Indicator Date'!BA44="No data","x",$B$2-'Indicator Date'!BA44)</f>
        <v>2</v>
      </c>
      <c r="BA43" s="119">
        <f>IF('Indicator Date'!BB44="No data","x",$B$2-'Indicator Date'!BB44)</f>
        <v>3</v>
      </c>
      <c r="BB43" s="119">
        <f>IF('Indicator Date'!BC44="No data","x",$B$2-'Indicator Date'!BC44)</f>
        <v>1</v>
      </c>
      <c r="BC43" s="119">
        <f>IF('Indicator Date'!BD44="No data","x",$B$2-'Indicator Date'!BD44)</f>
        <v>1</v>
      </c>
      <c r="BD43" s="4">
        <f t="shared" si="0"/>
        <v>96</v>
      </c>
      <c r="BE43" s="120">
        <f t="shared" si="1"/>
        <v>1.7777777777777777</v>
      </c>
      <c r="BF43" s="4">
        <f t="shared" si="2"/>
        <v>45</v>
      </c>
      <c r="BG43" s="120">
        <f t="shared" si="3"/>
        <v>1.7497795275581802</v>
      </c>
      <c r="BH43" s="123">
        <f t="shared" si="4"/>
        <v>1</v>
      </c>
    </row>
    <row r="44" spans="1:60">
      <c r="A44" t="s">
        <v>374</v>
      </c>
      <c r="B44" s="119">
        <f>IF('Indicator Date'!C45="No data","x",$B$2-'Indicator Date'!C45)</f>
        <v>1</v>
      </c>
      <c r="C44" s="119">
        <f>IF('Indicator Date'!D45="No data","x",$B$2-'Indicator Date'!D45)</f>
        <v>1</v>
      </c>
      <c r="D44" s="119">
        <f>IF('Indicator Date'!E45="No data","x",$B$2-'Indicator Date'!E45)</f>
        <v>6</v>
      </c>
      <c r="E44" s="119">
        <f>IF('Indicator Date'!F45="No data","x",$B$2-'Indicator Date'!F45)</f>
        <v>6</v>
      </c>
      <c r="F44" s="119">
        <f>IF('Indicator Date'!G45="No data","x",$B$2-'Indicator Date'!G45)</f>
        <v>1</v>
      </c>
      <c r="G44" s="119">
        <f>IF('Indicator Date'!H45="No data","x",$B$2-'Indicator Date'!H45)</f>
        <v>1</v>
      </c>
      <c r="H44" s="119" t="str">
        <f>IF('Indicator Date'!I45="No data","x",$B$2-'Indicator Date'!I45)</f>
        <v>x</v>
      </c>
      <c r="I44" s="119">
        <f>IF('Indicator Date'!J45="No data","x",$B$2-'Indicator Date'!J45)</f>
        <v>1</v>
      </c>
      <c r="J44" s="119">
        <f>IF('Indicator Date'!K45="No data","x",$B$2-'Indicator Date'!K45)</f>
        <v>1</v>
      </c>
      <c r="K44" s="119">
        <f>IF('Indicator Date'!L45="No data","x",$B$2-'Indicator Date'!L45)</f>
        <v>2</v>
      </c>
      <c r="L44" s="119">
        <f>IF('Indicator Date'!M45="No data","x",$B$2-'Indicator Date'!M45)</f>
        <v>0</v>
      </c>
      <c r="M44" s="119">
        <f>IF('Indicator Date'!N45="No data","x",$B$2-'Indicator Date'!N45)</f>
        <v>0</v>
      </c>
      <c r="N44" s="119">
        <f>IF('Indicator Date'!O45="No data","x",$B$2-'Indicator Date'!O45)</f>
        <v>7</v>
      </c>
      <c r="O44" s="119">
        <f>IF('Indicator Date'!P45="No data","x",$B$2-'Indicator Date'!P45)</f>
        <v>5</v>
      </c>
      <c r="P44" s="119">
        <f>IF('Indicator Date'!Q45="No data","x",$B$2-'Indicator Date'!Q45)</f>
        <v>1</v>
      </c>
      <c r="Q44" s="119">
        <f>IF('Indicator Date'!R45="No data","x",$B$2-'Indicator Date'!R45)</f>
        <v>1</v>
      </c>
      <c r="R44" s="119">
        <f>IF('Indicator Date'!S45="No data","x",$B$2-'Indicator Date'!S45)</f>
        <v>5</v>
      </c>
      <c r="S44" s="119">
        <f>IF('Indicator Date'!T45="No data","x",$B$2-'Indicator Date'!T45)</f>
        <v>7</v>
      </c>
      <c r="T44" s="119">
        <f>IF('Indicator Date'!U45="No data","x",$B$2-'Indicator Date'!U45)</f>
        <v>7</v>
      </c>
      <c r="U44" s="119">
        <f>IF('Indicator Date'!V45="No data","x",$B$2-'Indicator Date'!V45)</f>
        <v>2</v>
      </c>
      <c r="V44" s="119">
        <f>IF('Indicator Date'!W45="No data","x",$B$2-'Indicator Date'!W45)</f>
        <v>2</v>
      </c>
      <c r="W44" s="119">
        <f>IF('Indicator Date'!X45="No data","x",$B$2-'Indicator Date'!X45)</f>
        <v>2</v>
      </c>
      <c r="X44" s="119">
        <f>IF('Indicator Date'!Y45="No data","x",$B$2-'Indicator Date'!Y45)</f>
        <v>2</v>
      </c>
      <c r="Y44" s="119">
        <f>IF('Indicator Date'!Z45="No data","x",$B$2-'Indicator Date'!Z45)</f>
        <v>2</v>
      </c>
      <c r="Z44" s="119">
        <f>IF('Indicator Date'!AA45="No data","x",$B$2-'Indicator Date'!AA45)</f>
        <v>0</v>
      </c>
      <c r="AA44" s="119">
        <f>IF('Indicator Date'!AB45="No data","x",$B$2-'Indicator Date'!AB45)</f>
        <v>3</v>
      </c>
      <c r="AB44" s="119">
        <f>IF('Indicator Date'!AC45="No data","x",$B$2-'Indicator Date'!AC45)</f>
        <v>2</v>
      </c>
      <c r="AC44" s="119">
        <f>IF('Indicator Date'!AD45="No data","x",$B$2-'Indicator Date'!AD45)</f>
        <v>2</v>
      </c>
      <c r="AD44" s="119">
        <f>IF('Indicator Date'!AE45="No data","x",$B$2-'Indicator Date'!AE45)</f>
        <v>0</v>
      </c>
      <c r="AE44" s="119">
        <f>IF('Indicator Date'!AF45="No data","x",$B$2-'Indicator Date'!AF45)</f>
        <v>1</v>
      </c>
      <c r="AF44" s="119">
        <f>IF('Indicator Date'!AG45="No data","x",$B$2-'Indicator Date'!AG45)</f>
        <v>1</v>
      </c>
      <c r="AG44" s="119">
        <f>IF('Indicator Date'!AH45="No data","x",$B$2-'Indicator Date'!AH45)</f>
        <v>1</v>
      </c>
      <c r="AH44" s="119">
        <f>IF('Indicator Date'!AI45="No data","x",$B$2-'Indicator Date'!AI45)</f>
        <v>1</v>
      </c>
      <c r="AI44" s="119">
        <f>IF('Indicator Date'!AJ45="No data","x",$B$2-'Indicator Date'!AJ45)</f>
        <v>2</v>
      </c>
      <c r="AJ44" s="119">
        <f>IF('Indicator Date'!AK45="No data","x",$B$2-'Indicator Date'!AK45)</f>
        <v>5</v>
      </c>
      <c r="AK44" s="119">
        <f>IF('Indicator Date'!AL45="No data","x",$B$2-'Indicator Date'!AL45)</f>
        <v>1</v>
      </c>
      <c r="AL44" s="119">
        <f>IF('Indicator Date'!AM45="No data","x",$B$2-'Indicator Date'!AM45)</f>
        <v>0</v>
      </c>
      <c r="AM44" s="119">
        <f>IF('Indicator Date'!AN45="No data","x",$B$2-'Indicator Date'!AN45)</f>
        <v>0</v>
      </c>
      <c r="AN44" s="119">
        <f>IF('Indicator Date'!AO45="No data","x",$B$2-'Indicator Date'!AO45)</f>
        <v>3</v>
      </c>
      <c r="AO44" s="119">
        <f>IF('Indicator Date'!AP45="No data","x",$B$2-'Indicator Date'!AP45)</f>
        <v>1</v>
      </c>
      <c r="AP44" s="119">
        <f>IF('Indicator Date'!AQ45="No data","x",$B$2-'Indicator Date'!AQ45)</f>
        <v>1</v>
      </c>
      <c r="AQ44" s="119">
        <f>IF('Indicator Date'!AR45="No data","x",$B$2-'Indicator Date'!AR45)</f>
        <v>1</v>
      </c>
      <c r="AR44" s="119">
        <f>IF('Indicator Date'!AS45="No data","x",$B$2-'Indicator Date'!AS45)</f>
        <v>1</v>
      </c>
      <c r="AS44" s="119">
        <f>IF('Indicator Date'!AT45="No data","x",$B$2-'Indicator Date'!AT45)</f>
        <v>1</v>
      </c>
      <c r="AT44" s="119">
        <f>IF('Indicator Date'!AU45="No data","x",$B$2-'Indicator Date'!AU45)</f>
        <v>1</v>
      </c>
      <c r="AU44" s="119">
        <f>IF('Indicator Date'!AV45="No data","x",$B$2-'Indicator Date'!AV45)</f>
        <v>2</v>
      </c>
      <c r="AV44" s="119">
        <f>IF('Indicator Date'!AW45="No data","x",$B$2-'Indicator Date'!AW45)</f>
        <v>1</v>
      </c>
      <c r="AW44" s="119">
        <f>IF('Indicator Date'!AX45="No data","x",$B$2-'Indicator Date'!AX45)</f>
        <v>5</v>
      </c>
      <c r="AX44" s="119">
        <f>IF('Indicator Date'!AY45="No data","x",$B$2-'Indicator Date'!AY45)</f>
        <v>5</v>
      </c>
      <c r="AY44" s="119">
        <f>IF('Indicator Date'!AZ45="No data","x",$B$2-'Indicator Date'!AZ45)</f>
        <v>0</v>
      </c>
      <c r="AZ44" s="119">
        <f>IF('Indicator Date'!BA45="No data","x",$B$2-'Indicator Date'!BA45)</f>
        <v>2</v>
      </c>
      <c r="BA44" s="119">
        <f>IF('Indicator Date'!BB45="No data","x",$B$2-'Indicator Date'!BB45)</f>
        <v>5</v>
      </c>
      <c r="BB44" s="119">
        <f>IF('Indicator Date'!BC45="No data","x",$B$2-'Indicator Date'!BC45)</f>
        <v>1</v>
      </c>
      <c r="BC44" s="119">
        <f>IF('Indicator Date'!BD45="No data","x",$B$2-'Indicator Date'!BD45)</f>
        <v>1</v>
      </c>
      <c r="BD44" s="4">
        <f t="shared" si="0"/>
        <v>113</v>
      </c>
      <c r="BE44" s="120">
        <f t="shared" si="1"/>
        <v>2.0925925925925926</v>
      </c>
      <c r="BF44" s="4">
        <f t="shared" si="2"/>
        <v>46</v>
      </c>
      <c r="BG44" s="120">
        <f t="shared" si="3"/>
        <v>2.0003559668978976</v>
      </c>
      <c r="BH44" s="123">
        <f t="shared" si="4"/>
        <v>1</v>
      </c>
    </row>
    <row r="45" spans="1:60">
      <c r="A45" t="s">
        <v>375</v>
      </c>
      <c r="B45" s="119">
        <f>IF('Indicator Date'!C46="No data","x",$B$2-'Indicator Date'!C46)</f>
        <v>1</v>
      </c>
      <c r="C45" s="119">
        <f>IF('Indicator Date'!D46="No data","x",$B$2-'Indicator Date'!D46)</f>
        <v>1</v>
      </c>
      <c r="D45" s="119">
        <f>IF('Indicator Date'!E46="No data","x",$B$2-'Indicator Date'!E46)</f>
        <v>6</v>
      </c>
      <c r="E45" s="119">
        <f>IF('Indicator Date'!F46="No data","x",$B$2-'Indicator Date'!F46)</f>
        <v>6</v>
      </c>
      <c r="F45" s="119">
        <f>IF('Indicator Date'!G46="No data","x",$B$2-'Indicator Date'!G46)</f>
        <v>1</v>
      </c>
      <c r="G45" s="119">
        <f>IF('Indicator Date'!H46="No data","x",$B$2-'Indicator Date'!H46)</f>
        <v>1</v>
      </c>
      <c r="H45" s="119" t="str">
        <f>IF('Indicator Date'!I46="No data","x",$B$2-'Indicator Date'!I46)</f>
        <v>x</v>
      </c>
      <c r="I45" s="119">
        <f>IF('Indicator Date'!J46="No data","x",$B$2-'Indicator Date'!J46)</f>
        <v>1</v>
      </c>
      <c r="J45" s="119">
        <f>IF('Indicator Date'!K46="No data","x",$B$2-'Indicator Date'!K46)</f>
        <v>1</v>
      </c>
      <c r="K45" s="119">
        <f>IF('Indicator Date'!L46="No data","x",$B$2-'Indicator Date'!L46)</f>
        <v>2</v>
      </c>
      <c r="L45" s="119">
        <f>IF('Indicator Date'!M46="No data","x",$B$2-'Indicator Date'!M46)</f>
        <v>0</v>
      </c>
      <c r="M45" s="119">
        <f>IF('Indicator Date'!N46="No data","x",$B$2-'Indicator Date'!N46)</f>
        <v>0</v>
      </c>
      <c r="N45" s="119">
        <f>IF('Indicator Date'!O46="No data","x",$B$2-'Indicator Date'!O46)</f>
        <v>7</v>
      </c>
      <c r="O45" s="119">
        <f>IF('Indicator Date'!P46="No data","x",$B$2-'Indicator Date'!P46)</f>
        <v>5</v>
      </c>
      <c r="P45" s="119">
        <f>IF('Indicator Date'!Q46="No data","x",$B$2-'Indicator Date'!Q46)</f>
        <v>1</v>
      </c>
      <c r="Q45" s="119">
        <f>IF('Indicator Date'!R46="No data","x",$B$2-'Indicator Date'!R46)</f>
        <v>1</v>
      </c>
      <c r="R45" s="119">
        <f>IF('Indicator Date'!S46="No data","x",$B$2-'Indicator Date'!S46)</f>
        <v>5</v>
      </c>
      <c r="S45" s="119">
        <f>IF('Indicator Date'!T46="No data","x",$B$2-'Indicator Date'!T46)</f>
        <v>7</v>
      </c>
      <c r="T45" s="119">
        <f>IF('Indicator Date'!U46="No data","x",$B$2-'Indicator Date'!U46)</f>
        <v>7</v>
      </c>
      <c r="U45" s="119">
        <f>IF('Indicator Date'!V46="No data","x",$B$2-'Indicator Date'!V46)</f>
        <v>2</v>
      </c>
      <c r="V45" s="119">
        <f>IF('Indicator Date'!W46="No data","x",$B$2-'Indicator Date'!W46)</f>
        <v>2</v>
      </c>
      <c r="W45" s="119">
        <f>IF('Indicator Date'!X46="No data","x",$B$2-'Indicator Date'!X46)</f>
        <v>2</v>
      </c>
      <c r="X45" s="119">
        <f>IF('Indicator Date'!Y46="No data","x",$B$2-'Indicator Date'!Y46)</f>
        <v>2</v>
      </c>
      <c r="Y45" s="119">
        <f>IF('Indicator Date'!Z46="No data","x",$B$2-'Indicator Date'!Z46)</f>
        <v>2</v>
      </c>
      <c r="Z45" s="119">
        <f>IF('Indicator Date'!AA46="No data","x",$B$2-'Indicator Date'!AA46)</f>
        <v>0</v>
      </c>
      <c r="AA45" s="119">
        <f>IF('Indicator Date'!AB46="No data","x",$B$2-'Indicator Date'!AB46)</f>
        <v>3</v>
      </c>
      <c r="AB45" s="119">
        <f>IF('Indicator Date'!AC46="No data","x",$B$2-'Indicator Date'!AC46)</f>
        <v>2</v>
      </c>
      <c r="AC45" s="119">
        <f>IF('Indicator Date'!AD46="No data","x",$B$2-'Indicator Date'!AD46)</f>
        <v>2</v>
      </c>
      <c r="AD45" s="119">
        <f>IF('Indicator Date'!AE46="No data","x",$B$2-'Indicator Date'!AE46)</f>
        <v>0</v>
      </c>
      <c r="AE45" s="119">
        <f>IF('Indicator Date'!AF46="No data","x",$B$2-'Indicator Date'!AF46)</f>
        <v>1</v>
      </c>
      <c r="AF45" s="119">
        <f>IF('Indicator Date'!AG46="No data","x",$B$2-'Indicator Date'!AG46)</f>
        <v>1</v>
      </c>
      <c r="AG45" s="119">
        <f>IF('Indicator Date'!AH46="No data","x",$B$2-'Indicator Date'!AH46)</f>
        <v>1</v>
      </c>
      <c r="AH45" s="119">
        <f>IF('Indicator Date'!AI46="No data","x",$B$2-'Indicator Date'!AI46)</f>
        <v>1</v>
      </c>
      <c r="AI45" s="119">
        <f>IF('Indicator Date'!AJ46="No data","x",$B$2-'Indicator Date'!AJ46)</f>
        <v>2</v>
      </c>
      <c r="AJ45" s="119">
        <f>IF('Indicator Date'!AK46="No data","x",$B$2-'Indicator Date'!AK46)</f>
        <v>5</v>
      </c>
      <c r="AK45" s="119">
        <f>IF('Indicator Date'!AL46="No data","x",$B$2-'Indicator Date'!AL46)</f>
        <v>1</v>
      </c>
      <c r="AL45" s="119">
        <f>IF('Indicator Date'!AM46="No data","x",$B$2-'Indicator Date'!AM46)</f>
        <v>0</v>
      </c>
      <c r="AM45" s="119">
        <f>IF('Indicator Date'!AN46="No data","x",$B$2-'Indicator Date'!AN46)</f>
        <v>0</v>
      </c>
      <c r="AN45" s="119">
        <f>IF('Indicator Date'!AO46="No data","x",$B$2-'Indicator Date'!AO46)</f>
        <v>3</v>
      </c>
      <c r="AO45" s="119">
        <f>IF('Indicator Date'!AP46="No data","x",$B$2-'Indicator Date'!AP46)</f>
        <v>1</v>
      </c>
      <c r="AP45" s="119">
        <f>IF('Indicator Date'!AQ46="No data","x",$B$2-'Indicator Date'!AQ46)</f>
        <v>1</v>
      </c>
      <c r="AQ45" s="119">
        <f>IF('Indicator Date'!AR46="No data","x",$B$2-'Indicator Date'!AR46)</f>
        <v>1</v>
      </c>
      <c r="AR45" s="119">
        <f>IF('Indicator Date'!AS46="No data","x",$B$2-'Indicator Date'!AS46)</f>
        <v>1</v>
      </c>
      <c r="AS45" s="119">
        <f>IF('Indicator Date'!AT46="No data","x",$B$2-'Indicator Date'!AT46)</f>
        <v>1</v>
      </c>
      <c r="AT45" s="119">
        <f>IF('Indicator Date'!AU46="No data","x",$B$2-'Indicator Date'!AU46)</f>
        <v>1</v>
      </c>
      <c r="AU45" s="119">
        <f>IF('Indicator Date'!AV46="No data","x",$B$2-'Indicator Date'!AV46)</f>
        <v>2</v>
      </c>
      <c r="AV45" s="119">
        <f>IF('Indicator Date'!AW46="No data","x",$B$2-'Indicator Date'!AW46)</f>
        <v>1</v>
      </c>
      <c r="AW45" s="119">
        <f>IF('Indicator Date'!AX46="No data","x",$B$2-'Indicator Date'!AX46)</f>
        <v>5</v>
      </c>
      <c r="AX45" s="119">
        <f>IF('Indicator Date'!AY46="No data","x",$B$2-'Indicator Date'!AY46)</f>
        <v>5</v>
      </c>
      <c r="AY45" s="119">
        <f>IF('Indicator Date'!AZ46="No data","x",$B$2-'Indicator Date'!AZ46)</f>
        <v>0</v>
      </c>
      <c r="AZ45" s="119">
        <f>IF('Indicator Date'!BA46="No data","x",$B$2-'Indicator Date'!BA46)</f>
        <v>2</v>
      </c>
      <c r="BA45" s="119">
        <f>IF('Indicator Date'!BB46="No data","x",$B$2-'Indicator Date'!BB46)</f>
        <v>5</v>
      </c>
      <c r="BB45" s="119">
        <f>IF('Indicator Date'!BC46="No data","x",$B$2-'Indicator Date'!BC46)</f>
        <v>1</v>
      </c>
      <c r="BC45" s="119">
        <f>IF('Indicator Date'!BD46="No data","x",$B$2-'Indicator Date'!BD46)</f>
        <v>1</v>
      </c>
      <c r="BD45" s="4">
        <f t="shared" si="0"/>
        <v>113</v>
      </c>
      <c r="BE45" s="120">
        <f t="shared" si="1"/>
        <v>2.0925925925925926</v>
      </c>
      <c r="BF45" s="4">
        <f t="shared" si="2"/>
        <v>46</v>
      </c>
      <c r="BG45" s="120">
        <f t="shared" si="3"/>
        <v>2.0003559668978976</v>
      </c>
      <c r="BH45" s="123">
        <f t="shared" si="4"/>
        <v>1</v>
      </c>
    </row>
    <row r="46" spans="1:60">
      <c r="A46" t="s">
        <v>376</v>
      </c>
      <c r="B46" s="119">
        <f>IF('Indicator Date'!C47="No data","x",$B$2-'Indicator Date'!C47)</f>
        <v>1</v>
      </c>
      <c r="C46" s="119">
        <f>IF('Indicator Date'!D47="No data","x",$B$2-'Indicator Date'!D47)</f>
        <v>1</v>
      </c>
      <c r="D46" s="119">
        <f>IF('Indicator Date'!E47="No data","x",$B$2-'Indicator Date'!E47)</f>
        <v>6</v>
      </c>
      <c r="E46" s="119">
        <f>IF('Indicator Date'!F47="No data","x",$B$2-'Indicator Date'!F47)</f>
        <v>6</v>
      </c>
      <c r="F46" s="119">
        <f>IF('Indicator Date'!G47="No data","x",$B$2-'Indicator Date'!G47)</f>
        <v>1</v>
      </c>
      <c r="G46" s="119">
        <f>IF('Indicator Date'!H47="No data","x",$B$2-'Indicator Date'!H47)</f>
        <v>1</v>
      </c>
      <c r="H46" s="119" t="str">
        <f>IF('Indicator Date'!I47="No data","x",$B$2-'Indicator Date'!I47)</f>
        <v>x</v>
      </c>
      <c r="I46" s="119">
        <f>IF('Indicator Date'!J47="No data","x",$B$2-'Indicator Date'!J47)</f>
        <v>1</v>
      </c>
      <c r="J46" s="119">
        <f>IF('Indicator Date'!K47="No data","x",$B$2-'Indicator Date'!K47)</f>
        <v>1</v>
      </c>
      <c r="K46" s="119">
        <f>IF('Indicator Date'!L47="No data","x",$B$2-'Indicator Date'!L47)</f>
        <v>2</v>
      </c>
      <c r="L46" s="119">
        <f>IF('Indicator Date'!M47="No data","x",$B$2-'Indicator Date'!M47)</f>
        <v>0</v>
      </c>
      <c r="M46" s="119">
        <f>IF('Indicator Date'!N47="No data","x",$B$2-'Indicator Date'!N47)</f>
        <v>0</v>
      </c>
      <c r="N46" s="119">
        <f>IF('Indicator Date'!O47="No data","x",$B$2-'Indicator Date'!O47)</f>
        <v>7</v>
      </c>
      <c r="O46" s="119">
        <f>IF('Indicator Date'!P47="No data","x",$B$2-'Indicator Date'!P47)</f>
        <v>5</v>
      </c>
      <c r="P46" s="119">
        <f>IF('Indicator Date'!Q47="No data","x",$B$2-'Indicator Date'!Q47)</f>
        <v>1</v>
      </c>
      <c r="Q46" s="119">
        <f>IF('Indicator Date'!R47="No data","x",$B$2-'Indicator Date'!R47)</f>
        <v>1</v>
      </c>
      <c r="R46" s="119">
        <f>IF('Indicator Date'!S47="No data","x",$B$2-'Indicator Date'!S47)</f>
        <v>5</v>
      </c>
      <c r="S46" s="119">
        <f>IF('Indicator Date'!T47="No data","x",$B$2-'Indicator Date'!T47)</f>
        <v>7</v>
      </c>
      <c r="T46" s="119">
        <f>IF('Indicator Date'!U47="No data","x",$B$2-'Indicator Date'!U47)</f>
        <v>7</v>
      </c>
      <c r="U46" s="119">
        <f>IF('Indicator Date'!V47="No data","x",$B$2-'Indicator Date'!V47)</f>
        <v>2</v>
      </c>
      <c r="V46" s="119">
        <f>IF('Indicator Date'!W47="No data","x",$B$2-'Indicator Date'!W47)</f>
        <v>2</v>
      </c>
      <c r="W46" s="119">
        <f>IF('Indicator Date'!X47="No data","x",$B$2-'Indicator Date'!X47)</f>
        <v>2</v>
      </c>
      <c r="X46" s="119">
        <f>IF('Indicator Date'!Y47="No data","x",$B$2-'Indicator Date'!Y47)</f>
        <v>2</v>
      </c>
      <c r="Y46" s="119">
        <f>IF('Indicator Date'!Z47="No data","x",$B$2-'Indicator Date'!Z47)</f>
        <v>2</v>
      </c>
      <c r="Z46" s="119">
        <f>IF('Indicator Date'!AA47="No data","x",$B$2-'Indicator Date'!AA47)</f>
        <v>0</v>
      </c>
      <c r="AA46" s="119">
        <f>IF('Indicator Date'!AB47="No data","x",$B$2-'Indicator Date'!AB47)</f>
        <v>3</v>
      </c>
      <c r="AB46" s="119">
        <f>IF('Indicator Date'!AC47="No data","x",$B$2-'Indicator Date'!AC47)</f>
        <v>2</v>
      </c>
      <c r="AC46" s="119">
        <f>IF('Indicator Date'!AD47="No data","x",$B$2-'Indicator Date'!AD47)</f>
        <v>2</v>
      </c>
      <c r="AD46" s="119">
        <f>IF('Indicator Date'!AE47="No data","x",$B$2-'Indicator Date'!AE47)</f>
        <v>0</v>
      </c>
      <c r="AE46" s="119">
        <f>IF('Indicator Date'!AF47="No data","x",$B$2-'Indicator Date'!AF47)</f>
        <v>1</v>
      </c>
      <c r="AF46" s="119">
        <f>IF('Indicator Date'!AG47="No data","x",$B$2-'Indicator Date'!AG47)</f>
        <v>1</v>
      </c>
      <c r="AG46" s="119">
        <f>IF('Indicator Date'!AH47="No data","x",$B$2-'Indicator Date'!AH47)</f>
        <v>1</v>
      </c>
      <c r="AH46" s="119">
        <f>IF('Indicator Date'!AI47="No data","x",$B$2-'Indicator Date'!AI47)</f>
        <v>1</v>
      </c>
      <c r="AI46" s="119">
        <f>IF('Indicator Date'!AJ47="No data","x",$B$2-'Indicator Date'!AJ47)</f>
        <v>2</v>
      </c>
      <c r="AJ46" s="119">
        <f>IF('Indicator Date'!AK47="No data","x",$B$2-'Indicator Date'!AK47)</f>
        <v>5</v>
      </c>
      <c r="AK46" s="119">
        <f>IF('Indicator Date'!AL47="No data","x",$B$2-'Indicator Date'!AL47)</f>
        <v>1</v>
      </c>
      <c r="AL46" s="119">
        <f>IF('Indicator Date'!AM47="No data","x",$B$2-'Indicator Date'!AM47)</f>
        <v>0</v>
      </c>
      <c r="AM46" s="119">
        <f>IF('Indicator Date'!AN47="No data","x",$B$2-'Indicator Date'!AN47)</f>
        <v>0</v>
      </c>
      <c r="AN46" s="119">
        <f>IF('Indicator Date'!AO47="No data","x",$B$2-'Indicator Date'!AO47)</f>
        <v>3</v>
      </c>
      <c r="AO46" s="119">
        <f>IF('Indicator Date'!AP47="No data","x",$B$2-'Indicator Date'!AP47)</f>
        <v>1</v>
      </c>
      <c r="AP46" s="119">
        <f>IF('Indicator Date'!AQ47="No data","x",$B$2-'Indicator Date'!AQ47)</f>
        <v>1</v>
      </c>
      <c r="AQ46" s="119">
        <f>IF('Indicator Date'!AR47="No data","x",$B$2-'Indicator Date'!AR47)</f>
        <v>1</v>
      </c>
      <c r="AR46" s="119">
        <f>IF('Indicator Date'!AS47="No data","x",$B$2-'Indicator Date'!AS47)</f>
        <v>1</v>
      </c>
      <c r="AS46" s="119">
        <f>IF('Indicator Date'!AT47="No data","x",$B$2-'Indicator Date'!AT47)</f>
        <v>1</v>
      </c>
      <c r="AT46" s="119">
        <f>IF('Indicator Date'!AU47="No data","x",$B$2-'Indicator Date'!AU47)</f>
        <v>1</v>
      </c>
      <c r="AU46" s="119">
        <f>IF('Indicator Date'!AV47="No data","x",$B$2-'Indicator Date'!AV47)</f>
        <v>2</v>
      </c>
      <c r="AV46" s="119">
        <f>IF('Indicator Date'!AW47="No data","x",$B$2-'Indicator Date'!AW47)</f>
        <v>1</v>
      </c>
      <c r="AW46" s="119">
        <f>IF('Indicator Date'!AX47="No data","x",$B$2-'Indicator Date'!AX47)</f>
        <v>5</v>
      </c>
      <c r="AX46" s="119">
        <f>IF('Indicator Date'!AY47="No data","x",$B$2-'Indicator Date'!AY47)</f>
        <v>5</v>
      </c>
      <c r="AY46" s="119">
        <f>IF('Indicator Date'!AZ47="No data","x",$B$2-'Indicator Date'!AZ47)</f>
        <v>0</v>
      </c>
      <c r="AZ46" s="119">
        <f>IF('Indicator Date'!BA47="No data","x",$B$2-'Indicator Date'!BA47)</f>
        <v>2</v>
      </c>
      <c r="BA46" s="119">
        <f>IF('Indicator Date'!BB47="No data","x",$B$2-'Indicator Date'!BB47)</f>
        <v>5</v>
      </c>
      <c r="BB46" s="119">
        <f>IF('Indicator Date'!BC47="No data","x",$B$2-'Indicator Date'!BC47)</f>
        <v>1</v>
      </c>
      <c r="BC46" s="119">
        <f>IF('Indicator Date'!BD47="No data","x",$B$2-'Indicator Date'!BD47)</f>
        <v>1</v>
      </c>
      <c r="BD46" s="4">
        <f t="shared" si="0"/>
        <v>113</v>
      </c>
      <c r="BE46" s="120">
        <f t="shared" si="1"/>
        <v>2.0925925925925926</v>
      </c>
      <c r="BF46" s="4">
        <f t="shared" si="2"/>
        <v>46</v>
      </c>
      <c r="BG46" s="120">
        <f t="shared" si="3"/>
        <v>2.0003559668978976</v>
      </c>
      <c r="BH46" s="123">
        <f t="shared" si="4"/>
        <v>1</v>
      </c>
    </row>
    <row r="47" spans="1:60">
      <c r="A47" t="s">
        <v>377</v>
      </c>
      <c r="B47" s="119">
        <f>IF('Indicator Date'!C48="No data","x",$B$2-'Indicator Date'!C48)</f>
        <v>1</v>
      </c>
      <c r="C47" s="119">
        <f>IF('Indicator Date'!D48="No data","x",$B$2-'Indicator Date'!D48)</f>
        <v>1</v>
      </c>
      <c r="D47" s="119">
        <f>IF('Indicator Date'!E48="No data","x",$B$2-'Indicator Date'!E48)</f>
        <v>6</v>
      </c>
      <c r="E47" s="119">
        <f>IF('Indicator Date'!F48="No data","x",$B$2-'Indicator Date'!F48)</f>
        <v>6</v>
      </c>
      <c r="F47" s="119">
        <f>IF('Indicator Date'!G48="No data","x",$B$2-'Indicator Date'!G48)</f>
        <v>1</v>
      </c>
      <c r="G47" s="119">
        <f>IF('Indicator Date'!H48="No data","x",$B$2-'Indicator Date'!H48)</f>
        <v>1</v>
      </c>
      <c r="H47" s="119" t="str">
        <f>IF('Indicator Date'!I48="No data","x",$B$2-'Indicator Date'!I48)</f>
        <v>x</v>
      </c>
      <c r="I47" s="119">
        <f>IF('Indicator Date'!J48="No data","x",$B$2-'Indicator Date'!J48)</f>
        <v>1</v>
      </c>
      <c r="J47" s="119">
        <f>IF('Indicator Date'!K48="No data","x",$B$2-'Indicator Date'!K48)</f>
        <v>1</v>
      </c>
      <c r="K47" s="119" t="str">
        <f>IF('Indicator Date'!L48="No data","x",$B$2-'Indicator Date'!L48)</f>
        <v>x</v>
      </c>
      <c r="L47" s="119">
        <f>IF('Indicator Date'!M48="No data","x",$B$2-'Indicator Date'!M48)</f>
        <v>0</v>
      </c>
      <c r="M47" s="119">
        <f>IF('Indicator Date'!N48="No data","x",$B$2-'Indicator Date'!N48)</f>
        <v>0</v>
      </c>
      <c r="N47" s="119">
        <f>IF('Indicator Date'!O48="No data","x",$B$2-'Indicator Date'!O48)</f>
        <v>7</v>
      </c>
      <c r="O47" s="119">
        <f>IF('Indicator Date'!P48="No data","x",$B$2-'Indicator Date'!P48)</f>
        <v>5</v>
      </c>
      <c r="P47" s="119">
        <f>IF('Indicator Date'!Q48="No data","x",$B$2-'Indicator Date'!Q48)</f>
        <v>1</v>
      </c>
      <c r="Q47" s="119">
        <f>IF('Indicator Date'!R48="No data","x",$B$2-'Indicator Date'!R48)</f>
        <v>1</v>
      </c>
      <c r="R47" s="119">
        <f>IF('Indicator Date'!S48="No data","x",$B$2-'Indicator Date'!S48)</f>
        <v>5</v>
      </c>
      <c r="S47" s="119">
        <f>IF('Indicator Date'!T48="No data","x",$B$2-'Indicator Date'!T48)</f>
        <v>7</v>
      </c>
      <c r="T47" s="119">
        <f>IF('Indicator Date'!U48="No data","x",$B$2-'Indicator Date'!U48)</f>
        <v>7</v>
      </c>
      <c r="U47" s="119">
        <f>IF('Indicator Date'!V48="No data","x",$B$2-'Indicator Date'!V48)</f>
        <v>2</v>
      </c>
      <c r="V47" s="119">
        <f>IF('Indicator Date'!W48="No data","x",$B$2-'Indicator Date'!W48)</f>
        <v>2</v>
      </c>
      <c r="W47" s="119">
        <f>IF('Indicator Date'!X48="No data","x",$B$2-'Indicator Date'!X48)</f>
        <v>2</v>
      </c>
      <c r="X47" s="119">
        <f>IF('Indicator Date'!Y48="No data","x",$B$2-'Indicator Date'!Y48)</f>
        <v>2</v>
      </c>
      <c r="Y47" s="119">
        <f>IF('Indicator Date'!Z48="No data","x",$B$2-'Indicator Date'!Z48)</f>
        <v>2</v>
      </c>
      <c r="Z47" s="119">
        <f>IF('Indicator Date'!AA48="No data","x",$B$2-'Indicator Date'!AA48)</f>
        <v>0</v>
      </c>
      <c r="AA47" s="119">
        <f>IF('Indicator Date'!AB48="No data","x",$B$2-'Indicator Date'!AB48)</f>
        <v>3</v>
      </c>
      <c r="AB47" s="119">
        <f>IF('Indicator Date'!AC48="No data","x",$B$2-'Indicator Date'!AC48)</f>
        <v>2</v>
      </c>
      <c r="AC47" s="119">
        <f>IF('Indicator Date'!AD48="No data","x",$B$2-'Indicator Date'!AD48)</f>
        <v>2</v>
      </c>
      <c r="AD47" s="119">
        <f>IF('Indicator Date'!AE48="No data","x",$B$2-'Indicator Date'!AE48)</f>
        <v>0</v>
      </c>
      <c r="AE47" s="119">
        <f>IF('Indicator Date'!AF48="No data","x",$B$2-'Indicator Date'!AF48)</f>
        <v>1</v>
      </c>
      <c r="AF47" s="119">
        <f>IF('Indicator Date'!AG48="No data","x",$B$2-'Indicator Date'!AG48)</f>
        <v>1</v>
      </c>
      <c r="AG47" s="119">
        <f>IF('Indicator Date'!AH48="No data","x",$B$2-'Indicator Date'!AH48)</f>
        <v>1</v>
      </c>
      <c r="AH47" s="119">
        <f>IF('Indicator Date'!AI48="No data","x",$B$2-'Indicator Date'!AI48)</f>
        <v>1</v>
      </c>
      <c r="AI47" s="119">
        <f>IF('Indicator Date'!AJ48="No data","x",$B$2-'Indicator Date'!AJ48)</f>
        <v>2</v>
      </c>
      <c r="AJ47" s="119">
        <f>IF('Indicator Date'!AK48="No data","x",$B$2-'Indicator Date'!AK48)</f>
        <v>5</v>
      </c>
      <c r="AK47" s="119">
        <f>IF('Indicator Date'!AL48="No data","x",$B$2-'Indicator Date'!AL48)</f>
        <v>1</v>
      </c>
      <c r="AL47" s="119">
        <f>IF('Indicator Date'!AM48="No data","x",$B$2-'Indicator Date'!AM48)</f>
        <v>0</v>
      </c>
      <c r="AM47" s="119">
        <f>IF('Indicator Date'!AN48="No data","x",$B$2-'Indicator Date'!AN48)</f>
        <v>0</v>
      </c>
      <c r="AN47" s="119">
        <f>IF('Indicator Date'!AO48="No data","x",$B$2-'Indicator Date'!AO48)</f>
        <v>3</v>
      </c>
      <c r="AO47" s="119">
        <f>IF('Indicator Date'!AP48="No data","x",$B$2-'Indicator Date'!AP48)</f>
        <v>1</v>
      </c>
      <c r="AP47" s="119">
        <f>IF('Indicator Date'!AQ48="No data","x",$B$2-'Indicator Date'!AQ48)</f>
        <v>1</v>
      </c>
      <c r="AQ47" s="119">
        <f>IF('Indicator Date'!AR48="No data","x",$B$2-'Indicator Date'!AR48)</f>
        <v>1</v>
      </c>
      <c r="AR47" s="119">
        <f>IF('Indicator Date'!AS48="No data","x",$B$2-'Indicator Date'!AS48)</f>
        <v>1</v>
      </c>
      <c r="AS47" s="119">
        <f>IF('Indicator Date'!AT48="No data","x",$B$2-'Indicator Date'!AT48)</f>
        <v>1</v>
      </c>
      <c r="AT47" s="119">
        <f>IF('Indicator Date'!AU48="No data","x",$B$2-'Indicator Date'!AU48)</f>
        <v>1</v>
      </c>
      <c r="AU47" s="119">
        <f>IF('Indicator Date'!AV48="No data","x",$B$2-'Indicator Date'!AV48)</f>
        <v>2</v>
      </c>
      <c r="AV47" s="119">
        <f>IF('Indicator Date'!AW48="No data","x",$B$2-'Indicator Date'!AW48)</f>
        <v>1</v>
      </c>
      <c r="AW47" s="119">
        <f>IF('Indicator Date'!AX48="No data","x",$B$2-'Indicator Date'!AX48)</f>
        <v>5</v>
      </c>
      <c r="AX47" s="119">
        <f>IF('Indicator Date'!AY48="No data","x",$B$2-'Indicator Date'!AY48)</f>
        <v>5</v>
      </c>
      <c r="AY47" s="119">
        <f>IF('Indicator Date'!AZ48="No data","x",$B$2-'Indicator Date'!AZ48)</f>
        <v>0</v>
      </c>
      <c r="AZ47" s="119">
        <f>IF('Indicator Date'!BA48="No data","x",$B$2-'Indicator Date'!BA48)</f>
        <v>2</v>
      </c>
      <c r="BA47" s="119">
        <f>IF('Indicator Date'!BB48="No data","x",$B$2-'Indicator Date'!BB48)</f>
        <v>5</v>
      </c>
      <c r="BB47" s="119">
        <f>IF('Indicator Date'!BC48="No data","x",$B$2-'Indicator Date'!BC48)</f>
        <v>1</v>
      </c>
      <c r="BC47" s="119">
        <f>IF('Indicator Date'!BD48="No data","x",$B$2-'Indicator Date'!BD48)</f>
        <v>1</v>
      </c>
      <c r="BD47" s="4">
        <f t="shared" si="0"/>
        <v>111</v>
      </c>
      <c r="BE47" s="120">
        <f t="shared" si="1"/>
        <v>2.0555555555555554</v>
      </c>
      <c r="BF47" s="4">
        <f t="shared" si="2"/>
        <v>45</v>
      </c>
      <c r="BG47" s="120">
        <f t="shared" si="3"/>
        <v>2.0194139111085421</v>
      </c>
      <c r="BH47" s="123">
        <f t="shared" si="4"/>
        <v>1</v>
      </c>
    </row>
    <row r="48" spans="1:60">
      <c r="A48" t="s">
        <v>378</v>
      </c>
      <c r="B48" s="119">
        <f>IF('Indicator Date'!C49="No data","x",$B$2-'Indicator Date'!C49)</f>
        <v>1</v>
      </c>
      <c r="C48" s="119">
        <f>IF('Indicator Date'!D49="No data","x",$B$2-'Indicator Date'!D49)</f>
        <v>1</v>
      </c>
      <c r="D48" s="119">
        <f>IF('Indicator Date'!E49="No data","x",$B$2-'Indicator Date'!E49)</f>
        <v>6</v>
      </c>
      <c r="E48" s="119">
        <f>IF('Indicator Date'!F49="No data","x",$B$2-'Indicator Date'!F49)</f>
        <v>6</v>
      </c>
      <c r="F48" s="119">
        <f>IF('Indicator Date'!G49="No data","x",$B$2-'Indicator Date'!G49)</f>
        <v>1</v>
      </c>
      <c r="G48" s="119">
        <f>IF('Indicator Date'!H49="No data","x",$B$2-'Indicator Date'!H49)</f>
        <v>1</v>
      </c>
      <c r="H48" s="119" t="str">
        <f>IF('Indicator Date'!I49="No data","x",$B$2-'Indicator Date'!I49)</f>
        <v>x</v>
      </c>
      <c r="I48" s="119">
        <f>IF('Indicator Date'!J49="No data","x",$B$2-'Indicator Date'!J49)</f>
        <v>1</v>
      </c>
      <c r="J48" s="119">
        <f>IF('Indicator Date'!K49="No data","x",$B$2-'Indicator Date'!K49)</f>
        <v>1</v>
      </c>
      <c r="K48" s="119">
        <f>IF('Indicator Date'!L49="No data","x",$B$2-'Indicator Date'!L49)</f>
        <v>2</v>
      </c>
      <c r="L48" s="119">
        <f>IF('Indicator Date'!M49="No data","x",$B$2-'Indicator Date'!M49)</f>
        <v>0</v>
      </c>
      <c r="M48" s="119">
        <f>IF('Indicator Date'!N49="No data","x",$B$2-'Indicator Date'!N49)</f>
        <v>0</v>
      </c>
      <c r="N48" s="119">
        <f>IF('Indicator Date'!O49="No data","x",$B$2-'Indicator Date'!O49)</f>
        <v>7</v>
      </c>
      <c r="O48" s="119">
        <f>IF('Indicator Date'!P49="No data","x",$B$2-'Indicator Date'!P49)</f>
        <v>5</v>
      </c>
      <c r="P48" s="119">
        <f>IF('Indicator Date'!Q49="No data","x",$B$2-'Indicator Date'!Q49)</f>
        <v>1</v>
      </c>
      <c r="Q48" s="119">
        <f>IF('Indicator Date'!R49="No data","x",$B$2-'Indicator Date'!R49)</f>
        <v>1</v>
      </c>
      <c r="R48" s="119">
        <f>IF('Indicator Date'!S49="No data","x",$B$2-'Indicator Date'!S49)</f>
        <v>5</v>
      </c>
      <c r="S48" s="119">
        <f>IF('Indicator Date'!T49="No data","x",$B$2-'Indicator Date'!T49)</f>
        <v>7</v>
      </c>
      <c r="T48" s="119">
        <f>IF('Indicator Date'!U49="No data","x",$B$2-'Indicator Date'!U49)</f>
        <v>7</v>
      </c>
      <c r="U48" s="119">
        <f>IF('Indicator Date'!V49="No data","x",$B$2-'Indicator Date'!V49)</f>
        <v>2</v>
      </c>
      <c r="V48" s="119">
        <f>IF('Indicator Date'!W49="No data","x",$B$2-'Indicator Date'!W49)</f>
        <v>2</v>
      </c>
      <c r="W48" s="119">
        <f>IF('Indicator Date'!X49="No data","x",$B$2-'Indicator Date'!X49)</f>
        <v>2</v>
      </c>
      <c r="X48" s="119">
        <f>IF('Indicator Date'!Y49="No data","x",$B$2-'Indicator Date'!Y49)</f>
        <v>2</v>
      </c>
      <c r="Y48" s="119">
        <f>IF('Indicator Date'!Z49="No data","x",$B$2-'Indicator Date'!Z49)</f>
        <v>2</v>
      </c>
      <c r="Z48" s="119">
        <f>IF('Indicator Date'!AA49="No data","x",$B$2-'Indicator Date'!AA49)</f>
        <v>0</v>
      </c>
      <c r="AA48" s="119">
        <f>IF('Indicator Date'!AB49="No data","x",$B$2-'Indicator Date'!AB49)</f>
        <v>3</v>
      </c>
      <c r="AB48" s="119">
        <f>IF('Indicator Date'!AC49="No data","x",$B$2-'Indicator Date'!AC49)</f>
        <v>2</v>
      </c>
      <c r="AC48" s="119">
        <f>IF('Indicator Date'!AD49="No data","x",$B$2-'Indicator Date'!AD49)</f>
        <v>2</v>
      </c>
      <c r="AD48" s="119">
        <f>IF('Indicator Date'!AE49="No data","x",$B$2-'Indicator Date'!AE49)</f>
        <v>0</v>
      </c>
      <c r="AE48" s="119">
        <f>IF('Indicator Date'!AF49="No data","x",$B$2-'Indicator Date'!AF49)</f>
        <v>1</v>
      </c>
      <c r="AF48" s="119">
        <f>IF('Indicator Date'!AG49="No data","x",$B$2-'Indicator Date'!AG49)</f>
        <v>1</v>
      </c>
      <c r="AG48" s="119">
        <f>IF('Indicator Date'!AH49="No data","x",$B$2-'Indicator Date'!AH49)</f>
        <v>1</v>
      </c>
      <c r="AH48" s="119">
        <f>IF('Indicator Date'!AI49="No data","x",$B$2-'Indicator Date'!AI49)</f>
        <v>1</v>
      </c>
      <c r="AI48" s="119">
        <f>IF('Indicator Date'!AJ49="No data","x",$B$2-'Indicator Date'!AJ49)</f>
        <v>2</v>
      </c>
      <c r="AJ48" s="119">
        <f>IF('Indicator Date'!AK49="No data","x",$B$2-'Indicator Date'!AK49)</f>
        <v>5</v>
      </c>
      <c r="AK48" s="119">
        <f>IF('Indicator Date'!AL49="No data","x",$B$2-'Indicator Date'!AL49)</f>
        <v>1</v>
      </c>
      <c r="AL48" s="119">
        <f>IF('Indicator Date'!AM49="No data","x",$B$2-'Indicator Date'!AM49)</f>
        <v>0</v>
      </c>
      <c r="AM48" s="119">
        <f>IF('Indicator Date'!AN49="No data","x",$B$2-'Indicator Date'!AN49)</f>
        <v>0</v>
      </c>
      <c r="AN48" s="119">
        <f>IF('Indicator Date'!AO49="No data","x",$B$2-'Indicator Date'!AO49)</f>
        <v>3</v>
      </c>
      <c r="AO48" s="119">
        <f>IF('Indicator Date'!AP49="No data","x",$B$2-'Indicator Date'!AP49)</f>
        <v>1</v>
      </c>
      <c r="AP48" s="119">
        <f>IF('Indicator Date'!AQ49="No data","x",$B$2-'Indicator Date'!AQ49)</f>
        <v>1</v>
      </c>
      <c r="AQ48" s="119">
        <f>IF('Indicator Date'!AR49="No data","x",$B$2-'Indicator Date'!AR49)</f>
        <v>1</v>
      </c>
      <c r="AR48" s="119">
        <f>IF('Indicator Date'!AS49="No data","x",$B$2-'Indicator Date'!AS49)</f>
        <v>1</v>
      </c>
      <c r="AS48" s="119">
        <f>IF('Indicator Date'!AT49="No data","x",$B$2-'Indicator Date'!AT49)</f>
        <v>1</v>
      </c>
      <c r="AT48" s="119">
        <f>IF('Indicator Date'!AU49="No data","x",$B$2-'Indicator Date'!AU49)</f>
        <v>1</v>
      </c>
      <c r="AU48" s="119">
        <f>IF('Indicator Date'!AV49="No data","x",$B$2-'Indicator Date'!AV49)</f>
        <v>2</v>
      </c>
      <c r="AV48" s="119">
        <f>IF('Indicator Date'!AW49="No data","x",$B$2-'Indicator Date'!AW49)</f>
        <v>1</v>
      </c>
      <c r="AW48" s="119">
        <f>IF('Indicator Date'!AX49="No data","x",$B$2-'Indicator Date'!AX49)</f>
        <v>5</v>
      </c>
      <c r="AX48" s="119">
        <f>IF('Indicator Date'!AY49="No data","x",$B$2-'Indicator Date'!AY49)</f>
        <v>5</v>
      </c>
      <c r="AY48" s="119">
        <f>IF('Indicator Date'!AZ49="No data","x",$B$2-'Indicator Date'!AZ49)</f>
        <v>0</v>
      </c>
      <c r="AZ48" s="119">
        <f>IF('Indicator Date'!BA49="No data","x",$B$2-'Indicator Date'!BA49)</f>
        <v>2</v>
      </c>
      <c r="BA48" s="119">
        <f>IF('Indicator Date'!BB49="No data","x",$B$2-'Indicator Date'!BB49)</f>
        <v>5</v>
      </c>
      <c r="BB48" s="119">
        <f>IF('Indicator Date'!BC49="No data","x",$B$2-'Indicator Date'!BC49)</f>
        <v>1</v>
      </c>
      <c r="BC48" s="119">
        <f>IF('Indicator Date'!BD49="No data","x",$B$2-'Indicator Date'!BD49)</f>
        <v>1</v>
      </c>
      <c r="BD48" s="4">
        <f t="shared" si="0"/>
        <v>113</v>
      </c>
      <c r="BE48" s="120">
        <f t="shared" si="1"/>
        <v>2.0925925925925926</v>
      </c>
      <c r="BF48" s="4">
        <f t="shared" si="2"/>
        <v>46</v>
      </c>
      <c r="BG48" s="120">
        <f t="shared" si="3"/>
        <v>2.0003559668978976</v>
      </c>
      <c r="BH48" s="123">
        <f t="shared" si="4"/>
        <v>1</v>
      </c>
    </row>
    <row r="49" spans="1:60">
      <c r="A49" t="s">
        <v>379</v>
      </c>
      <c r="B49" s="119">
        <f>IF('Indicator Date'!C50="No data","x",$B$2-'Indicator Date'!C50)</f>
        <v>1</v>
      </c>
      <c r="C49" s="119">
        <f>IF('Indicator Date'!D50="No data","x",$B$2-'Indicator Date'!D50)</f>
        <v>1</v>
      </c>
      <c r="D49" s="119">
        <f>IF('Indicator Date'!E50="No data","x",$B$2-'Indicator Date'!E50)</f>
        <v>6</v>
      </c>
      <c r="E49" s="119">
        <f>IF('Indicator Date'!F50="No data","x",$B$2-'Indicator Date'!F50)</f>
        <v>6</v>
      </c>
      <c r="F49" s="119">
        <f>IF('Indicator Date'!G50="No data","x",$B$2-'Indicator Date'!G50)</f>
        <v>1</v>
      </c>
      <c r="G49" s="119">
        <f>IF('Indicator Date'!H50="No data","x",$B$2-'Indicator Date'!H50)</f>
        <v>1</v>
      </c>
      <c r="H49" s="119" t="str">
        <f>IF('Indicator Date'!I50="No data","x",$B$2-'Indicator Date'!I50)</f>
        <v>x</v>
      </c>
      <c r="I49" s="119">
        <f>IF('Indicator Date'!J50="No data","x",$B$2-'Indicator Date'!J50)</f>
        <v>1</v>
      </c>
      <c r="J49" s="119">
        <f>IF('Indicator Date'!K50="No data","x",$B$2-'Indicator Date'!K50)</f>
        <v>1</v>
      </c>
      <c r="K49" s="119">
        <f>IF('Indicator Date'!L50="No data","x",$B$2-'Indicator Date'!L50)</f>
        <v>2</v>
      </c>
      <c r="L49" s="119">
        <f>IF('Indicator Date'!M50="No data","x",$B$2-'Indicator Date'!M50)</f>
        <v>0</v>
      </c>
      <c r="M49" s="119">
        <f>IF('Indicator Date'!N50="No data","x",$B$2-'Indicator Date'!N50)</f>
        <v>0</v>
      </c>
      <c r="N49" s="119">
        <f>IF('Indicator Date'!O50="No data","x",$B$2-'Indicator Date'!O50)</f>
        <v>7</v>
      </c>
      <c r="O49" s="119">
        <f>IF('Indicator Date'!P50="No data","x",$B$2-'Indicator Date'!P50)</f>
        <v>5</v>
      </c>
      <c r="P49" s="119">
        <f>IF('Indicator Date'!Q50="No data","x",$B$2-'Indicator Date'!Q50)</f>
        <v>1</v>
      </c>
      <c r="Q49" s="119">
        <f>IF('Indicator Date'!R50="No data","x",$B$2-'Indicator Date'!R50)</f>
        <v>1</v>
      </c>
      <c r="R49" s="119">
        <f>IF('Indicator Date'!S50="No data","x",$B$2-'Indicator Date'!S50)</f>
        <v>5</v>
      </c>
      <c r="S49" s="119">
        <f>IF('Indicator Date'!T50="No data","x",$B$2-'Indicator Date'!T50)</f>
        <v>7</v>
      </c>
      <c r="T49" s="119">
        <f>IF('Indicator Date'!U50="No data","x",$B$2-'Indicator Date'!U50)</f>
        <v>7</v>
      </c>
      <c r="U49" s="119">
        <f>IF('Indicator Date'!V50="No data","x",$B$2-'Indicator Date'!V50)</f>
        <v>2</v>
      </c>
      <c r="V49" s="119">
        <f>IF('Indicator Date'!W50="No data","x",$B$2-'Indicator Date'!W50)</f>
        <v>2</v>
      </c>
      <c r="W49" s="119">
        <f>IF('Indicator Date'!X50="No data","x",$B$2-'Indicator Date'!X50)</f>
        <v>2</v>
      </c>
      <c r="X49" s="119">
        <f>IF('Indicator Date'!Y50="No data","x",$B$2-'Indicator Date'!Y50)</f>
        <v>2</v>
      </c>
      <c r="Y49" s="119">
        <f>IF('Indicator Date'!Z50="No data","x",$B$2-'Indicator Date'!Z50)</f>
        <v>2</v>
      </c>
      <c r="Z49" s="119">
        <f>IF('Indicator Date'!AA50="No data","x",$B$2-'Indicator Date'!AA50)</f>
        <v>0</v>
      </c>
      <c r="AA49" s="119">
        <f>IF('Indicator Date'!AB50="No data","x",$B$2-'Indicator Date'!AB50)</f>
        <v>3</v>
      </c>
      <c r="AB49" s="119">
        <f>IF('Indicator Date'!AC50="No data","x",$B$2-'Indicator Date'!AC50)</f>
        <v>2</v>
      </c>
      <c r="AC49" s="119">
        <f>IF('Indicator Date'!AD50="No data","x",$B$2-'Indicator Date'!AD50)</f>
        <v>2</v>
      </c>
      <c r="AD49" s="119">
        <f>IF('Indicator Date'!AE50="No data","x",$B$2-'Indicator Date'!AE50)</f>
        <v>0</v>
      </c>
      <c r="AE49" s="119">
        <f>IF('Indicator Date'!AF50="No data","x",$B$2-'Indicator Date'!AF50)</f>
        <v>1</v>
      </c>
      <c r="AF49" s="119">
        <f>IF('Indicator Date'!AG50="No data","x",$B$2-'Indicator Date'!AG50)</f>
        <v>1</v>
      </c>
      <c r="AG49" s="119">
        <f>IF('Indicator Date'!AH50="No data","x",$B$2-'Indicator Date'!AH50)</f>
        <v>1</v>
      </c>
      <c r="AH49" s="119">
        <f>IF('Indicator Date'!AI50="No data","x",$B$2-'Indicator Date'!AI50)</f>
        <v>1</v>
      </c>
      <c r="AI49" s="119">
        <f>IF('Indicator Date'!AJ50="No data","x",$B$2-'Indicator Date'!AJ50)</f>
        <v>2</v>
      </c>
      <c r="AJ49" s="119">
        <f>IF('Indicator Date'!AK50="No data","x",$B$2-'Indicator Date'!AK50)</f>
        <v>5</v>
      </c>
      <c r="AK49" s="119">
        <f>IF('Indicator Date'!AL50="No data","x",$B$2-'Indicator Date'!AL50)</f>
        <v>1</v>
      </c>
      <c r="AL49" s="119">
        <f>IF('Indicator Date'!AM50="No data","x",$B$2-'Indicator Date'!AM50)</f>
        <v>0</v>
      </c>
      <c r="AM49" s="119">
        <f>IF('Indicator Date'!AN50="No data","x",$B$2-'Indicator Date'!AN50)</f>
        <v>0</v>
      </c>
      <c r="AN49" s="119">
        <f>IF('Indicator Date'!AO50="No data","x",$B$2-'Indicator Date'!AO50)</f>
        <v>3</v>
      </c>
      <c r="AO49" s="119">
        <f>IF('Indicator Date'!AP50="No data","x",$B$2-'Indicator Date'!AP50)</f>
        <v>1</v>
      </c>
      <c r="AP49" s="119">
        <f>IF('Indicator Date'!AQ50="No data","x",$B$2-'Indicator Date'!AQ50)</f>
        <v>1</v>
      </c>
      <c r="AQ49" s="119">
        <f>IF('Indicator Date'!AR50="No data","x",$B$2-'Indicator Date'!AR50)</f>
        <v>1</v>
      </c>
      <c r="AR49" s="119">
        <f>IF('Indicator Date'!AS50="No data","x",$B$2-'Indicator Date'!AS50)</f>
        <v>1</v>
      </c>
      <c r="AS49" s="119">
        <f>IF('Indicator Date'!AT50="No data","x",$B$2-'Indicator Date'!AT50)</f>
        <v>1</v>
      </c>
      <c r="AT49" s="119">
        <f>IF('Indicator Date'!AU50="No data","x",$B$2-'Indicator Date'!AU50)</f>
        <v>1</v>
      </c>
      <c r="AU49" s="119">
        <f>IF('Indicator Date'!AV50="No data","x",$B$2-'Indicator Date'!AV50)</f>
        <v>2</v>
      </c>
      <c r="AV49" s="119">
        <f>IF('Indicator Date'!AW50="No data","x",$B$2-'Indicator Date'!AW50)</f>
        <v>1</v>
      </c>
      <c r="AW49" s="119">
        <f>IF('Indicator Date'!AX50="No data","x",$B$2-'Indicator Date'!AX50)</f>
        <v>5</v>
      </c>
      <c r="AX49" s="119">
        <f>IF('Indicator Date'!AY50="No data","x",$B$2-'Indicator Date'!AY50)</f>
        <v>5</v>
      </c>
      <c r="AY49" s="119">
        <f>IF('Indicator Date'!AZ50="No data","x",$B$2-'Indicator Date'!AZ50)</f>
        <v>0</v>
      </c>
      <c r="AZ49" s="119">
        <f>IF('Indicator Date'!BA50="No data","x",$B$2-'Indicator Date'!BA50)</f>
        <v>2</v>
      </c>
      <c r="BA49" s="119">
        <f>IF('Indicator Date'!BB50="No data","x",$B$2-'Indicator Date'!BB50)</f>
        <v>5</v>
      </c>
      <c r="BB49" s="119">
        <f>IF('Indicator Date'!BC50="No data","x",$B$2-'Indicator Date'!BC50)</f>
        <v>1</v>
      </c>
      <c r="BC49" s="119">
        <f>IF('Indicator Date'!BD50="No data","x",$B$2-'Indicator Date'!BD50)</f>
        <v>1</v>
      </c>
      <c r="BD49" s="4">
        <f t="shared" si="0"/>
        <v>113</v>
      </c>
      <c r="BE49" s="120">
        <f t="shared" si="1"/>
        <v>2.0925925925925926</v>
      </c>
      <c r="BF49" s="4">
        <f t="shared" si="2"/>
        <v>46</v>
      </c>
      <c r="BG49" s="120">
        <f t="shared" si="3"/>
        <v>2.0003559668978976</v>
      </c>
      <c r="BH49" s="123">
        <f t="shared" si="4"/>
        <v>1</v>
      </c>
    </row>
    <row r="50" spans="1:60">
      <c r="A50" t="s">
        <v>380</v>
      </c>
      <c r="B50" s="119">
        <f>IF('Indicator Date'!C51="No data","x",$B$2-'Indicator Date'!C51)</f>
        <v>1</v>
      </c>
      <c r="C50" s="119">
        <f>IF('Indicator Date'!D51="No data","x",$B$2-'Indicator Date'!D51)</f>
        <v>1</v>
      </c>
      <c r="D50" s="119">
        <f>IF('Indicator Date'!E51="No data","x",$B$2-'Indicator Date'!E51)</f>
        <v>6</v>
      </c>
      <c r="E50" s="119">
        <f>IF('Indicator Date'!F51="No data","x",$B$2-'Indicator Date'!F51)</f>
        <v>6</v>
      </c>
      <c r="F50" s="119">
        <f>IF('Indicator Date'!G51="No data","x",$B$2-'Indicator Date'!G51)</f>
        <v>1</v>
      </c>
      <c r="G50" s="119">
        <f>IF('Indicator Date'!H51="No data","x",$B$2-'Indicator Date'!H51)</f>
        <v>1</v>
      </c>
      <c r="H50" s="119" t="str">
        <f>IF('Indicator Date'!I51="No data","x",$B$2-'Indicator Date'!I51)</f>
        <v>x</v>
      </c>
      <c r="I50" s="119">
        <f>IF('Indicator Date'!J51="No data","x",$B$2-'Indicator Date'!J51)</f>
        <v>1</v>
      </c>
      <c r="J50" s="119">
        <f>IF('Indicator Date'!K51="No data","x",$B$2-'Indicator Date'!K51)</f>
        <v>1</v>
      </c>
      <c r="K50" s="119">
        <f>IF('Indicator Date'!L51="No data","x",$B$2-'Indicator Date'!L51)</f>
        <v>2</v>
      </c>
      <c r="L50" s="119">
        <f>IF('Indicator Date'!M51="No data","x",$B$2-'Indicator Date'!M51)</f>
        <v>0</v>
      </c>
      <c r="M50" s="119">
        <f>IF('Indicator Date'!N51="No data","x",$B$2-'Indicator Date'!N51)</f>
        <v>0</v>
      </c>
      <c r="N50" s="119">
        <f>IF('Indicator Date'!O51="No data","x",$B$2-'Indicator Date'!O51)</f>
        <v>7</v>
      </c>
      <c r="O50" s="119">
        <f>IF('Indicator Date'!P51="No data","x",$B$2-'Indicator Date'!P51)</f>
        <v>5</v>
      </c>
      <c r="P50" s="119">
        <f>IF('Indicator Date'!Q51="No data","x",$B$2-'Indicator Date'!Q51)</f>
        <v>1</v>
      </c>
      <c r="Q50" s="119">
        <f>IF('Indicator Date'!R51="No data","x",$B$2-'Indicator Date'!R51)</f>
        <v>1</v>
      </c>
      <c r="R50" s="119">
        <f>IF('Indicator Date'!S51="No data","x",$B$2-'Indicator Date'!S51)</f>
        <v>5</v>
      </c>
      <c r="S50" s="119">
        <f>IF('Indicator Date'!T51="No data","x",$B$2-'Indicator Date'!T51)</f>
        <v>7</v>
      </c>
      <c r="T50" s="119">
        <f>IF('Indicator Date'!U51="No data","x",$B$2-'Indicator Date'!U51)</f>
        <v>7</v>
      </c>
      <c r="U50" s="119">
        <f>IF('Indicator Date'!V51="No data","x",$B$2-'Indicator Date'!V51)</f>
        <v>2</v>
      </c>
      <c r="V50" s="119">
        <f>IF('Indicator Date'!W51="No data","x",$B$2-'Indicator Date'!W51)</f>
        <v>2</v>
      </c>
      <c r="W50" s="119">
        <f>IF('Indicator Date'!X51="No data","x",$B$2-'Indicator Date'!X51)</f>
        <v>2</v>
      </c>
      <c r="X50" s="119">
        <f>IF('Indicator Date'!Y51="No data","x",$B$2-'Indicator Date'!Y51)</f>
        <v>2</v>
      </c>
      <c r="Y50" s="119">
        <f>IF('Indicator Date'!Z51="No data","x",$B$2-'Indicator Date'!Z51)</f>
        <v>2</v>
      </c>
      <c r="Z50" s="119">
        <f>IF('Indicator Date'!AA51="No data","x",$B$2-'Indicator Date'!AA51)</f>
        <v>0</v>
      </c>
      <c r="AA50" s="119">
        <f>IF('Indicator Date'!AB51="No data","x",$B$2-'Indicator Date'!AB51)</f>
        <v>3</v>
      </c>
      <c r="AB50" s="119">
        <f>IF('Indicator Date'!AC51="No data","x",$B$2-'Indicator Date'!AC51)</f>
        <v>2</v>
      </c>
      <c r="AC50" s="119">
        <f>IF('Indicator Date'!AD51="No data","x",$B$2-'Indicator Date'!AD51)</f>
        <v>2</v>
      </c>
      <c r="AD50" s="119">
        <f>IF('Indicator Date'!AE51="No data","x",$B$2-'Indicator Date'!AE51)</f>
        <v>0</v>
      </c>
      <c r="AE50" s="119">
        <f>IF('Indicator Date'!AF51="No data","x",$B$2-'Indicator Date'!AF51)</f>
        <v>1</v>
      </c>
      <c r="AF50" s="119">
        <f>IF('Indicator Date'!AG51="No data","x",$B$2-'Indicator Date'!AG51)</f>
        <v>1</v>
      </c>
      <c r="AG50" s="119">
        <f>IF('Indicator Date'!AH51="No data","x",$B$2-'Indicator Date'!AH51)</f>
        <v>1</v>
      </c>
      <c r="AH50" s="119">
        <f>IF('Indicator Date'!AI51="No data","x",$B$2-'Indicator Date'!AI51)</f>
        <v>1</v>
      </c>
      <c r="AI50" s="119">
        <f>IF('Indicator Date'!AJ51="No data","x",$B$2-'Indicator Date'!AJ51)</f>
        <v>2</v>
      </c>
      <c r="AJ50" s="119">
        <f>IF('Indicator Date'!AK51="No data","x",$B$2-'Indicator Date'!AK51)</f>
        <v>5</v>
      </c>
      <c r="AK50" s="119">
        <f>IF('Indicator Date'!AL51="No data","x",$B$2-'Indicator Date'!AL51)</f>
        <v>1</v>
      </c>
      <c r="AL50" s="119">
        <f>IF('Indicator Date'!AM51="No data","x",$B$2-'Indicator Date'!AM51)</f>
        <v>0</v>
      </c>
      <c r="AM50" s="119">
        <f>IF('Indicator Date'!AN51="No data","x",$B$2-'Indicator Date'!AN51)</f>
        <v>0</v>
      </c>
      <c r="AN50" s="119">
        <f>IF('Indicator Date'!AO51="No data","x",$B$2-'Indicator Date'!AO51)</f>
        <v>3</v>
      </c>
      <c r="AO50" s="119">
        <f>IF('Indicator Date'!AP51="No data","x",$B$2-'Indicator Date'!AP51)</f>
        <v>1</v>
      </c>
      <c r="AP50" s="119">
        <f>IF('Indicator Date'!AQ51="No data","x",$B$2-'Indicator Date'!AQ51)</f>
        <v>1</v>
      </c>
      <c r="AQ50" s="119">
        <f>IF('Indicator Date'!AR51="No data","x",$B$2-'Indicator Date'!AR51)</f>
        <v>1</v>
      </c>
      <c r="AR50" s="119">
        <f>IF('Indicator Date'!AS51="No data","x",$B$2-'Indicator Date'!AS51)</f>
        <v>1</v>
      </c>
      <c r="AS50" s="119">
        <f>IF('Indicator Date'!AT51="No data","x",$B$2-'Indicator Date'!AT51)</f>
        <v>1</v>
      </c>
      <c r="AT50" s="119">
        <f>IF('Indicator Date'!AU51="No data","x",$B$2-'Indicator Date'!AU51)</f>
        <v>1</v>
      </c>
      <c r="AU50" s="119">
        <f>IF('Indicator Date'!AV51="No data","x",$B$2-'Indicator Date'!AV51)</f>
        <v>2</v>
      </c>
      <c r="AV50" s="119">
        <f>IF('Indicator Date'!AW51="No data","x",$B$2-'Indicator Date'!AW51)</f>
        <v>1</v>
      </c>
      <c r="AW50" s="119">
        <f>IF('Indicator Date'!AX51="No data","x",$B$2-'Indicator Date'!AX51)</f>
        <v>5</v>
      </c>
      <c r="AX50" s="119">
        <f>IF('Indicator Date'!AY51="No data","x",$B$2-'Indicator Date'!AY51)</f>
        <v>5</v>
      </c>
      <c r="AY50" s="119">
        <f>IF('Indicator Date'!AZ51="No data","x",$B$2-'Indicator Date'!AZ51)</f>
        <v>0</v>
      </c>
      <c r="AZ50" s="119">
        <f>IF('Indicator Date'!BA51="No data","x",$B$2-'Indicator Date'!BA51)</f>
        <v>2</v>
      </c>
      <c r="BA50" s="119">
        <f>IF('Indicator Date'!BB51="No data","x",$B$2-'Indicator Date'!BB51)</f>
        <v>5</v>
      </c>
      <c r="BB50" s="119">
        <f>IF('Indicator Date'!BC51="No data","x",$B$2-'Indicator Date'!BC51)</f>
        <v>1</v>
      </c>
      <c r="BC50" s="119">
        <f>IF('Indicator Date'!BD51="No data","x",$B$2-'Indicator Date'!BD51)</f>
        <v>1</v>
      </c>
      <c r="BD50" s="4">
        <f t="shared" si="0"/>
        <v>113</v>
      </c>
      <c r="BE50" s="120">
        <f t="shared" si="1"/>
        <v>2.0925925925925926</v>
      </c>
      <c r="BF50" s="4">
        <f t="shared" si="2"/>
        <v>46</v>
      </c>
      <c r="BG50" s="120">
        <f t="shared" si="3"/>
        <v>2.0003559668978976</v>
      </c>
      <c r="BH50" s="123">
        <f t="shared" si="4"/>
        <v>1</v>
      </c>
    </row>
    <row r="51" spans="1:60">
      <c r="A51" t="s">
        <v>381</v>
      </c>
      <c r="B51" s="119">
        <f>IF('Indicator Date'!C52="No data","x",$B$2-'Indicator Date'!C52)</f>
        <v>1</v>
      </c>
      <c r="C51" s="119">
        <f>IF('Indicator Date'!D52="No data","x",$B$2-'Indicator Date'!D52)</f>
        <v>1</v>
      </c>
      <c r="D51" s="119">
        <f>IF('Indicator Date'!E52="No data","x",$B$2-'Indicator Date'!E52)</f>
        <v>6</v>
      </c>
      <c r="E51" s="119">
        <f>IF('Indicator Date'!F52="No data","x",$B$2-'Indicator Date'!F52)</f>
        <v>6</v>
      </c>
      <c r="F51" s="119">
        <f>IF('Indicator Date'!G52="No data","x",$B$2-'Indicator Date'!G52)</f>
        <v>1</v>
      </c>
      <c r="G51" s="119">
        <f>IF('Indicator Date'!H52="No data","x",$B$2-'Indicator Date'!H52)</f>
        <v>1</v>
      </c>
      <c r="H51" s="119" t="str">
        <f>IF('Indicator Date'!I52="No data","x",$B$2-'Indicator Date'!I52)</f>
        <v>x</v>
      </c>
      <c r="I51" s="119">
        <f>IF('Indicator Date'!J52="No data","x",$B$2-'Indicator Date'!J52)</f>
        <v>1</v>
      </c>
      <c r="J51" s="119">
        <f>IF('Indicator Date'!K52="No data","x",$B$2-'Indicator Date'!K52)</f>
        <v>1</v>
      </c>
      <c r="K51" s="119">
        <f>IF('Indicator Date'!L52="No data","x",$B$2-'Indicator Date'!L52)</f>
        <v>2</v>
      </c>
      <c r="L51" s="119">
        <f>IF('Indicator Date'!M52="No data","x",$B$2-'Indicator Date'!M52)</f>
        <v>0</v>
      </c>
      <c r="M51" s="119">
        <f>IF('Indicator Date'!N52="No data","x",$B$2-'Indicator Date'!N52)</f>
        <v>0</v>
      </c>
      <c r="N51" s="119">
        <f>IF('Indicator Date'!O52="No data","x",$B$2-'Indicator Date'!O52)</f>
        <v>7</v>
      </c>
      <c r="O51" s="119">
        <f>IF('Indicator Date'!P52="No data","x",$B$2-'Indicator Date'!P52)</f>
        <v>5</v>
      </c>
      <c r="P51" s="119">
        <f>IF('Indicator Date'!Q52="No data","x",$B$2-'Indicator Date'!Q52)</f>
        <v>1</v>
      </c>
      <c r="Q51" s="119">
        <f>IF('Indicator Date'!R52="No data","x",$B$2-'Indicator Date'!R52)</f>
        <v>1</v>
      </c>
      <c r="R51" s="119">
        <f>IF('Indicator Date'!S52="No data","x",$B$2-'Indicator Date'!S52)</f>
        <v>5</v>
      </c>
      <c r="S51" s="119">
        <f>IF('Indicator Date'!T52="No data","x",$B$2-'Indicator Date'!T52)</f>
        <v>7</v>
      </c>
      <c r="T51" s="119">
        <f>IF('Indicator Date'!U52="No data","x",$B$2-'Indicator Date'!U52)</f>
        <v>7</v>
      </c>
      <c r="U51" s="119">
        <f>IF('Indicator Date'!V52="No data","x",$B$2-'Indicator Date'!V52)</f>
        <v>2</v>
      </c>
      <c r="V51" s="119">
        <f>IF('Indicator Date'!W52="No data","x",$B$2-'Indicator Date'!W52)</f>
        <v>2</v>
      </c>
      <c r="W51" s="119">
        <f>IF('Indicator Date'!X52="No data","x",$B$2-'Indicator Date'!X52)</f>
        <v>2</v>
      </c>
      <c r="X51" s="119">
        <f>IF('Indicator Date'!Y52="No data","x",$B$2-'Indicator Date'!Y52)</f>
        <v>2</v>
      </c>
      <c r="Y51" s="119">
        <f>IF('Indicator Date'!Z52="No data","x",$B$2-'Indicator Date'!Z52)</f>
        <v>2</v>
      </c>
      <c r="Z51" s="119">
        <f>IF('Indicator Date'!AA52="No data","x",$B$2-'Indicator Date'!AA52)</f>
        <v>0</v>
      </c>
      <c r="AA51" s="119">
        <f>IF('Indicator Date'!AB52="No data","x",$B$2-'Indicator Date'!AB52)</f>
        <v>3</v>
      </c>
      <c r="AB51" s="119">
        <f>IF('Indicator Date'!AC52="No data","x",$B$2-'Indicator Date'!AC52)</f>
        <v>2</v>
      </c>
      <c r="AC51" s="119">
        <f>IF('Indicator Date'!AD52="No data","x",$B$2-'Indicator Date'!AD52)</f>
        <v>2</v>
      </c>
      <c r="AD51" s="119">
        <f>IF('Indicator Date'!AE52="No data","x",$B$2-'Indicator Date'!AE52)</f>
        <v>0</v>
      </c>
      <c r="AE51" s="119">
        <f>IF('Indicator Date'!AF52="No data","x",$B$2-'Indicator Date'!AF52)</f>
        <v>1</v>
      </c>
      <c r="AF51" s="119">
        <f>IF('Indicator Date'!AG52="No data","x",$B$2-'Indicator Date'!AG52)</f>
        <v>1</v>
      </c>
      <c r="AG51" s="119">
        <f>IF('Indicator Date'!AH52="No data","x",$B$2-'Indicator Date'!AH52)</f>
        <v>1</v>
      </c>
      <c r="AH51" s="119">
        <f>IF('Indicator Date'!AI52="No data","x",$B$2-'Indicator Date'!AI52)</f>
        <v>1</v>
      </c>
      <c r="AI51" s="119">
        <f>IF('Indicator Date'!AJ52="No data","x",$B$2-'Indicator Date'!AJ52)</f>
        <v>2</v>
      </c>
      <c r="AJ51" s="119">
        <f>IF('Indicator Date'!AK52="No data","x",$B$2-'Indicator Date'!AK52)</f>
        <v>5</v>
      </c>
      <c r="AK51" s="119">
        <f>IF('Indicator Date'!AL52="No data","x",$B$2-'Indicator Date'!AL52)</f>
        <v>1</v>
      </c>
      <c r="AL51" s="119">
        <f>IF('Indicator Date'!AM52="No data","x",$B$2-'Indicator Date'!AM52)</f>
        <v>0</v>
      </c>
      <c r="AM51" s="119">
        <f>IF('Indicator Date'!AN52="No data","x",$B$2-'Indicator Date'!AN52)</f>
        <v>0</v>
      </c>
      <c r="AN51" s="119">
        <f>IF('Indicator Date'!AO52="No data","x",$B$2-'Indicator Date'!AO52)</f>
        <v>3</v>
      </c>
      <c r="AO51" s="119">
        <f>IF('Indicator Date'!AP52="No data","x",$B$2-'Indicator Date'!AP52)</f>
        <v>1</v>
      </c>
      <c r="AP51" s="119">
        <f>IF('Indicator Date'!AQ52="No data","x",$B$2-'Indicator Date'!AQ52)</f>
        <v>1</v>
      </c>
      <c r="AQ51" s="119">
        <f>IF('Indicator Date'!AR52="No data","x",$B$2-'Indicator Date'!AR52)</f>
        <v>1</v>
      </c>
      <c r="AR51" s="119">
        <f>IF('Indicator Date'!AS52="No data","x",$B$2-'Indicator Date'!AS52)</f>
        <v>1</v>
      </c>
      <c r="AS51" s="119">
        <f>IF('Indicator Date'!AT52="No data","x",$B$2-'Indicator Date'!AT52)</f>
        <v>1</v>
      </c>
      <c r="AT51" s="119">
        <f>IF('Indicator Date'!AU52="No data","x",$B$2-'Indicator Date'!AU52)</f>
        <v>1</v>
      </c>
      <c r="AU51" s="119">
        <f>IF('Indicator Date'!AV52="No data","x",$B$2-'Indicator Date'!AV52)</f>
        <v>2</v>
      </c>
      <c r="AV51" s="119">
        <f>IF('Indicator Date'!AW52="No data","x",$B$2-'Indicator Date'!AW52)</f>
        <v>1</v>
      </c>
      <c r="AW51" s="119">
        <f>IF('Indicator Date'!AX52="No data","x",$B$2-'Indicator Date'!AX52)</f>
        <v>5</v>
      </c>
      <c r="AX51" s="119">
        <f>IF('Indicator Date'!AY52="No data","x",$B$2-'Indicator Date'!AY52)</f>
        <v>5</v>
      </c>
      <c r="AY51" s="119">
        <f>IF('Indicator Date'!AZ52="No data","x",$B$2-'Indicator Date'!AZ52)</f>
        <v>0</v>
      </c>
      <c r="AZ51" s="119">
        <f>IF('Indicator Date'!BA52="No data","x",$B$2-'Indicator Date'!BA52)</f>
        <v>2</v>
      </c>
      <c r="BA51" s="119">
        <f>IF('Indicator Date'!BB52="No data","x",$B$2-'Indicator Date'!BB52)</f>
        <v>5</v>
      </c>
      <c r="BB51" s="119">
        <f>IF('Indicator Date'!BC52="No data","x",$B$2-'Indicator Date'!BC52)</f>
        <v>1</v>
      </c>
      <c r="BC51" s="119">
        <f>IF('Indicator Date'!BD52="No data","x",$B$2-'Indicator Date'!BD52)</f>
        <v>1</v>
      </c>
      <c r="BD51" s="4">
        <f t="shared" si="0"/>
        <v>113</v>
      </c>
      <c r="BE51" s="120">
        <f t="shared" si="1"/>
        <v>2.0925925925925926</v>
      </c>
      <c r="BF51" s="4">
        <f t="shared" si="2"/>
        <v>46</v>
      </c>
      <c r="BG51" s="120">
        <f t="shared" si="3"/>
        <v>2.0003559668978976</v>
      </c>
      <c r="BH51" s="123">
        <f t="shared" si="4"/>
        <v>1</v>
      </c>
    </row>
    <row r="52" spans="1:60">
      <c r="A52" t="s">
        <v>382</v>
      </c>
      <c r="B52" s="119">
        <f>IF('Indicator Date'!C53="No data","x",$B$2-'Indicator Date'!C53)</f>
        <v>1</v>
      </c>
      <c r="C52" s="119">
        <f>IF('Indicator Date'!D53="No data","x",$B$2-'Indicator Date'!D53)</f>
        <v>1</v>
      </c>
      <c r="D52" s="119">
        <f>IF('Indicator Date'!E53="No data","x",$B$2-'Indicator Date'!E53)</f>
        <v>6</v>
      </c>
      <c r="E52" s="119">
        <f>IF('Indicator Date'!F53="No data","x",$B$2-'Indicator Date'!F53)</f>
        <v>6</v>
      </c>
      <c r="F52" s="119">
        <f>IF('Indicator Date'!G53="No data","x",$B$2-'Indicator Date'!G53)</f>
        <v>1</v>
      </c>
      <c r="G52" s="119">
        <f>IF('Indicator Date'!H53="No data","x",$B$2-'Indicator Date'!H53)</f>
        <v>1</v>
      </c>
      <c r="H52" s="119" t="str">
        <f>IF('Indicator Date'!I53="No data","x",$B$2-'Indicator Date'!I53)</f>
        <v>x</v>
      </c>
      <c r="I52" s="119">
        <f>IF('Indicator Date'!J53="No data","x",$B$2-'Indicator Date'!J53)</f>
        <v>1</v>
      </c>
      <c r="J52" s="119">
        <f>IF('Indicator Date'!K53="No data","x",$B$2-'Indicator Date'!K53)</f>
        <v>1</v>
      </c>
      <c r="K52" s="119">
        <f>IF('Indicator Date'!L53="No data","x",$B$2-'Indicator Date'!L53)</f>
        <v>2</v>
      </c>
      <c r="L52" s="119">
        <f>IF('Indicator Date'!M53="No data","x",$B$2-'Indicator Date'!M53)</f>
        <v>0</v>
      </c>
      <c r="M52" s="119">
        <f>IF('Indicator Date'!N53="No data","x",$B$2-'Indicator Date'!N53)</f>
        <v>0</v>
      </c>
      <c r="N52" s="119">
        <f>IF('Indicator Date'!O53="No data","x",$B$2-'Indicator Date'!O53)</f>
        <v>7</v>
      </c>
      <c r="O52" s="119">
        <f>IF('Indicator Date'!P53="No data","x",$B$2-'Indicator Date'!P53)</f>
        <v>5</v>
      </c>
      <c r="P52" s="119">
        <f>IF('Indicator Date'!Q53="No data","x",$B$2-'Indicator Date'!Q53)</f>
        <v>1</v>
      </c>
      <c r="Q52" s="119">
        <f>IF('Indicator Date'!R53="No data","x",$B$2-'Indicator Date'!R53)</f>
        <v>1</v>
      </c>
      <c r="R52" s="119">
        <f>IF('Indicator Date'!S53="No data","x",$B$2-'Indicator Date'!S53)</f>
        <v>5</v>
      </c>
      <c r="S52" s="119">
        <f>IF('Indicator Date'!T53="No data","x",$B$2-'Indicator Date'!T53)</f>
        <v>7</v>
      </c>
      <c r="T52" s="119">
        <f>IF('Indicator Date'!U53="No data","x",$B$2-'Indicator Date'!U53)</f>
        <v>7</v>
      </c>
      <c r="U52" s="119">
        <f>IF('Indicator Date'!V53="No data","x",$B$2-'Indicator Date'!V53)</f>
        <v>2</v>
      </c>
      <c r="V52" s="119">
        <f>IF('Indicator Date'!W53="No data","x",$B$2-'Indicator Date'!W53)</f>
        <v>2</v>
      </c>
      <c r="W52" s="119">
        <f>IF('Indicator Date'!X53="No data","x",$B$2-'Indicator Date'!X53)</f>
        <v>2</v>
      </c>
      <c r="X52" s="119">
        <f>IF('Indicator Date'!Y53="No data","x",$B$2-'Indicator Date'!Y53)</f>
        <v>2</v>
      </c>
      <c r="Y52" s="119">
        <f>IF('Indicator Date'!Z53="No data","x",$B$2-'Indicator Date'!Z53)</f>
        <v>2</v>
      </c>
      <c r="Z52" s="119">
        <f>IF('Indicator Date'!AA53="No data","x",$B$2-'Indicator Date'!AA53)</f>
        <v>0</v>
      </c>
      <c r="AA52" s="119">
        <f>IF('Indicator Date'!AB53="No data","x",$B$2-'Indicator Date'!AB53)</f>
        <v>3</v>
      </c>
      <c r="AB52" s="119">
        <f>IF('Indicator Date'!AC53="No data","x",$B$2-'Indicator Date'!AC53)</f>
        <v>2</v>
      </c>
      <c r="AC52" s="119">
        <f>IF('Indicator Date'!AD53="No data","x",$B$2-'Indicator Date'!AD53)</f>
        <v>2</v>
      </c>
      <c r="AD52" s="119">
        <f>IF('Indicator Date'!AE53="No data","x",$B$2-'Indicator Date'!AE53)</f>
        <v>0</v>
      </c>
      <c r="AE52" s="119">
        <f>IF('Indicator Date'!AF53="No data","x",$B$2-'Indicator Date'!AF53)</f>
        <v>1</v>
      </c>
      <c r="AF52" s="119">
        <f>IF('Indicator Date'!AG53="No data","x",$B$2-'Indicator Date'!AG53)</f>
        <v>1</v>
      </c>
      <c r="AG52" s="119">
        <f>IF('Indicator Date'!AH53="No data","x",$B$2-'Indicator Date'!AH53)</f>
        <v>1</v>
      </c>
      <c r="AH52" s="119">
        <f>IF('Indicator Date'!AI53="No data","x",$B$2-'Indicator Date'!AI53)</f>
        <v>1</v>
      </c>
      <c r="AI52" s="119">
        <f>IF('Indicator Date'!AJ53="No data","x",$B$2-'Indicator Date'!AJ53)</f>
        <v>2</v>
      </c>
      <c r="AJ52" s="119">
        <f>IF('Indicator Date'!AK53="No data","x",$B$2-'Indicator Date'!AK53)</f>
        <v>5</v>
      </c>
      <c r="AK52" s="119">
        <f>IF('Indicator Date'!AL53="No data","x",$B$2-'Indicator Date'!AL53)</f>
        <v>1</v>
      </c>
      <c r="AL52" s="119">
        <f>IF('Indicator Date'!AM53="No data","x",$B$2-'Indicator Date'!AM53)</f>
        <v>0</v>
      </c>
      <c r="AM52" s="119">
        <f>IF('Indicator Date'!AN53="No data","x",$B$2-'Indicator Date'!AN53)</f>
        <v>0</v>
      </c>
      <c r="AN52" s="119">
        <f>IF('Indicator Date'!AO53="No data","x",$B$2-'Indicator Date'!AO53)</f>
        <v>3</v>
      </c>
      <c r="AO52" s="119">
        <f>IF('Indicator Date'!AP53="No data","x",$B$2-'Indicator Date'!AP53)</f>
        <v>1</v>
      </c>
      <c r="AP52" s="119">
        <f>IF('Indicator Date'!AQ53="No data","x",$B$2-'Indicator Date'!AQ53)</f>
        <v>1</v>
      </c>
      <c r="AQ52" s="119">
        <f>IF('Indicator Date'!AR53="No data","x",$B$2-'Indicator Date'!AR53)</f>
        <v>1</v>
      </c>
      <c r="AR52" s="119">
        <f>IF('Indicator Date'!AS53="No data","x",$B$2-'Indicator Date'!AS53)</f>
        <v>1</v>
      </c>
      <c r="AS52" s="119">
        <f>IF('Indicator Date'!AT53="No data","x",$B$2-'Indicator Date'!AT53)</f>
        <v>1</v>
      </c>
      <c r="AT52" s="119">
        <f>IF('Indicator Date'!AU53="No data","x",$B$2-'Indicator Date'!AU53)</f>
        <v>1</v>
      </c>
      <c r="AU52" s="119">
        <f>IF('Indicator Date'!AV53="No data","x",$B$2-'Indicator Date'!AV53)</f>
        <v>2</v>
      </c>
      <c r="AV52" s="119">
        <f>IF('Indicator Date'!AW53="No data","x",$B$2-'Indicator Date'!AW53)</f>
        <v>1</v>
      </c>
      <c r="AW52" s="119">
        <f>IF('Indicator Date'!AX53="No data","x",$B$2-'Indicator Date'!AX53)</f>
        <v>5</v>
      </c>
      <c r="AX52" s="119">
        <f>IF('Indicator Date'!AY53="No data","x",$B$2-'Indicator Date'!AY53)</f>
        <v>5</v>
      </c>
      <c r="AY52" s="119">
        <f>IF('Indicator Date'!AZ53="No data","x",$B$2-'Indicator Date'!AZ53)</f>
        <v>0</v>
      </c>
      <c r="AZ52" s="119">
        <f>IF('Indicator Date'!BA53="No data","x",$B$2-'Indicator Date'!BA53)</f>
        <v>2</v>
      </c>
      <c r="BA52" s="119">
        <f>IF('Indicator Date'!BB53="No data","x",$B$2-'Indicator Date'!BB53)</f>
        <v>5</v>
      </c>
      <c r="BB52" s="119">
        <f>IF('Indicator Date'!BC53="No data","x",$B$2-'Indicator Date'!BC53)</f>
        <v>1</v>
      </c>
      <c r="BC52" s="119">
        <f>IF('Indicator Date'!BD53="No data","x",$B$2-'Indicator Date'!BD53)</f>
        <v>1</v>
      </c>
      <c r="BD52" s="4">
        <f t="shared" si="0"/>
        <v>113</v>
      </c>
      <c r="BE52" s="120">
        <f t="shared" si="1"/>
        <v>2.0925925925925926</v>
      </c>
      <c r="BF52" s="4">
        <f t="shared" si="2"/>
        <v>46</v>
      </c>
      <c r="BG52" s="120">
        <f t="shared" si="3"/>
        <v>2.0003559668978976</v>
      </c>
      <c r="BH52" s="123">
        <f t="shared" si="4"/>
        <v>1</v>
      </c>
    </row>
    <row r="53" spans="1:60">
      <c r="A53" t="s">
        <v>383</v>
      </c>
      <c r="B53" s="119">
        <f>IF('Indicator Date'!C54="No data","x",$B$2-'Indicator Date'!C54)</f>
        <v>1</v>
      </c>
      <c r="C53" s="119">
        <f>IF('Indicator Date'!D54="No data","x",$B$2-'Indicator Date'!D54)</f>
        <v>1</v>
      </c>
      <c r="D53" s="119">
        <f>IF('Indicator Date'!E54="No data","x",$B$2-'Indicator Date'!E54)</f>
        <v>6</v>
      </c>
      <c r="E53" s="119">
        <f>IF('Indicator Date'!F54="No data","x",$B$2-'Indicator Date'!F54)</f>
        <v>6</v>
      </c>
      <c r="F53" s="119">
        <f>IF('Indicator Date'!G54="No data","x",$B$2-'Indicator Date'!G54)</f>
        <v>1</v>
      </c>
      <c r="G53" s="119">
        <f>IF('Indicator Date'!H54="No data","x",$B$2-'Indicator Date'!H54)</f>
        <v>1</v>
      </c>
      <c r="H53" s="119" t="str">
        <f>IF('Indicator Date'!I54="No data","x",$B$2-'Indicator Date'!I54)</f>
        <v>x</v>
      </c>
      <c r="I53" s="119">
        <f>IF('Indicator Date'!J54="No data","x",$B$2-'Indicator Date'!J54)</f>
        <v>1</v>
      </c>
      <c r="J53" s="119">
        <f>IF('Indicator Date'!K54="No data","x",$B$2-'Indicator Date'!K54)</f>
        <v>1</v>
      </c>
      <c r="K53" s="119">
        <f>IF('Indicator Date'!L54="No data","x",$B$2-'Indicator Date'!L54)</f>
        <v>2</v>
      </c>
      <c r="L53" s="119">
        <f>IF('Indicator Date'!M54="No data","x",$B$2-'Indicator Date'!M54)</f>
        <v>0</v>
      </c>
      <c r="M53" s="119">
        <f>IF('Indicator Date'!N54="No data","x",$B$2-'Indicator Date'!N54)</f>
        <v>0</v>
      </c>
      <c r="N53" s="119">
        <f>IF('Indicator Date'!O54="No data","x",$B$2-'Indicator Date'!O54)</f>
        <v>7</v>
      </c>
      <c r="O53" s="119">
        <f>IF('Indicator Date'!P54="No data","x",$B$2-'Indicator Date'!P54)</f>
        <v>5</v>
      </c>
      <c r="P53" s="119">
        <f>IF('Indicator Date'!Q54="No data","x",$B$2-'Indicator Date'!Q54)</f>
        <v>1</v>
      </c>
      <c r="Q53" s="119">
        <f>IF('Indicator Date'!R54="No data","x",$B$2-'Indicator Date'!R54)</f>
        <v>1</v>
      </c>
      <c r="R53" s="119">
        <f>IF('Indicator Date'!S54="No data","x",$B$2-'Indicator Date'!S54)</f>
        <v>5</v>
      </c>
      <c r="S53" s="119">
        <f>IF('Indicator Date'!T54="No data","x",$B$2-'Indicator Date'!T54)</f>
        <v>7</v>
      </c>
      <c r="T53" s="119">
        <f>IF('Indicator Date'!U54="No data","x",$B$2-'Indicator Date'!U54)</f>
        <v>7</v>
      </c>
      <c r="U53" s="119">
        <f>IF('Indicator Date'!V54="No data","x",$B$2-'Indicator Date'!V54)</f>
        <v>2</v>
      </c>
      <c r="V53" s="119">
        <f>IF('Indicator Date'!W54="No data","x",$B$2-'Indicator Date'!W54)</f>
        <v>2</v>
      </c>
      <c r="W53" s="119">
        <f>IF('Indicator Date'!X54="No data","x",$B$2-'Indicator Date'!X54)</f>
        <v>2</v>
      </c>
      <c r="X53" s="119">
        <f>IF('Indicator Date'!Y54="No data","x",$B$2-'Indicator Date'!Y54)</f>
        <v>2</v>
      </c>
      <c r="Y53" s="119">
        <f>IF('Indicator Date'!Z54="No data","x",$B$2-'Indicator Date'!Z54)</f>
        <v>2</v>
      </c>
      <c r="Z53" s="119">
        <f>IF('Indicator Date'!AA54="No data","x",$B$2-'Indicator Date'!AA54)</f>
        <v>0</v>
      </c>
      <c r="AA53" s="119">
        <f>IF('Indicator Date'!AB54="No data","x",$B$2-'Indicator Date'!AB54)</f>
        <v>3</v>
      </c>
      <c r="AB53" s="119">
        <f>IF('Indicator Date'!AC54="No data","x",$B$2-'Indicator Date'!AC54)</f>
        <v>2</v>
      </c>
      <c r="AC53" s="119">
        <f>IF('Indicator Date'!AD54="No data","x",$B$2-'Indicator Date'!AD54)</f>
        <v>2</v>
      </c>
      <c r="AD53" s="119">
        <f>IF('Indicator Date'!AE54="No data","x",$B$2-'Indicator Date'!AE54)</f>
        <v>0</v>
      </c>
      <c r="AE53" s="119">
        <f>IF('Indicator Date'!AF54="No data","x",$B$2-'Indicator Date'!AF54)</f>
        <v>1</v>
      </c>
      <c r="AF53" s="119">
        <f>IF('Indicator Date'!AG54="No data","x",$B$2-'Indicator Date'!AG54)</f>
        <v>1</v>
      </c>
      <c r="AG53" s="119">
        <f>IF('Indicator Date'!AH54="No data","x",$B$2-'Indicator Date'!AH54)</f>
        <v>1</v>
      </c>
      <c r="AH53" s="119">
        <f>IF('Indicator Date'!AI54="No data","x",$B$2-'Indicator Date'!AI54)</f>
        <v>1</v>
      </c>
      <c r="AI53" s="119">
        <f>IF('Indicator Date'!AJ54="No data","x",$B$2-'Indicator Date'!AJ54)</f>
        <v>2</v>
      </c>
      <c r="AJ53" s="119">
        <f>IF('Indicator Date'!AK54="No data","x",$B$2-'Indicator Date'!AK54)</f>
        <v>5</v>
      </c>
      <c r="AK53" s="119">
        <f>IF('Indicator Date'!AL54="No data","x",$B$2-'Indicator Date'!AL54)</f>
        <v>1</v>
      </c>
      <c r="AL53" s="119">
        <f>IF('Indicator Date'!AM54="No data","x",$B$2-'Indicator Date'!AM54)</f>
        <v>0</v>
      </c>
      <c r="AM53" s="119">
        <f>IF('Indicator Date'!AN54="No data","x",$B$2-'Indicator Date'!AN54)</f>
        <v>0</v>
      </c>
      <c r="AN53" s="119">
        <f>IF('Indicator Date'!AO54="No data","x",$B$2-'Indicator Date'!AO54)</f>
        <v>3</v>
      </c>
      <c r="AO53" s="119">
        <f>IF('Indicator Date'!AP54="No data","x",$B$2-'Indicator Date'!AP54)</f>
        <v>1</v>
      </c>
      <c r="AP53" s="119">
        <f>IF('Indicator Date'!AQ54="No data","x",$B$2-'Indicator Date'!AQ54)</f>
        <v>1</v>
      </c>
      <c r="AQ53" s="119">
        <f>IF('Indicator Date'!AR54="No data","x",$B$2-'Indicator Date'!AR54)</f>
        <v>1</v>
      </c>
      <c r="AR53" s="119">
        <f>IF('Indicator Date'!AS54="No data","x",$B$2-'Indicator Date'!AS54)</f>
        <v>1</v>
      </c>
      <c r="AS53" s="119">
        <f>IF('Indicator Date'!AT54="No data","x",$B$2-'Indicator Date'!AT54)</f>
        <v>1</v>
      </c>
      <c r="AT53" s="119">
        <f>IF('Indicator Date'!AU54="No data","x",$B$2-'Indicator Date'!AU54)</f>
        <v>1</v>
      </c>
      <c r="AU53" s="119">
        <f>IF('Indicator Date'!AV54="No data","x",$B$2-'Indicator Date'!AV54)</f>
        <v>2</v>
      </c>
      <c r="AV53" s="119">
        <f>IF('Indicator Date'!AW54="No data","x",$B$2-'Indicator Date'!AW54)</f>
        <v>1</v>
      </c>
      <c r="AW53" s="119">
        <f>IF('Indicator Date'!AX54="No data","x",$B$2-'Indicator Date'!AX54)</f>
        <v>5</v>
      </c>
      <c r="AX53" s="119">
        <f>IF('Indicator Date'!AY54="No data","x",$B$2-'Indicator Date'!AY54)</f>
        <v>5</v>
      </c>
      <c r="AY53" s="119">
        <f>IF('Indicator Date'!AZ54="No data","x",$B$2-'Indicator Date'!AZ54)</f>
        <v>0</v>
      </c>
      <c r="AZ53" s="119">
        <f>IF('Indicator Date'!BA54="No data","x",$B$2-'Indicator Date'!BA54)</f>
        <v>2</v>
      </c>
      <c r="BA53" s="119">
        <f>IF('Indicator Date'!BB54="No data","x",$B$2-'Indicator Date'!BB54)</f>
        <v>5</v>
      </c>
      <c r="BB53" s="119">
        <f>IF('Indicator Date'!BC54="No data","x",$B$2-'Indicator Date'!BC54)</f>
        <v>1</v>
      </c>
      <c r="BC53" s="119">
        <f>IF('Indicator Date'!BD54="No data","x",$B$2-'Indicator Date'!BD54)</f>
        <v>1</v>
      </c>
      <c r="BD53" s="4">
        <f t="shared" si="0"/>
        <v>113</v>
      </c>
      <c r="BE53" s="120">
        <f t="shared" si="1"/>
        <v>2.0925925925925926</v>
      </c>
      <c r="BF53" s="4">
        <f t="shared" si="2"/>
        <v>46</v>
      </c>
      <c r="BG53" s="120">
        <f t="shared" si="3"/>
        <v>2.0003559668978976</v>
      </c>
      <c r="BH53" s="123">
        <f t="shared" si="4"/>
        <v>1</v>
      </c>
    </row>
    <row r="54" spans="1:60">
      <c r="A54" t="s">
        <v>384</v>
      </c>
      <c r="B54" s="119">
        <f>IF('Indicator Date'!C55="No data","x",$B$2-'Indicator Date'!C55)</f>
        <v>1</v>
      </c>
      <c r="C54" s="119">
        <f>IF('Indicator Date'!D55="No data","x",$B$2-'Indicator Date'!D55)</f>
        <v>1</v>
      </c>
      <c r="D54" s="119">
        <f>IF('Indicator Date'!E55="No data","x",$B$2-'Indicator Date'!E55)</f>
        <v>6</v>
      </c>
      <c r="E54" s="119">
        <f>IF('Indicator Date'!F55="No data","x",$B$2-'Indicator Date'!F55)</f>
        <v>6</v>
      </c>
      <c r="F54" s="119">
        <f>IF('Indicator Date'!G55="No data","x",$B$2-'Indicator Date'!G55)</f>
        <v>1</v>
      </c>
      <c r="G54" s="119">
        <f>IF('Indicator Date'!H55="No data","x",$B$2-'Indicator Date'!H55)</f>
        <v>1</v>
      </c>
      <c r="H54" s="119" t="str">
        <f>IF('Indicator Date'!I55="No data","x",$B$2-'Indicator Date'!I55)</f>
        <v>x</v>
      </c>
      <c r="I54" s="119">
        <f>IF('Indicator Date'!J55="No data","x",$B$2-'Indicator Date'!J55)</f>
        <v>1</v>
      </c>
      <c r="J54" s="119">
        <f>IF('Indicator Date'!K55="No data","x",$B$2-'Indicator Date'!K55)</f>
        <v>1</v>
      </c>
      <c r="K54" s="119">
        <f>IF('Indicator Date'!L55="No data","x",$B$2-'Indicator Date'!L55)</f>
        <v>2</v>
      </c>
      <c r="L54" s="119">
        <f>IF('Indicator Date'!M55="No data","x",$B$2-'Indicator Date'!M55)</f>
        <v>0</v>
      </c>
      <c r="M54" s="119">
        <f>IF('Indicator Date'!N55="No data","x",$B$2-'Indicator Date'!N55)</f>
        <v>0</v>
      </c>
      <c r="N54" s="119">
        <f>IF('Indicator Date'!O55="No data","x",$B$2-'Indicator Date'!O55)</f>
        <v>7</v>
      </c>
      <c r="O54" s="119">
        <f>IF('Indicator Date'!P55="No data","x",$B$2-'Indicator Date'!P55)</f>
        <v>5</v>
      </c>
      <c r="P54" s="119">
        <f>IF('Indicator Date'!Q55="No data","x",$B$2-'Indicator Date'!Q55)</f>
        <v>1</v>
      </c>
      <c r="Q54" s="119">
        <f>IF('Indicator Date'!R55="No data","x",$B$2-'Indicator Date'!R55)</f>
        <v>1</v>
      </c>
      <c r="R54" s="119">
        <f>IF('Indicator Date'!S55="No data","x",$B$2-'Indicator Date'!S55)</f>
        <v>5</v>
      </c>
      <c r="S54" s="119">
        <f>IF('Indicator Date'!T55="No data","x",$B$2-'Indicator Date'!T55)</f>
        <v>7</v>
      </c>
      <c r="T54" s="119">
        <f>IF('Indicator Date'!U55="No data","x",$B$2-'Indicator Date'!U55)</f>
        <v>7</v>
      </c>
      <c r="U54" s="119">
        <f>IF('Indicator Date'!V55="No data","x",$B$2-'Indicator Date'!V55)</f>
        <v>2</v>
      </c>
      <c r="V54" s="119">
        <f>IF('Indicator Date'!W55="No data","x",$B$2-'Indicator Date'!W55)</f>
        <v>2</v>
      </c>
      <c r="W54" s="119">
        <f>IF('Indicator Date'!X55="No data","x",$B$2-'Indicator Date'!X55)</f>
        <v>2</v>
      </c>
      <c r="X54" s="119">
        <f>IF('Indicator Date'!Y55="No data","x",$B$2-'Indicator Date'!Y55)</f>
        <v>2</v>
      </c>
      <c r="Y54" s="119">
        <f>IF('Indicator Date'!Z55="No data","x",$B$2-'Indicator Date'!Z55)</f>
        <v>2</v>
      </c>
      <c r="Z54" s="119">
        <f>IF('Indicator Date'!AA55="No data","x",$B$2-'Indicator Date'!AA55)</f>
        <v>0</v>
      </c>
      <c r="AA54" s="119">
        <f>IF('Indicator Date'!AB55="No data","x",$B$2-'Indicator Date'!AB55)</f>
        <v>3</v>
      </c>
      <c r="AB54" s="119">
        <f>IF('Indicator Date'!AC55="No data","x",$B$2-'Indicator Date'!AC55)</f>
        <v>2</v>
      </c>
      <c r="AC54" s="119">
        <f>IF('Indicator Date'!AD55="No data","x",$B$2-'Indicator Date'!AD55)</f>
        <v>2</v>
      </c>
      <c r="AD54" s="119">
        <f>IF('Indicator Date'!AE55="No data","x",$B$2-'Indicator Date'!AE55)</f>
        <v>0</v>
      </c>
      <c r="AE54" s="119">
        <f>IF('Indicator Date'!AF55="No data","x",$B$2-'Indicator Date'!AF55)</f>
        <v>1</v>
      </c>
      <c r="AF54" s="119">
        <f>IF('Indicator Date'!AG55="No data","x",$B$2-'Indicator Date'!AG55)</f>
        <v>1</v>
      </c>
      <c r="AG54" s="119">
        <f>IF('Indicator Date'!AH55="No data","x",$B$2-'Indicator Date'!AH55)</f>
        <v>1</v>
      </c>
      <c r="AH54" s="119">
        <f>IF('Indicator Date'!AI55="No data","x",$B$2-'Indicator Date'!AI55)</f>
        <v>1</v>
      </c>
      <c r="AI54" s="119">
        <f>IF('Indicator Date'!AJ55="No data","x",$B$2-'Indicator Date'!AJ55)</f>
        <v>2</v>
      </c>
      <c r="AJ54" s="119">
        <f>IF('Indicator Date'!AK55="No data","x",$B$2-'Indicator Date'!AK55)</f>
        <v>5</v>
      </c>
      <c r="AK54" s="119">
        <f>IF('Indicator Date'!AL55="No data","x",$B$2-'Indicator Date'!AL55)</f>
        <v>1</v>
      </c>
      <c r="AL54" s="119">
        <f>IF('Indicator Date'!AM55="No data","x",$B$2-'Indicator Date'!AM55)</f>
        <v>0</v>
      </c>
      <c r="AM54" s="119">
        <f>IF('Indicator Date'!AN55="No data","x",$B$2-'Indicator Date'!AN55)</f>
        <v>0</v>
      </c>
      <c r="AN54" s="119">
        <f>IF('Indicator Date'!AO55="No data","x",$B$2-'Indicator Date'!AO55)</f>
        <v>3</v>
      </c>
      <c r="AO54" s="119">
        <f>IF('Indicator Date'!AP55="No data","x",$B$2-'Indicator Date'!AP55)</f>
        <v>1</v>
      </c>
      <c r="AP54" s="119">
        <f>IF('Indicator Date'!AQ55="No data","x",$B$2-'Indicator Date'!AQ55)</f>
        <v>1</v>
      </c>
      <c r="AQ54" s="119">
        <f>IF('Indicator Date'!AR55="No data","x",$B$2-'Indicator Date'!AR55)</f>
        <v>1</v>
      </c>
      <c r="AR54" s="119">
        <f>IF('Indicator Date'!AS55="No data","x",$B$2-'Indicator Date'!AS55)</f>
        <v>1</v>
      </c>
      <c r="AS54" s="119">
        <f>IF('Indicator Date'!AT55="No data","x",$B$2-'Indicator Date'!AT55)</f>
        <v>1</v>
      </c>
      <c r="AT54" s="119">
        <f>IF('Indicator Date'!AU55="No data","x",$B$2-'Indicator Date'!AU55)</f>
        <v>1</v>
      </c>
      <c r="AU54" s="119">
        <f>IF('Indicator Date'!AV55="No data","x",$B$2-'Indicator Date'!AV55)</f>
        <v>2</v>
      </c>
      <c r="AV54" s="119">
        <f>IF('Indicator Date'!AW55="No data","x",$B$2-'Indicator Date'!AW55)</f>
        <v>1</v>
      </c>
      <c r="AW54" s="119">
        <f>IF('Indicator Date'!AX55="No data","x",$B$2-'Indicator Date'!AX55)</f>
        <v>5</v>
      </c>
      <c r="AX54" s="119">
        <f>IF('Indicator Date'!AY55="No data","x",$B$2-'Indicator Date'!AY55)</f>
        <v>5</v>
      </c>
      <c r="AY54" s="119">
        <f>IF('Indicator Date'!AZ55="No data","x",$B$2-'Indicator Date'!AZ55)</f>
        <v>0</v>
      </c>
      <c r="AZ54" s="119">
        <f>IF('Indicator Date'!BA55="No data","x",$B$2-'Indicator Date'!BA55)</f>
        <v>2</v>
      </c>
      <c r="BA54" s="119">
        <f>IF('Indicator Date'!BB55="No data","x",$B$2-'Indicator Date'!BB55)</f>
        <v>5</v>
      </c>
      <c r="BB54" s="119">
        <f>IF('Indicator Date'!BC55="No data","x",$B$2-'Indicator Date'!BC55)</f>
        <v>1</v>
      </c>
      <c r="BC54" s="119">
        <f>IF('Indicator Date'!BD55="No data","x",$B$2-'Indicator Date'!BD55)</f>
        <v>1</v>
      </c>
      <c r="BD54" s="4">
        <f t="shared" si="0"/>
        <v>113</v>
      </c>
      <c r="BE54" s="120">
        <f t="shared" si="1"/>
        <v>2.0925925925925926</v>
      </c>
      <c r="BF54" s="4">
        <f t="shared" si="2"/>
        <v>46</v>
      </c>
      <c r="BG54" s="120">
        <f t="shared" si="3"/>
        <v>2.0003559668978976</v>
      </c>
      <c r="BH54" s="123">
        <f t="shared" si="4"/>
        <v>1</v>
      </c>
    </row>
    <row r="55" spans="1:60">
      <c r="A55" t="s">
        <v>385</v>
      </c>
      <c r="B55" s="119">
        <f>IF('Indicator Date'!C56="No data","x",$B$2-'Indicator Date'!C56)</f>
        <v>1</v>
      </c>
      <c r="C55" s="119">
        <f>IF('Indicator Date'!D56="No data","x",$B$2-'Indicator Date'!D56)</f>
        <v>1</v>
      </c>
      <c r="D55" s="119">
        <f>IF('Indicator Date'!E56="No data","x",$B$2-'Indicator Date'!E56)</f>
        <v>6</v>
      </c>
      <c r="E55" s="119">
        <f>IF('Indicator Date'!F56="No data","x",$B$2-'Indicator Date'!F56)</f>
        <v>6</v>
      </c>
      <c r="F55" s="119">
        <f>IF('Indicator Date'!G56="No data","x",$B$2-'Indicator Date'!G56)</f>
        <v>1</v>
      </c>
      <c r="G55" s="119">
        <f>IF('Indicator Date'!H56="No data","x",$B$2-'Indicator Date'!H56)</f>
        <v>1</v>
      </c>
      <c r="H55" s="119" t="str">
        <f>IF('Indicator Date'!I56="No data","x",$B$2-'Indicator Date'!I56)</f>
        <v>x</v>
      </c>
      <c r="I55" s="119">
        <f>IF('Indicator Date'!J56="No data","x",$B$2-'Indicator Date'!J56)</f>
        <v>1</v>
      </c>
      <c r="J55" s="119">
        <f>IF('Indicator Date'!K56="No data","x",$B$2-'Indicator Date'!K56)</f>
        <v>1</v>
      </c>
      <c r="K55" s="119">
        <f>IF('Indicator Date'!L56="No data","x",$B$2-'Indicator Date'!L56)</f>
        <v>2</v>
      </c>
      <c r="L55" s="119">
        <f>IF('Indicator Date'!M56="No data","x",$B$2-'Indicator Date'!M56)</f>
        <v>0</v>
      </c>
      <c r="M55" s="119">
        <f>IF('Indicator Date'!N56="No data","x",$B$2-'Indicator Date'!N56)</f>
        <v>0</v>
      </c>
      <c r="N55" s="119">
        <f>IF('Indicator Date'!O56="No data","x",$B$2-'Indicator Date'!O56)</f>
        <v>7</v>
      </c>
      <c r="O55" s="119">
        <f>IF('Indicator Date'!P56="No data","x",$B$2-'Indicator Date'!P56)</f>
        <v>5</v>
      </c>
      <c r="P55" s="119">
        <f>IF('Indicator Date'!Q56="No data","x",$B$2-'Indicator Date'!Q56)</f>
        <v>1</v>
      </c>
      <c r="Q55" s="119">
        <f>IF('Indicator Date'!R56="No data","x",$B$2-'Indicator Date'!R56)</f>
        <v>1</v>
      </c>
      <c r="R55" s="119">
        <f>IF('Indicator Date'!S56="No data","x",$B$2-'Indicator Date'!S56)</f>
        <v>5</v>
      </c>
      <c r="S55" s="119">
        <f>IF('Indicator Date'!T56="No data","x",$B$2-'Indicator Date'!T56)</f>
        <v>7</v>
      </c>
      <c r="T55" s="119">
        <f>IF('Indicator Date'!U56="No data","x",$B$2-'Indicator Date'!U56)</f>
        <v>7</v>
      </c>
      <c r="U55" s="119">
        <f>IF('Indicator Date'!V56="No data","x",$B$2-'Indicator Date'!V56)</f>
        <v>2</v>
      </c>
      <c r="V55" s="119">
        <f>IF('Indicator Date'!W56="No data","x",$B$2-'Indicator Date'!W56)</f>
        <v>2</v>
      </c>
      <c r="W55" s="119">
        <f>IF('Indicator Date'!X56="No data","x",$B$2-'Indicator Date'!X56)</f>
        <v>2</v>
      </c>
      <c r="X55" s="119">
        <f>IF('Indicator Date'!Y56="No data","x",$B$2-'Indicator Date'!Y56)</f>
        <v>2</v>
      </c>
      <c r="Y55" s="119">
        <f>IF('Indicator Date'!Z56="No data","x",$B$2-'Indicator Date'!Z56)</f>
        <v>2</v>
      </c>
      <c r="Z55" s="119">
        <f>IF('Indicator Date'!AA56="No data","x",$B$2-'Indicator Date'!AA56)</f>
        <v>0</v>
      </c>
      <c r="AA55" s="119">
        <f>IF('Indicator Date'!AB56="No data","x",$B$2-'Indicator Date'!AB56)</f>
        <v>3</v>
      </c>
      <c r="AB55" s="119">
        <f>IF('Indicator Date'!AC56="No data","x",$B$2-'Indicator Date'!AC56)</f>
        <v>2</v>
      </c>
      <c r="AC55" s="119">
        <f>IF('Indicator Date'!AD56="No data","x",$B$2-'Indicator Date'!AD56)</f>
        <v>2</v>
      </c>
      <c r="AD55" s="119">
        <f>IF('Indicator Date'!AE56="No data","x",$B$2-'Indicator Date'!AE56)</f>
        <v>0</v>
      </c>
      <c r="AE55" s="119">
        <f>IF('Indicator Date'!AF56="No data","x",$B$2-'Indicator Date'!AF56)</f>
        <v>1</v>
      </c>
      <c r="AF55" s="119">
        <f>IF('Indicator Date'!AG56="No data","x",$B$2-'Indicator Date'!AG56)</f>
        <v>1</v>
      </c>
      <c r="AG55" s="119">
        <f>IF('Indicator Date'!AH56="No data","x",$B$2-'Indicator Date'!AH56)</f>
        <v>1</v>
      </c>
      <c r="AH55" s="119">
        <f>IF('Indicator Date'!AI56="No data","x",$B$2-'Indicator Date'!AI56)</f>
        <v>1</v>
      </c>
      <c r="AI55" s="119">
        <f>IF('Indicator Date'!AJ56="No data","x",$B$2-'Indicator Date'!AJ56)</f>
        <v>2</v>
      </c>
      <c r="AJ55" s="119">
        <f>IF('Indicator Date'!AK56="No data","x",$B$2-'Indicator Date'!AK56)</f>
        <v>5</v>
      </c>
      <c r="AK55" s="119">
        <f>IF('Indicator Date'!AL56="No data","x",$B$2-'Indicator Date'!AL56)</f>
        <v>1</v>
      </c>
      <c r="AL55" s="119">
        <f>IF('Indicator Date'!AM56="No data","x",$B$2-'Indicator Date'!AM56)</f>
        <v>0</v>
      </c>
      <c r="AM55" s="119">
        <f>IF('Indicator Date'!AN56="No data","x",$B$2-'Indicator Date'!AN56)</f>
        <v>0</v>
      </c>
      <c r="AN55" s="119">
        <f>IF('Indicator Date'!AO56="No data","x",$B$2-'Indicator Date'!AO56)</f>
        <v>3</v>
      </c>
      <c r="AO55" s="119">
        <f>IF('Indicator Date'!AP56="No data","x",$B$2-'Indicator Date'!AP56)</f>
        <v>1</v>
      </c>
      <c r="AP55" s="119">
        <f>IF('Indicator Date'!AQ56="No data","x",$B$2-'Indicator Date'!AQ56)</f>
        <v>1</v>
      </c>
      <c r="AQ55" s="119">
        <f>IF('Indicator Date'!AR56="No data","x",$B$2-'Indicator Date'!AR56)</f>
        <v>1</v>
      </c>
      <c r="AR55" s="119">
        <f>IF('Indicator Date'!AS56="No data","x",$B$2-'Indicator Date'!AS56)</f>
        <v>1</v>
      </c>
      <c r="AS55" s="119">
        <f>IF('Indicator Date'!AT56="No data","x",$B$2-'Indicator Date'!AT56)</f>
        <v>1</v>
      </c>
      <c r="AT55" s="119">
        <f>IF('Indicator Date'!AU56="No data","x",$B$2-'Indicator Date'!AU56)</f>
        <v>1</v>
      </c>
      <c r="AU55" s="119">
        <f>IF('Indicator Date'!AV56="No data","x",$B$2-'Indicator Date'!AV56)</f>
        <v>2</v>
      </c>
      <c r="AV55" s="119">
        <f>IF('Indicator Date'!AW56="No data","x",$B$2-'Indicator Date'!AW56)</f>
        <v>1</v>
      </c>
      <c r="AW55" s="119">
        <f>IF('Indicator Date'!AX56="No data","x",$B$2-'Indicator Date'!AX56)</f>
        <v>5</v>
      </c>
      <c r="AX55" s="119">
        <f>IF('Indicator Date'!AY56="No data","x",$B$2-'Indicator Date'!AY56)</f>
        <v>5</v>
      </c>
      <c r="AY55" s="119">
        <f>IF('Indicator Date'!AZ56="No data","x",$B$2-'Indicator Date'!AZ56)</f>
        <v>0</v>
      </c>
      <c r="AZ55" s="119">
        <f>IF('Indicator Date'!BA56="No data","x",$B$2-'Indicator Date'!BA56)</f>
        <v>2</v>
      </c>
      <c r="BA55" s="119">
        <f>IF('Indicator Date'!BB56="No data","x",$B$2-'Indicator Date'!BB56)</f>
        <v>5</v>
      </c>
      <c r="BB55" s="119">
        <f>IF('Indicator Date'!BC56="No data","x",$B$2-'Indicator Date'!BC56)</f>
        <v>1</v>
      </c>
      <c r="BC55" s="119">
        <f>IF('Indicator Date'!BD56="No data","x",$B$2-'Indicator Date'!BD56)</f>
        <v>1</v>
      </c>
      <c r="BD55" s="4">
        <f t="shared" si="0"/>
        <v>113</v>
      </c>
      <c r="BE55" s="120">
        <f t="shared" si="1"/>
        <v>2.0925925925925926</v>
      </c>
      <c r="BF55" s="4">
        <f t="shared" si="2"/>
        <v>46</v>
      </c>
      <c r="BG55" s="120">
        <f t="shared" si="3"/>
        <v>2.0003559668978976</v>
      </c>
      <c r="BH55" s="123">
        <f t="shared" si="4"/>
        <v>1</v>
      </c>
    </row>
    <row r="56" spans="1:60">
      <c r="A56" t="s">
        <v>386</v>
      </c>
      <c r="B56" s="119">
        <f>IF('Indicator Date'!C57="No data","x",$B$2-'Indicator Date'!C57)</f>
        <v>1</v>
      </c>
      <c r="C56" s="119">
        <f>IF('Indicator Date'!D57="No data","x",$B$2-'Indicator Date'!D57)</f>
        <v>1</v>
      </c>
      <c r="D56" s="119">
        <f>IF('Indicator Date'!E57="No data","x",$B$2-'Indicator Date'!E57)</f>
        <v>6</v>
      </c>
      <c r="E56" s="119">
        <f>IF('Indicator Date'!F57="No data","x",$B$2-'Indicator Date'!F57)</f>
        <v>6</v>
      </c>
      <c r="F56" s="119">
        <f>IF('Indicator Date'!G57="No data","x",$B$2-'Indicator Date'!G57)</f>
        <v>1</v>
      </c>
      <c r="G56" s="119">
        <f>IF('Indicator Date'!H57="No data","x",$B$2-'Indicator Date'!H57)</f>
        <v>1</v>
      </c>
      <c r="H56" s="119" t="str">
        <f>IF('Indicator Date'!I57="No data","x",$B$2-'Indicator Date'!I57)</f>
        <v>x</v>
      </c>
      <c r="I56" s="119">
        <f>IF('Indicator Date'!J57="No data","x",$B$2-'Indicator Date'!J57)</f>
        <v>1</v>
      </c>
      <c r="J56" s="119">
        <f>IF('Indicator Date'!K57="No data","x",$B$2-'Indicator Date'!K57)</f>
        <v>1</v>
      </c>
      <c r="K56" s="119">
        <f>IF('Indicator Date'!L57="No data","x",$B$2-'Indicator Date'!L57)</f>
        <v>2</v>
      </c>
      <c r="L56" s="119">
        <f>IF('Indicator Date'!M57="No data","x",$B$2-'Indicator Date'!M57)</f>
        <v>0</v>
      </c>
      <c r="M56" s="119">
        <f>IF('Indicator Date'!N57="No data","x",$B$2-'Indicator Date'!N57)</f>
        <v>0</v>
      </c>
      <c r="N56" s="119">
        <f>IF('Indicator Date'!O57="No data","x",$B$2-'Indicator Date'!O57)</f>
        <v>7</v>
      </c>
      <c r="O56" s="119">
        <f>IF('Indicator Date'!P57="No data","x",$B$2-'Indicator Date'!P57)</f>
        <v>5</v>
      </c>
      <c r="P56" s="119">
        <f>IF('Indicator Date'!Q57="No data","x",$B$2-'Indicator Date'!Q57)</f>
        <v>1</v>
      </c>
      <c r="Q56" s="119">
        <f>IF('Indicator Date'!R57="No data","x",$B$2-'Indicator Date'!R57)</f>
        <v>1</v>
      </c>
      <c r="R56" s="119">
        <f>IF('Indicator Date'!S57="No data","x",$B$2-'Indicator Date'!S57)</f>
        <v>5</v>
      </c>
      <c r="S56" s="119">
        <f>IF('Indicator Date'!T57="No data","x",$B$2-'Indicator Date'!T57)</f>
        <v>7</v>
      </c>
      <c r="T56" s="119">
        <f>IF('Indicator Date'!U57="No data","x",$B$2-'Indicator Date'!U57)</f>
        <v>7</v>
      </c>
      <c r="U56" s="119">
        <f>IF('Indicator Date'!V57="No data","x",$B$2-'Indicator Date'!V57)</f>
        <v>2</v>
      </c>
      <c r="V56" s="119">
        <f>IF('Indicator Date'!W57="No data","x",$B$2-'Indicator Date'!W57)</f>
        <v>2</v>
      </c>
      <c r="W56" s="119">
        <f>IF('Indicator Date'!X57="No data","x",$B$2-'Indicator Date'!X57)</f>
        <v>2</v>
      </c>
      <c r="X56" s="119">
        <f>IF('Indicator Date'!Y57="No data","x",$B$2-'Indicator Date'!Y57)</f>
        <v>2</v>
      </c>
      <c r="Y56" s="119">
        <f>IF('Indicator Date'!Z57="No data","x",$B$2-'Indicator Date'!Z57)</f>
        <v>2</v>
      </c>
      <c r="Z56" s="119">
        <f>IF('Indicator Date'!AA57="No data","x",$B$2-'Indicator Date'!AA57)</f>
        <v>0</v>
      </c>
      <c r="AA56" s="119">
        <f>IF('Indicator Date'!AB57="No data","x",$B$2-'Indicator Date'!AB57)</f>
        <v>3</v>
      </c>
      <c r="AB56" s="119">
        <f>IF('Indicator Date'!AC57="No data","x",$B$2-'Indicator Date'!AC57)</f>
        <v>2</v>
      </c>
      <c r="AC56" s="119">
        <f>IF('Indicator Date'!AD57="No data","x",$B$2-'Indicator Date'!AD57)</f>
        <v>2</v>
      </c>
      <c r="AD56" s="119">
        <f>IF('Indicator Date'!AE57="No data","x",$B$2-'Indicator Date'!AE57)</f>
        <v>0</v>
      </c>
      <c r="AE56" s="119">
        <f>IF('Indicator Date'!AF57="No data","x",$B$2-'Indicator Date'!AF57)</f>
        <v>1</v>
      </c>
      <c r="AF56" s="119">
        <f>IF('Indicator Date'!AG57="No data","x",$B$2-'Indicator Date'!AG57)</f>
        <v>1</v>
      </c>
      <c r="AG56" s="119">
        <f>IF('Indicator Date'!AH57="No data","x",$B$2-'Indicator Date'!AH57)</f>
        <v>1</v>
      </c>
      <c r="AH56" s="119">
        <f>IF('Indicator Date'!AI57="No data","x",$B$2-'Indicator Date'!AI57)</f>
        <v>1</v>
      </c>
      <c r="AI56" s="119">
        <f>IF('Indicator Date'!AJ57="No data","x",$B$2-'Indicator Date'!AJ57)</f>
        <v>2</v>
      </c>
      <c r="AJ56" s="119">
        <f>IF('Indicator Date'!AK57="No data","x",$B$2-'Indicator Date'!AK57)</f>
        <v>5</v>
      </c>
      <c r="AK56" s="119">
        <f>IF('Indicator Date'!AL57="No data","x",$B$2-'Indicator Date'!AL57)</f>
        <v>1</v>
      </c>
      <c r="AL56" s="119">
        <f>IF('Indicator Date'!AM57="No data","x",$B$2-'Indicator Date'!AM57)</f>
        <v>0</v>
      </c>
      <c r="AM56" s="119">
        <f>IF('Indicator Date'!AN57="No data","x",$B$2-'Indicator Date'!AN57)</f>
        <v>0</v>
      </c>
      <c r="AN56" s="119">
        <f>IF('Indicator Date'!AO57="No data","x",$B$2-'Indicator Date'!AO57)</f>
        <v>3</v>
      </c>
      <c r="AO56" s="119">
        <f>IF('Indicator Date'!AP57="No data","x",$B$2-'Indicator Date'!AP57)</f>
        <v>1</v>
      </c>
      <c r="AP56" s="119">
        <f>IF('Indicator Date'!AQ57="No data","x",$B$2-'Indicator Date'!AQ57)</f>
        <v>1</v>
      </c>
      <c r="AQ56" s="119">
        <f>IF('Indicator Date'!AR57="No data","x",$B$2-'Indicator Date'!AR57)</f>
        <v>1</v>
      </c>
      <c r="AR56" s="119">
        <f>IF('Indicator Date'!AS57="No data","x",$B$2-'Indicator Date'!AS57)</f>
        <v>1</v>
      </c>
      <c r="AS56" s="119">
        <f>IF('Indicator Date'!AT57="No data","x",$B$2-'Indicator Date'!AT57)</f>
        <v>1</v>
      </c>
      <c r="AT56" s="119">
        <f>IF('Indicator Date'!AU57="No data","x",$B$2-'Indicator Date'!AU57)</f>
        <v>1</v>
      </c>
      <c r="AU56" s="119">
        <f>IF('Indicator Date'!AV57="No data","x",$B$2-'Indicator Date'!AV57)</f>
        <v>2</v>
      </c>
      <c r="AV56" s="119">
        <f>IF('Indicator Date'!AW57="No data","x",$B$2-'Indicator Date'!AW57)</f>
        <v>1</v>
      </c>
      <c r="AW56" s="119">
        <f>IF('Indicator Date'!AX57="No data","x",$B$2-'Indicator Date'!AX57)</f>
        <v>5</v>
      </c>
      <c r="AX56" s="119">
        <f>IF('Indicator Date'!AY57="No data","x",$B$2-'Indicator Date'!AY57)</f>
        <v>5</v>
      </c>
      <c r="AY56" s="119">
        <f>IF('Indicator Date'!AZ57="No data","x",$B$2-'Indicator Date'!AZ57)</f>
        <v>0</v>
      </c>
      <c r="AZ56" s="119">
        <f>IF('Indicator Date'!BA57="No data","x",$B$2-'Indicator Date'!BA57)</f>
        <v>2</v>
      </c>
      <c r="BA56" s="119">
        <f>IF('Indicator Date'!BB57="No data","x",$B$2-'Indicator Date'!BB57)</f>
        <v>5</v>
      </c>
      <c r="BB56" s="119">
        <f>IF('Indicator Date'!BC57="No data","x",$B$2-'Indicator Date'!BC57)</f>
        <v>1</v>
      </c>
      <c r="BC56" s="119">
        <f>IF('Indicator Date'!BD57="No data","x",$B$2-'Indicator Date'!BD57)</f>
        <v>1</v>
      </c>
      <c r="BD56" s="4">
        <f t="shared" si="0"/>
        <v>113</v>
      </c>
      <c r="BE56" s="120">
        <f t="shared" si="1"/>
        <v>2.0925925925925926</v>
      </c>
      <c r="BF56" s="4">
        <f t="shared" si="2"/>
        <v>46</v>
      </c>
      <c r="BG56" s="120">
        <f t="shared" si="3"/>
        <v>2.0003559668978976</v>
      </c>
      <c r="BH56" s="123">
        <f t="shared" si="4"/>
        <v>1</v>
      </c>
    </row>
    <row r="57" spans="1:60">
      <c r="A57" t="s">
        <v>387</v>
      </c>
      <c r="B57" s="119">
        <f>IF('Indicator Date'!C58="No data","x",$B$2-'Indicator Date'!C58)</f>
        <v>1</v>
      </c>
      <c r="C57" s="119">
        <f>IF('Indicator Date'!D58="No data","x",$B$2-'Indicator Date'!D58)</f>
        <v>1</v>
      </c>
      <c r="D57" s="119">
        <f>IF('Indicator Date'!E58="No data","x",$B$2-'Indicator Date'!E58)</f>
        <v>6</v>
      </c>
      <c r="E57" s="119">
        <f>IF('Indicator Date'!F58="No data","x",$B$2-'Indicator Date'!F58)</f>
        <v>6</v>
      </c>
      <c r="F57" s="119">
        <f>IF('Indicator Date'!G58="No data","x",$B$2-'Indicator Date'!G58)</f>
        <v>1</v>
      </c>
      <c r="G57" s="119">
        <f>IF('Indicator Date'!H58="No data","x",$B$2-'Indicator Date'!H58)</f>
        <v>1</v>
      </c>
      <c r="H57" s="119" t="str">
        <f>IF('Indicator Date'!I58="No data","x",$B$2-'Indicator Date'!I58)</f>
        <v>x</v>
      </c>
      <c r="I57" s="119">
        <f>IF('Indicator Date'!J58="No data","x",$B$2-'Indicator Date'!J58)</f>
        <v>1</v>
      </c>
      <c r="J57" s="119">
        <f>IF('Indicator Date'!K58="No data","x",$B$2-'Indicator Date'!K58)</f>
        <v>1</v>
      </c>
      <c r="K57" s="119">
        <f>IF('Indicator Date'!L58="No data","x",$B$2-'Indicator Date'!L58)</f>
        <v>2</v>
      </c>
      <c r="L57" s="119">
        <f>IF('Indicator Date'!M58="No data","x",$B$2-'Indicator Date'!M58)</f>
        <v>0</v>
      </c>
      <c r="M57" s="119">
        <f>IF('Indicator Date'!N58="No data","x",$B$2-'Indicator Date'!N58)</f>
        <v>0</v>
      </c>
      <c r="N57" s="119">
        <f>IF('Indicator Date'!O58="No data","x",$B$2-'Indicator Date'!O58)</f>
        <v>7</v>
      </c>
      <c r="O57" s="119">
        <f>IF('Indicator Date'!P58="No data","x",$B$2-'Indicator Date'!P58)</f>
        <v>5</v>
      </c>
      <c r="P57" s="119">
        <f>IF('Indicator Date'!Q58="No data","x",$B$2-'Indicator Date'!Q58)</f>
        <v>1</v>
      </c>
      <c r="Q57" s="119">
        <f>IF('Indicator Date'!R58="No data","x",$B$2-'Indicator Date'!R58)</f>
        <v>1</v>
      </c>
      <c r="R57" s="119">
        <f>IF('Indicator Date'!S58="No data","x",$B$2-'Indicator Date'!S58)</f>
        <v>5</v>
      </c>
      <c r="S57" s="119">
        <f>IF('Indicator Date'!T58="No data","x",$B$2-'Indicator Date'!T58)</f>
        <v>7</v>
      </c>
      <c r="T57" s="119">
        <f>IF('Indicator Date'!U58="No data","x",$B$2-'Indicator Date'!U58)</f>
        <v>7</v>
      </c>
      <c r="U57" s="119">
        <f>IF('Indicator Date'!V58="No data","x",$B$2-'Indicator Date'!V58)</f>
        <v>2</v>
      </c>
      <c r="V57" s="119">
        <f>IF('Indicator Date'!W58="No data","x",$B$2-'Indicator Date'!W58)</f>
        <v>2</v>
      </c>
      <c r="W57" s="119">
        <f>IF('Indicator Date'!X58="No data","x",$B$2-'Indicator Date'!X58)</f>
        <v>2</v>
      </c>
      <c r="X57" s="119">
        <f>IF('Indicator Date'!Y58="No data","x",$B$2-'Indicator Date'!Y58)</f>
        <v>2</v>
      </c>
      <c r="Y57" s="119">
        <f>IF('Indicator Date'!Z58="No data","x",$B$2-'Indicator Date'!Z58)</f>
        <v>2</v>
      </c>
      <c r="Z57" s="119">
        <f>IF('Indicator Date'!AA58="No data","x",$B$2-'Indicator Date'!AA58)</f>
        <v>0</v>
      </c>
      <c r="AA57" s="119">
        <f>IF('Indicator Date'!AB58="No data","x",$B$2-'Indicator Date'!AB58)</f>
        <v>3</v>
      </c>
      <c r="AB57" s="119">
        <f>IF('Indicator Date'!AC58="No data","x",$B$2-'Indicator Date'!AC58)</f>
        <v>2</v>
      </c>
      <c r="AC57" s="119">
        <f>IF('Indicator Date'!AD58="No data","x",$B$2-'Indicator Date'!AD58)</f>
        <v>2</v>
      </c>
      <c r="AD57" s="119">
        <f>IF('Indicator Date'!AE58="No data","x",$B$2-'Indicator Date'!AE58)</f>
        <v>0</v>
      </c>
      <c r="AE57" s="119">
        <f>IF('Indicator Date'!AF58="No data","x",$B$2-'Indicator Date'!AF58)</f>
        <v>1</v>
      </c>
      <c r="AF57" s="119">
        <f>IF('Indicator Date'!AG58="No data","x",$B$2-'Indicator Date'!AG58)</f>
        <v>1</v>
      </c>
      <c r="AG57" s="119">
        <f>IF('Indicator Date'!AH58="No data","x",$B$2-'Indicator Date'!AH58)</f>
        <v>1</v>
      </c>
      <c r="AH57" s="119">
        <f>IF('Indicator Date'!AI58="No data","x",$B$2-'Indicator Date'!AI58)</f>
        <v>1</v>
      </c>
      <c r="AI57" s="119">
        <f>IF('Indicator Date'!AJ58="No data","x",$B$2-'Indicator Date'!AJ58)</f>
        <v>2</v>
      </c>
      <c r="AJ57" s="119">
        <f>IF('Indicator Date'!AK58="No data","x",$B$2-'Indicator Date'!AK58)</f>
        <v>5</v>
      </c>
      <c r="AK57" s="119">
        <f>IF('Indicator Date'!AL58="No data","x",$B$2-'Indicator Date'!AL58)</f>
        <v>1</v>
      </c>
      <c r="AL57" s="119">
        <f>IF('Indicator Date'!AM58="No data","x",$B$2-'Indicator Date'!AM58)</f>
        <v>0</v>
      </c>
      <c r="AM57" s="119">
        <f>IF('Indicator Date'!AN58="No data","x",$B$2-'Indicator Date'!AN58)</f>
        <v>0</v>
      </c>
      <c r="AN57" s="119">
        <f>IF('Indicator Date'!AO58="No data","x",$B$2-'Indicator Date'!AO58)</f>
        <v>3</v>
      </c>
      <c r="AO57" s="119">
        <f>IF('Indicator Date'!AP58="No data","x",$B$2-'Indicator Date'!AP58)</f>
        <v>1</v>
      </c>
      <c r="AP57" s="119">
        <f>IF('Indicator Date'!AQ58="No data","x",$B$2-'Indicator Date'!AQ58)</f>
        <v>1</v>
      </c>
      <c r="AQ57" s="119">
        <f>IF('Indicator Date'!AR58="No data","x",$B$2-'Indicator Date'!AR58)</f>
        <v>1</v>
      </c>
      <c r="AR57" s="119">
        <f>IF('Indicator Date'!AS58="No data","x",$B$2-'Indicator Date'!AS58)</f>
        <v>1</v>
      </c>
      <c r="AS57" s="119">
        <f>IF('Indicator Date'!AT58="No data","x",$B$2-'Indicator Date'!AT58)</f>
        <v>1</v>
      </c>
      <c r="AT57" s="119">
        <f>IF('Indicator Date'!AU58="No data","x",$B$2-'Indicator Date'!AU58)</f>
        <v>1</v>
      </c>
      <c r="AU57" s="119">
        <f>IF('Indicator Date'!AV58="No data","x",$B$2-'Indicator Date'!AV58)</f>
        <v>2</v>
      </c>
      <c r="AV57" s="119">
        <f>IF('Indicator Date'!AW58="No data","x",$B$2-'Indicator Date'!AW58)</f>
        <v>1</v>
      </c>
      <c r="AW57" s="119">
        <f>IF('Indicator Date'!AX58="No data","x",$B$2-'Indicator Date'!AX58)</f>
        <v>5</v>
      </c>
      <c r="AX57" s="119">
        <f>IF('Indicator Date'!AY58="No data","x",$B$2-'Indicator Date'!AY58)</f>
        <v>5</v>
      </c>
      <c r="AY57" s="119">
        <f>IF('Indicator Date'!AZ58="No data","x",$B$2-'Indicator Date'!AZ58)</f>
        <v>0</v>
      </c>
      <c r="AZ57" s="119">
        <f>IF('Indicator Date'!BA58="No data","x",$B$2-'Indicator Date'!BA58)</f>
        <v>2</v>
      </c>
      <c r="BA57" s="119">
        <f>IF('Indicator Date'!BB58="No data","x",$B$2-'Indicator Date'!BB58)</f>
        <v>5</v>
      </c>
      <c r="BB57" s="119">
        <f>IF('Indicator Date'!BC58="No data","x",$B$2-'Indicator Date'!BC58)</f>
        <v>1</v>
      </c>
      <c r="BC57" s="119">
        <f>IF('Indicator Date'!BD58="No data","x",$B$2-'Indicator Date'!BD58)</f>
        <v>1</v>
      </c>
      <c r="BD57" s="4">
        <f t="shared" si="0"/>
        <v>113</v>
      </c>
      <c r="BE57" s="120">
        <f t="shared" si="1"/>
        <v>2.0925925925925926</v>
      </c>
      <c r="BF57" s="4">
        <f t="shared" si="2"/>
        <v>46</v>
      </c>
      <c r="BG57" s="120">
        <f t="shared" si="3"/>
        <v>2.0003559668978976</v>
      </c>
      <c r="BH57" s="123">
        <f t="shared" si="4"/>
        <v>1</v>
      </c>
    </row>
    <row r="58" spans="1:60">
      <c r="A58" t="s">
        <v>388</v>
      </c>
      <c r="B58" s="119">
        <f>IF('Indicator Date'!C59="No data","x",$B$2-'Indicator Date'!C59)</f>
        <v>1</v>
      </c>
      <c r="C58" s="119">
        <f>IF('Indicator Date'!D59="No data","x",$B$2-'Indicator Date'!D59)</f>
        <v>1</v>
      </c>
      <c r="D58" s="119">
        <f>IF('Indicator Date'!E59="No data","x",$B$2-'Indicator Date'!E59)</f>
        <v>6</v>
      </c>
      <c r="E58" s="119">
        <f>IF('Indicator Date'!F59="No data","x",$B$2-'Indicator Date'!F59)</f>
        <v>6</v>
      </c>
      <c r="F58" s="119">
        <f>IF('Indicator Date'!G59="No data","x",$B$2-'Indicator Date'!G59)</f>
        <v>1</v>
      </c>
      <c r="G58" s="119">
        <f>IF('Indicator Date'!H59="No data","x",$B$2-'Indicator Date'!H59)</f>
        <v>1</v>
      </c>
      <c r="H58" s="119" t="str">
        <f>IF('Indicator Date'!I59="No data","x",$B$2-'Indicator Date'!I59)</f>
        <v>x</v>
      </c>
      <c r="I58" s="119">
        <f>IF('Indicator Date'!J59="No data","x",$B$2-'Indicator Date'!J59)</f>
        <v>1</v>
      </c>
      <c r="J58" s="119">
        <f>IF('Indicator Date'!K59="No data","x",$B$2-'Indicator Date'!K59)</f>
        <v>1</v>
      </c>
      <c r="K58" s="119">
        <f>IF('Indicator Date'!L59="No data","x",$B$2-'Indicator Date'!L59)</f>
        <v>2</v>
      </c>
      <c r="L58" s="119">
        <f>IF('Indicator Date'!M59="No data","x",$B$2-'Indicator Date'!M59)</f>
        <v>0</v>
      </c>
      <c r="M58" s="119">
        <f>IF('Indicator Date'!N59="No data","x",$B$2-'Indicator Date'!N59)</f>
        <v>0</v>
      </c>
      <c r="N58" s="119">
        <f>IF('Indicator Date'!O59="No data","x",$B$2-'Indicator Date'!O59)</f>
        <v>7</v>
      </c>
      <c r="O58" s="119">
        <f>IF('Indicator Date'!P59="No data","x",$B$2-'Indicator Date'!P59)</f>
        <v>5</v>
      </c>
      <c r="P58" s="119">
        <f>IF('Indicator Date'!Q59="No data","x",$B$2-'Indicator Date'!Q59)</f>
        <v>1</v>
      </c>
      <c r="Q58" s="119">
        <f>IF('Indicator Date'!R59="No data","x",$B$2-'Indicator Date'!R59)</f>
        <v>1</v>
      </c>
      <c r="R58" s="119">
        <f>IF('Indicator Date'!S59="No data","x",$B$2-'Indicator Date'!S59)</f>
        <v>5</v>
      </c>
      <c r="S58" s="119">
        <f>IF('Indicator Date'!T59="No data","x",$B$2-'Indicator Date'!T59)</f>
        <v>7</v>
      </c>
      <c r="T58" s="119">
        <f>IF('Indicator Date'!U59="No data","x",$B$2-'Indicator Date'!U59)</f>
        <v>7</v>
      </c>
      <c r="U58" s="119">
        <f>IF('Indicator Date'!V59="No data","x",$B$2-'Indicator Date'!V59)</f>
        <v>2</v>
      </c>
      <c r="V58" s="119">
        <f>IF('Indicator Date'!W59="No data","x",$B$2-'Indicator Date'!W59)</f>
        <v>2</v>
      </c>
      <c r="W58" s="119">
        <f>IF('Indicator Date'!X59="No data","x",$B$2-'Indicator Date'!X59)</f>
        <v>2</v>
      </c>
      <c r="X58" s="119">
        <f>IF('Indicator Date'!Y59="No data","x",$B$2-'Indicator Date'!Y59)</f>
        <v>2</v>
      </c>
      <c r="Y58" s="119">
        <f>IF('Indicator Date'!Z59="No data","x",$B$2-'Indicator Date'!Z59)</f>
        <v>2</v>
      </c>
      <c r="Z58" s="119">
        <f>IF('Indicator Date'!AA59="No data","x",$B$2-'Indicator Date'!AA59)</f>
        <v>0</v>
      </c>
      <c r="AA58" s="119">
        <f>IF('Indicator Date'!AB59="No data","x",$B$2-'Indicator Date'!AB59)</f>
        <v>3</v>
      </c>
      <c r="AB58" s="119">
        <f>IF('Indicator Date'!AC59="No data","x",$B$2-'Indicator Date'!AC59)</f>
        <v>2</v>
      </c>
      <c r="AC58" s="119">
        <f>IF('Indicator Date'!AD59="No data","x",$B$2-'Indicator Date'!AD59)</f>
        <v>2</v>
      </c>
      <c r="AD58" s="119">
        <f>IF('Indicator Date'!AE59="No data","x",$B$2-'Indicator Date'!AE59)</f>
        <v>0</v>
      </c>
      <c r="AE58" s="119">
        <f>IF('Indicator Date'!AF59="No data","x",$B$2-'Indicator Date'!AF59)</f>
        <v>1</v>
      </c>
      <c r="AF58" s="119">
        <f>IF('Indicator Date'!AG59="No data","x",$B$2-'Indicator Date'!AG59)</f>
        <v>1</v>
      </c>
      <c r="AG58" s="119">
        <f>IF('Indicator Date'!AH59="No data","x",$B$2-'Indicator Date'!AH59)</f>
        <v>1</v>
      </c>
      <c r="AH58" s="119">
        <f>IF('Indicator Date'!AI59="No data","x",$B$2-'Indicator Date'!AI59)</f>
        <v>1</v>
      </c>
      <c r="AI58" s="119">
        <f>IF('Indicator Date'!AJ59="No data","x",$B$2-'Indicator Date'!AJ59)</f>
        <v>2</v>
      </c>
      <c r="AJ58" s="119">
        <f>IF('Indicator Date'!AK59="No data","x",$B$2-'Indicator Date'!AK59)</f>
        <v>5</v>
      </c>
      <c r="AK58" s="119">
        <f>IF('Indicator Date'!AL59="No data","x",$B$2-'Indicator Date'!AL59)</f>
        <v>1</v>
      </c>
      <c r="AL58" s="119">
        <f>IF('Indicator Date'!AM59="No data","x",$B$2-'Indicator Date'!AM59)</f>
        <v>0</v>
      </c>
      <c r="AM58" s="119">
        <f>IF('Indicator Date'!AN59="No data","x",$B$2-'Indicator Date'!AN59)</f>
        <v>0</v>
      </c>
      <c r="AN58" s="119">
        <f>IF('Indicator Date'!AO59="No data","x",$B$2-'Indicator Date'!AO59)</f>
        <v>3</v>
      </c>
      <c r="AO58" s="119">
        <f>IF('Indicator Date'!AP59="No data","x",$B$2-'Indicator Date'!AP59)</f>
        <v>1</v>
      </c>
      <c r="AP58" s="119">
        <f>IF('Indicator Date'!AQ59="No data","x",$B$2-'Indicator Date'!AQ59)</f>
        <v>1</v>
      </c>
      <c r="AQ58" s="119">
        <f>IF('Indicator Date'!AR59="No data","x",$B$2-'Indicator Date'!AR59)</f>
        <v>1</v>
      </c>
      <c r="AR58" s="119">
        <f>IF('Indicator Date'!AS59="No data","x",$B$2-'Indicator Date'!AS59)</f>
        <v>1</v>
      </c>
      <c r="AS58" s="119">
        <f>IF('Indicator Date'!AT59="No data","x",$B$2-'Indicator Date'!AT59)</f>
        <v>1</v>
      </c>
      <c r="AT58" s="119">
        <f>IF('Indicator Date'!AU59="No data","x",$B$2-'Indicator Date'!AU59)</f>
        <v>1</v>
      </c>
      <c r="AU58" s="119">
        <f>IF('Indicator Date'!AV59="No data","x",$B$2-'Indicator Date'!AV59)</f>
        <v>2</v>
      </c>
      <c r="AV58" s="119">
        <f>IF('Indicator Date'!AW59="No data","x",$B$2-'Indicator Date'!AW59)</f>
        <v>1</v>
      </c>
      <c r="AW58" s="119">
        <f>IF('Indicator Date'!AX59="No data","x",$B$2-'Indicator Date'!AX59)</f>
        <v>5</v>
      </c>
      <c r="AX58" s="119">
        <f>IF('Indicator Date'!AY59="No data","x",$B$2-'Indicator Date'!AY59)</f>
        <v>5</v>
      </c>
      <c r="AY58" s="119">
        <f>IF('Indicator Date'!AZ59="No data","x",$B$2-'Indicator Date'!AZ59)</f>
        <v>0</v>
      </c>
      <c r="AZ58" s="119">
        <f>IF('Indicator Date'!BA59="No data","x",$B$2-'Indicator Date'!BA59)</f>
        <v>2</v>
      </c>
      <c r="BA58" s="119">
        <f>IF('Indicator Date'!BB59="No data","x",$B$2-'Indicator Date'!BB59)</f>
        <v>5</v>
      </c>
      <c r="BB58" s="119">
        <f>IF('Indicator Date'!BC59="No data","x",$B$2-'Indicator Date'!BC59)</f>
        <v>1</v>
      </c>
      <c r="BC58" s="119">
        <f>IF('Indicator Date'!BD59="No data","x",$B$2-'Indicator Date'!BD59)</f>
        <v>1</v>
      </c>
      <c r="BD58" s="4">
        <f t="shared" si="0"/>
        <v>113</v>
      </c>
      <c r="BE58" s="120">
        <f t="shared" si="1"/>
        <v>2.0925925925925926</v>
      </c>
      <c r="BF58" s="4">
        <f t="shared" si="2"/>
        <v>46</v>
      </c>
      <c r="BG58" s="120">
        <f t="shared" si="3"/>
        <v>2.0003559668978976</v>
      </c>
      <c r="BH58" s="123">
        <f t="shared" si="4"/>
        <v>1</v>
      </c>
    </row>
    <row r="59" spans="1:60">
      <c r="A59" t="s">
        <v>389</v>
      </c>
      <c r="B59" s="119">
        <f>IF('Indicator Date'!C60="No data","x",$B$2-'Indicator Date'!C60)</f>
        <v>1</v>
      </c>
      <c r="C59" s="119">
        <f>IF('Indicator Date'!D60="No data","x",$B$2-'Indicator Date'!D60)</f>
        <v>1</v>
      </c>
      <c r="D59" s="119">
        <f>IF('Indicator Date'!E60="No data","x",$B$2-'Indicator Date'!E60)</f>
        <v>6</v>
      </c>
      <c r="E59" s="119">
        <f>IF('Indicator Date'!F60="No data","x",$B$2-'Indicator Date'!F60)</f>
        <v>6</v>
      </c>
      <c r="F59" s="119">
        <f>IF('Indicator Date'!G60="No data","x",$B$2-'Indicator Date'!G60)</f>
        <v>1</v>
      </c>
      <c r="G59" s="119">
        <f>IF('Indicator Date'!H60="No data","x",$B$2-'Indicator Date'!H60)</f>
        <v>1</v>
      </c>
      <c r="H59" s="119" t="str">
        <f>IF('Indicator Date'!I60="No data","x",$B$2-'Indicator Date'!I60)</f>
        <v>x</v>
      </c>
      <c r="I59" s="119">
        <f>IF('Indicator Date'!J60="No data","x",$B$2-'Indicator Date'!J60)</f>
        <v>1</v>
      </c>
      <c r="J59" s="119">
        <f>IF('Indicator Date'!K60="No data","x",$B$2-'Indicator Date'!K60)</f>
        <v>1</v>
      </c>
      <c r="K59" s="119">
        <f>IF('Indicator Date'!L60="No data","x",$B$2-'Indicator Date'!L60)</f>
        <v>2</v>
      </c>
      <c r="L59" s="119">
        <f>IF('Indicator Date'!M60="No data","x",$B$2-'Indicator Date'!M60)</f>
        <v>0</v>
      </c>
      <c r="M59" s="119">
        <f>IF('Indicator Date'!N60="No data","x",$B$2-'Indicator Date'!N60)</f>
        <v>0</v>
      </c>
      <c r="N59" s="119">
        <f>IF('Indicator Date'!O60="No data","x",$B$2-'Indicator Date'!O60)</f>
        <v>7</v>
      </c>
      <c r="O59" s="119">
        <f>IF('Indicator Date'!P60="No data","x",$B$2-'Indicator Date'!P60)</f>
        <v>5</v>
      </c>
      <c r="P59" s="119">
        <f>IF('Indicator Date'!Q60="No data","x",$B$2-'Indicator Date'!Q60)</f>
        <v>1</v>
      </c>
      <c r="Q59" s="119">
        <f>IF('Indicator Date'!R60="No data","x",$B$2-'Indicator Date'!R60)</f>
        <v>1</v>
      </c>
      <c r="R59" s="119">
        <f>IF('Indicator Date'!S60="No data","x",$B$2-'Indicator Date'!S60)</f>
        <v>5</v>
      </c>
      <c r="S59" s="119">
        <f>IF('Indicator Date'!T60="No data","x",$B$2-'Indicator Date'!T60)</f>
        <v>7</v>
      </c>
      <c r="T59" s="119">
        <f>IF('Indicator Date'!U60="No data","x",$B$2-'Indicator Date'!U60)</f>
        <v>7</v>
      </c>
      <c r="U59" s="119">
        <f>IF('Indicator Date'!V60="No data","x",$B$2-'Indicator Date'!V60)</f>
        <v>2</v>
      </c>
      <c r="V59" s="119">
        <f>IF('Indicator Date'!W60="No data","x",$B$2-'Indicator Date'!W60)</f>
        <v>2</v>
      </c>
      <c r="W59" s="119">
        <f>IF('Indicator Date'!X60="No data","x",$B$2-'Indicator Date'!X60)</f>
        <v>2</v>
      </c>
      <c r="X59" s="119">
        <f>IF('Indicator Date'!Y60="No data","x",$B$2-'Indicator Date'!Y60)</f>
        <v>2</v>
      </c>
      <c r="Y59" s="119">
        <f>IF('Indicator Date'!Z60="No data","x",$B$2-'Indicator Date'!Z60)</f>
        <v>2</v>
      </c>
      <c r="Z59" s="119">
        <f>IF('Indicator Date'!AA60="No data","x",$B$2-'Indicator Date'!AA60)</f>
        <v>0</v>
      </c>
      <c r="AA59" s="119">
        <f>IF('Indicator Date'!AB60="No data","x",$B$2-'Indicator Date'!AB60)</f>
        <v>3</v>
      </c>
      <c r="AB59" s="119">
        <f>IF('Indicator Date'!AC60="No data","x",$B$2-'Indicator Date'!AC60)</f>
        <v>2</v>
      </c>
      <c r="AC59" s="119">
        <f>IF('Indicator Date'!AD60="No data","x",$B$2-'Indicator Date'!AD60)</f>
        <v>2</v>
      </c>
      <c r="AD59" s="119">
        <f>IF('Indicator Date'!AE60="No data","x",$B$2-'Indicator Date'!AE60)</f>
        <v>0</v>
      </c>
      <c r="AE59" s="119">
        <f>IF('Indicator Date'!AF60="No data","x",$B$2-'Indicator Date'!AF60)</f>
        <v>1</v>
      </c>
      <c r="AF59" s="119">
        <f>IF('Indicator Date'!AG60="No data","x",$B$2-'Indicator Date'!AG60)</f>
        <v>1</v>
      </c>
      <c r="AG59" s="119">
        <f>IF('Indicator Date'!AH60="No data","x",$B$2-'Indicator Date'!AH60)</f>
        <v>1</v>
      </c>
      <c r="AH59" s="119">
        <f>IF('Indicator Date'!AI60="No data","x",$B$2-'Indicator Date'!AI60)</f>
        <v>1</v>
      </c>
      <c r="AI59" s="119">
        <f>IF('Indicator Date'!AJ60="No data","x",$B$2-'Indicator Date'!AJ60)</f>
        <v>2</v>
      </c>
      <c r="AJ59" s="119">
        <f>IF('Indicator Date'!AK60="No data","x",$B$2-'Indicator Date'!AK60)</f>
        <v>5</v>
      </c>
      <c r="AK59" s="119">
        <f>IF('Indicator Date'!AL60="No data","x",$B$2-'Indicator Date'!AL60)</f>
        <v>1</v>
      </c>
      <c r="AL59" s="119">
        <f>IF('Indicator Date'!AM60="No data","x",$B$2-'Indicator Date'!AM60)</f>
        <v>0</v>
      </c>
      <c r="AM59" s="119">
        <f>IF('Indicator Date'!AN60="No data","x",$B$2-'Indicator Date'!AN60)</f>
        <v>0</v>
      </c>
      <c r="AN59" s="119">
        <f>IF('Indicator Date'!AO60="No data","x",$B$2-'Indicator Date'!AO60)</f>
        <v>3</v>
      </c>
      <c r="AO59" s="119">
        <f>IF('Indicator Date'!AP60="No data","x",$B$2-'Indicator Date'!AP60)</f>
        <v>1</v>
      </c>
      <c r="AP59" s="119">
        <f>IF('Indicator Date'!AQ60="No data","x",$B$2-'Indicator Date'!AQ60)</f>
        <v>1</v>
      </c>
      <c r="AQ59" s="119">
        <f>IF('Indicator Date'!AR60="No data","x",$B$2-'Indicator Date'!AR60)</f>
        <v>1</v>
      </c>
      <c r="AR59" s="119">
        <f>IF('Indicator Date'!AS60="No data","x",$B$2-'Indicator Date'!AS60)</f>
        <v>1</v>
      </c>
      <c r="AS59" s="119">
        <f>IF('Indicator Date'!AT60="No data","x",$B$2-'Indicator Date'!AT60)</f>
        <v>1</v>
      </c>
      <c r="AT59" s="119">
        <f>IF('Indicator Date'!AU60="No data","x",$B$2-'Indicator Date'!AU60)</f>
        <v>1</v>
      </c>
      <c r="AU59" s="119">
        <f>IF('Indicator Date'!AV60="No data","x",$B$2-'Indicator Date'!AV60)</f>
        <v>2</v>
      </c>
      <c r="AV59" s="119">
        <f>IF('Indicator Date'!AW60="No data","x",$B$2-'Indicator Date'!AW60)</f>
        <v>1</v>
      </c>
      <c r="AW59" s="119">
        <f>IF('Indicator Date'!AX60="No data","x",$B$2-'Indicator Date'!AX60)</f>
        <v>5</v>
      </c>
      <c r="AX59" s="119">
        <f>IF('Indicator Date'!AY60="No data","x",$B$2-'Indicator Date'!AY60)</f>
        <v>5</v>
      </c>
      <c r="AY59" s="119">
        <f>IF('Indicator Date'!AZ60="No data","x",$B$2-'Indicator Date'!AZ60)</f>
        <v>0</v>
      </c>
      <c r="AZ59" s="119">
        <f>IF('Indicator Date'!BA60="No data","x",$B$2-'Indicator Date'!BA60)</f>
        <v>2</v>
      </c>
      <c r="BA59" s="119">
        <f>IF('Indicator Date'!BB60="No data","x",$B$2-'Indicator Date'!BB60)</f>
        <v>5</v>
      </c>
      <c r="BB59" s="119">
        <f>IF('Indicator Date'!BC60="No data","x",$B$2-'Indicator Date'!BC60)</f>
        <v>1</v>
      </c>
      <c r="BC59" s="119">
        <f>IF('Indicator Date'!BD60="No data","x",$B$2-'Indicator Date'!BD60)</f>
        <v>1</v>
      </c>
      <c r="BD59" s="4">
        <f t="shared" si="0"/>
        <v>113</v>
      </c>
      <c r="BE59" s="120">
        <f t="shared" si="1"/>
        <v>2.0925925925925926</v>
      </c>
      <c r="BF59" s="4">
        <f t="shared" si="2"/>
        <v>46</v>
      </c>
      <c r="BG59" s="120">
        <f t="shared" si="3"/>
        <v>2.0003559668978976</v>
      </c>
      <c r="BH59" s="123">
        <f t="shared" si="4"/>
        <v>1</v>
      </c>
    </row>
    <row r="60" spans="1:60">
      <c r="A60" t="s">
        <v>390</v>
      </c>
      <c r="B60" s="119">
        <f>IF('Indicator Date'!C61="No data","x",$B$2-'Indicator Date'!C61)</f>
        <v>1</v>
      </c>
      <c r="C60" s="119">
        <f>IF('Indicator Date'!D61="No data","x",$B$2-'Indicator Date'!D61)</f>
        <v>1</v>
      </c>
      <c r="D60" s="119">
        <f>IF('Indicator Date'!E61="No data","x",$B$2-'Indicator Date'!E61)</f>
        <v>6</v>
      </c>
      <c r="E60" s="119">
        <f>IF('Indicator Date'!F61="No data","x",$B$2-'Indicator Date'!F61)</f>
        <v>6</v>
      </c>
      <c r="F60" s="119">
        <f>IF('Indicator Date'!G61="No data","x",$B$2-'Indicator Date'!G61)</f>
        <v>1</v>
      </c>
      <c r="G60" s="119">
        <f>IF('Indicator Date'!H61="No data","x",$B$2-'Indicator Date'!H61)</f>
        <v>1</v>
      </c>
      <c r="H60" s="119">
        <f>IF('Indicator Date'!I61="No data","x",$B$2-'Indicator Date'!I61)</f>
        <v>1</v>
      </c>
      <c r="I60" s="119">
        <f>IF('Indicator Date'!J61="No data","x",$B$2-'Indicator Date'!J61)</f>
        <v>1</v>
      </c>
      <c r="J60" s="119">
        <f>IF('Indicator Date'!K61="No data","x",$B$2-'Indicator Date'!K61)</f>
        <v>1</v>
      </c>
      <c r="K60" s="119">
        <f>IF('Indicator Date'!L61="No data","x",$B$2-'Indicator Date'!L61)</f>
        <v>2</v>
      </c>
      <c r="L60" s="119">
        <f>IF('Indicator Date'!M61="No data","x",$B$2-'Indicator Date'!M61)</f>
        <v>0</v>
      </c>
      <c r="M60" s="119">
        <f>IF('Indicator Date'!N61="No data","x",$B$2-'Indicator Date'!N61)</f>
        <v>0</v>
      </c>
      <c r="N60" s="119">
        <f>IF('Indicator Date'!O61="No data","x",$B$2-'Indicator Date'!O61)</f>
        <v>5</v>
      </c>
      <c r="O60" s="119">
        <f>IF('Indicator Date'!P61="No data","x",$B$2-'Indicator Date'!P61)</f>
        <v>4</v>
      </c>
      <c r="P60" s="119">
        <f>IF('Indicator Date'!Q61="No data","x",$B$2-'Indicator Date'!Q61)</f>
        <v>1</v>
      </c>
      <c r="Q60" s="119">
        <f>IF('Indicator Date'!R61="No data","x",$B$2-'Indicator Date'!R61)</f>
        <v>1</v>
      </c>
      <c r="R60" s="119">
        <f>IF('Indicator Date'!S61="No data","x",$B$2-'Indicator Date'!S61)</f>
        <v>2</v>
      </c>
      <c r="S60" s="119">
        <f>IF('Indicator Date'!T61="No data","x",$B$2-'Indicator Date'!T61)</f>
        <v>6</v>
      </c>
      <c r="T60" s="119">
        <f>IF('Indicator Date'!U61="No data","x",$B$2-'Indicator Date'!U61)</f>
        <v>6</v>
      </c>
      <c r="U60" s="119">
        <f>IF('Indicator Date'!V61="No data","x",$B$2-'Indicator Date'!V61)</f>
        <v>2</v>
      </c>
      <c r="V60" s="119">
        <f>IF('Indicator Date'!W61="No data","x",$B$2-'Indicator Date'!W61)</f>
        <v>2</v>
      </c>
      <c r="W60" s="119">
        <f>IF('Indicator Date'!X61="No data","x",$B$2-'Indicator Date'!X61)</f>
        <v>6</v>
      </c>
      <c r="X60" s="119">
        <f>IF('Indicator Date'!Y61="No data","x",$B$2-'Indicator Date'!Y61)</f>
        <v>6</v>
      </c>
      <c r="Y60" s="119">
        <f>IF('Indicator Date'!Z61="No data","x",$B$2-'Indicator Date'!Z61)</f>
        <v>1</v>
      </c>
      <c r="Z60" s="119">
        <f>IF('Indicator Date'!AA61="No data","x",$B$2-'Indicator Date'!AA61)</f>
        <v>0</v>
      </c>
      <c r="AA60" s="119">
        <f>IF('Indicator Date'!AB61="No data","x",$B$2-'Indicator Date'!AB61)</f>
        <v>3</v>
      </c>
      <c r="AB60" s="119">
        <f>IF('Indicator Date'!AC61="No data","x",$B$2-'Indicator Date'!AC61)</f>
        <v>2</v>
      </c>
      <c r="AC60" s="119">
        <f>IF('Indicator Date'!AD61="No data","x",$B$2-'Indicator Date'!AD61)</f>
        <v>2</v>
      </c>
      <c r="AD60" s="119">
        <f>IF('Indicator Date'!AE61="No data","x",$B$2-'Indicator Date'!AE61)</f>
        <v>1</v>
      </c>
      <c r="AE60" s="119">
        <f>IF('Indicator Date'!AF61="No data","x",$B$2-'Indicator Date'!AF61)</f>
        <v>1</v>
      </c>
      <c r="AF60" s="119">
        <f>IF('Indicator Date'!AG61="No data","x",$B$2-'Indicator Date'!AG61)</f>
        <v>1</v>
      </c>
      <c r="AG60" s="119">
        <f>IF('Indicator Date'!AH61="No data","x",$B$2-'Indicator Date'!AH61)</f>
        <v>1</v>
      </c>
      <c r="AH60" s="119">
        <f>IF('Indicator Date'!AI61="No data","x",$B$2-'Indicator Date'!AI61)</f>
        <v>1</v>
      </c>
      <c r="AI60" s="119">
        <f>IF('Indicator Date'!AJ61="No data","x",$B$2-'Indicator Date'!AJ61)</f>
        <v>4</v>
      </c>
      <c r="AJ60" s="119">
        <f>IF('Indicator Date'!AK61="No data","x",$B$2-'Indicator Date'!AK61)</f>
        <v>4</v>
      </c>
      <c r="AK60" s="119">
        <f>IF('Indicator Date'!AL61="No data","x",$B$2-'Indicator Date'!AL61)</f>
        <v>1</v>
      </c>
      <c r="AL60" s="119">
        <f>IF('Indicator Date'!AM61="No data","x",$B$2-'Indicator Date'!AM61)</f>
        <v>0</v>
      </c>
      <c r="AM60" s="119">
        <f>IF('Indicator Date'!AN61="No data","x",$B$2-'Indicator Date'!AN61)</f>
        <v>0</v>
      </c>
      <c r="AN60" s="119">
        <f>IF('Indicator Date'!AO61="No data","x",$B$2-'Indicator Date'!AO61)</f>
        <v>3</v>
      </c>
      <c r="AO60" s="119">
        <f>IF('Indicator Date'!AP61="No data","x",$B$2-'Indicator Date'!AP61)</f>
        <v>1</v>
      </c>
      <c r="AP60" s="119">
        <f>IF('Indicator Date'!AQ61="No data","x",$B$2-'Indicator Date'!AQ61)</f>
        <v>1</v>
      </c>
      <c r="AQ60" s="119">
        <f>IF('Indicator Date'!AR61="No data","x",$B$2-'Indicator Date'!AR61)</f>
        <v>1</v>
      </c>
      <c r="AR60" s="119">
        <f>IF('Indicator Date'!AS61="No data","x",$B$2-'Indicator Date'!AS61)</f>
        <v>0</v>
      </c>
      <c r="AS60" s="119">
        <f>IF('Indicator Date'!AT61="No data","x",$B$2-'Indicator Date'!AT61)</f>
        <v>1</v>
      </c>
      <c r="AT60" s="119">
        <f>IF('Indicator Date'!AU61="No data","x",$B$2-'Indicator Date'!AU61)</f>
        <v>1</v>
      </c>
      <c r="AU60" s="119">
        <f>IF('Indicator Date'!AV61="No data","x",$B$2-'Indicator Date'!AV61)</f>
        <v>1</v>
      </c>
      <c r="AV60" s="119">
        <f>IF('Indicator Date'!AW61="No data","x",$B$2-'Indicator Date'!AW61)</f>
        <v>1</v>
      </c>
      <c r="AW60" s="119">
        <f>IF('Indicator Date'!AX61="No data","x",$B$2-'Indicator Date'!AX61)</f>
        <v>1</v>
      </c>
      <c r="AX60" s="119">
        <f>IF('Indicator Date'!AY61="No data","x",$B$2-'Indicator Date'!AY61)</f>
        <v>1</v>
      </c>
      <c r="AY60" s="119">
        <f>IF('Indicator Date'!AZ61="No data","x",$B$2-'Indicator Date'!AZ61)</f>
        <v>0</v>
      </c>
      <c r="AZ60" s="119">
        <f>IF('Indicator Date'!BA61="No data","x",$B$2-'Indicator Date'!BA61)</f>
        <v>2</v>
      </c>
      <c r="BA60" s="119">
        <f>IF('Indicator Date'!BB61="No data","x",$B$2-'Indicator Date'!BB61)</f>
        <v>5</v>
      </c>
      <c r="BB60" s="119">
        <f>IF('Indicator Date'!BC61="No data","x",$B$2-'Indicator Date'!BC61)</f>
        <v>1</v>
      </c>
      <c r="BC60" s="119">
        <f>IF('Indicator Date'!BD61="No data","x",$B$2-'Indicator Date'!BD61)</f>
        <v>1</v>
      </c>
      <c r="BD60" s="4">
        <f t="shared" si="0"/>
        <v>105</v>
      </c>
      <c r="BE60" s="120">
        <f t="shared" si="1"/>
        <v>1.9444444444444444</v>
      </c>
      <c r="BF60" s="4">
        <f t="shared" si="2"/>
        <v>47</v>
      </c>
      <c r="BG60" s="120">
        <f t="shared" si="3"/>
        <v>1.8400550179643549</v>
      </c>
      <c r="BH60" s="123">
        <f t="shared" si="4"/>
        <v>1</v>
      </c>
    </row>
    <row r="61" spans="1:60">
      <c r="A61" t="s">
        <v>391</v>
      </c>
      <c r="B61" s="119">
        <f>IF('Indicator Date'!C62="No data","x",$B$2-'Indicator Date'!C62)</f>
        <v>1</v>
      </c>
      <c r="C61" s="119">
        <f>IF('Indicator Date'!D62="No data","x",$B$2-'Indicator Date'!D62)</f>
        <v>1</v>
      </c>
      <c r="D61" s="119">
        <f>IF('Indicator Date'!E62="No data","x",$B$2-'Indicator Date'!E62)</f>
        <v>6</v>
      </c>
      <c r="E61" s="119">
        <f>IF('Indicator Date'!F62="No data","x",$B$2-'Indicator Date'!F62)</f>
        <v>6</v>
      </c>
      <c r="F61" s="119">
        <f>IF('Indicator Date'!G62="No data","x",$B$2-'Indicator Date'!G62)</f>
        <v>1</v>
      </c>
      <c r="G61" s="119">
        <f>IF('Indicator Date'!H62="No data","x",$B$2-'Indicator Date'!H62)</f>
        <v>1</v>
      </c>
      <c r="H61" s="119">
        <f>IF('Indicator Date'!I62="No data","x",$B$2-'Indicator Date'!I62)</f>
        <v>1</v>
      </c>
      <c r="I61" s="119">
        <f>IF('Indicator Date'!J62="No data","x",$B$2-'Indicator Date'!J62)</f>
        <v>1</v>
      </c>
      <c r="J61" s="119">
        <f>IF('Indicator Date'!K62="No data","x",$B$2-'Indicator Date'!K62)</f>
        <v>1</v>
      </c>
      <c r="K61" s="119">
        <f>IF('Indicator Date'!L62="No data","x",$B$2-'Indicator Date'!L62)</f>
        <v>2</v>
      </c>
      <c r="L61" s="119">
        <f>IF('Indicator Date'!M62="No data","x",$B$2-'Indicator Date'!M62)</f>
        <v>0</v>
      </c>
      <c r="M61" s="119">
        <f>IF('Indicator Date'!N62="No data","x",$B$2-'Indicator Date'!N62)</f>
        <v>0</v>
      </c>
      <c r="N61" s="119">
        <f>IF('Indicator Date'!O62="No data","x",$B$2-'Indicator Date'!O62)</f>
        <v>5</v>
      </c>
      <c r="O61" s="119">
        <f>IF('Indicator Date'!P62="No data","x",$B$2-'Indicator Date'!P62)</f>
        <v>4</v>
      </c>
      <c r="P61" s="119">
        <f>IF('Indicator Date'!Q62="No data","x",$B$2-'Indicator Date'!Q62)</f>
        <v>1</v>
      </c>
      <c r="Q61" s="119">
        <f>IF('Indicator Date'!R62="No data","x",$B$2-'Indicator Date'!R62)</f>
        <v>1</v>
      </c>
      <c r="R61" s="119">
        <f>IF('Indicator Date'!S62="No data","x",$B$2-'Indicator Date'!S62)</f>
        <v>2</v>
      </c>
      <c r="S61" s="119">
        <f>IF('Indicator Date'!T62="No data","x",$B$2-'Indicator Date'!T62)</f>
        <v>6</v>
      </c>
      <c r="T61" s="119">
        <f>IF('Indicator Date'!U62="No data","x",$B$2-'Indicator Date'!U62)</f>
        <v>6</v>
      </c>
      <c r="U61" s="119">
        <f>IF('Indicator Date'!V62="No data","x",$B$2-'Indicator Date'!V62)</f>
        <v>2</v>
      </c>
      <c r="V61" s="119">
        <f>IF('Indicator Date'!W62="No data","x",$B$2-'Indicator Date'!W62)</f>
        <v>2</v>
      </c>
      <c r="W61" s="119">
        <f>IF('Indicator Date'!X62="No data","x",$B$2-'Indicator Date'!X62)</f>
        <v>6</v>
      </c>
      <c r="X61" s="119">
        <f>IF('Indicator Date'!Y62="No data","x",$B$2-'Indicator Date'!Y62)</f>
        <v>6</v>
      </c>
      <c r="Y61" s="119">
        <f>IF('Indicator Date'!Z62="No data","x",$B$2-'Indicator Date'!Z62)</f>
        <v>1</v>
      </c>
      <c r="Z61" s="119">
        <f>IF('Indicator Date'!AA62="No data","x",$B$2-'Indicator Date'!AA62)</f>
        <v>0</v>
      </c>
      <c r="AA61" s="119">
        <f>IF('Indicator Date'!AB62="No data","x",$B$2-'Indicator Date'!AB62)</f>
        <v>3</v>
      </c>
      <c r="AB61" s="119">
        <f>IF('Indicator Date'!AC62="No data","x",$B$2-'Indicator Date'!AC62)</f>
        <v>2</v>
      </c>
      <c r="AC61" s="119">
        <f>IF('Indicator Date'!AD62="No data","x",$B$2-'Indicator Date'!AD62)</f>
        <v>2</v>
      </c>
      <c r="AD61" s="119">
        <f>IF('Indicator Date'!AE62="No data","x",$B$2-'Indicator Date'!AE62)</f>
        <v>1</v>
      </c>
      <c r="AE61" s="119">
        <f>IF('Indicator Date'!AF62="No data","x",$B$2-'Indicator Date'!AF62)</f>
        <v>1</v>
      </c>
      <c r="AF61" s="119">
        <f>IF('Indicator Date'!AG62="No data","x",$B$2-'Indicator Date'!AG62)</f>
        <v>1</v>
      </c>
      <c r="AG61" s="119">
        <f>IF('Indicator Date'!AH62="No data","x",$B$2-'Indicator Date'!AH62)</f>
        <v>1</v>
      </c>
      <c r="AH61" s="119">
        <f>IF('Indicator Date'!AI62="No data","x",$B$2-'Indicator Date'!AI62)</f>
        <v>1</v>
      </c>
      <c r="AI61" s="119">
        <f>IF('Indicator Date'!AJ62="No data","x",$B$2-'Indicator Date'!AJ62)</f>
        <v>4</v>
      </c>
      <c r="AJ61" s="119">
        <f>IF('Indicator Date'!AK62="No data","x",$B$2-'Indicator Date'!AK62)</f>
        <v>4</v>
      </c>
      <c r="AK61" s="119">
        <f>IF('Indicator Date'!AL62="No data","x",$B$2-'Indicator Date'!AL62)</f>
        <v>1</v>
      </c>
      <c r="AL61" s="119">
        <f>IF('Indicator Date'!AM62="No data","x",$B$2-'Indicator Date'!AM62)</f>
        <v>0</v>
      </c>
      <c r="AM61" s="119">
        <f>IF('Indicator Date'!AN62="No data","x",$B$2-'Indicator Date'!AN62)</f>
        <v>0</v>
      </c>
      <c r="AN61" s="119">
        <f>IF('Indicator Date'!AO62="No data","x",$B$2-'Indicator Date'!AO62)</f>
        <v>3</v>
      </c>
      <c r="AO61" s="119">
        <f>IF('Indicator Date'!AP62="No data","x",$B$2-'Indicator Date'!AP62)</f>
        <v>1</v>
      </c>
      <c r="AP61" s="119">
        <f>IF('Indicator Date'!AQ62="No data","x",$B$2-'Indicator Date'!AQ62)</f>
        <v>1</v>
      </c>
      <c r="AQ61" s="119">
        <f>IF('Indicator Date'!AR62="No data","x",$B$2-'Indicator Date'!AR62)</f>
        <v>1</v>
      </c>
      <c r="AR61" s="119">
        <f>IF('Indicator Date'!AS62="No data","x",$B$2-'Indicator Date'!AS62)</f>
        <v>0</v>
      </c>
      <c r="AS61" s="119">
        <f>IF('Indicator Date'!AT62="No data","x",$B$2-'Indicator Date'!AT62)</f>
        <v>1</v>
      </c>
      <c r="AT61" s="119">
        <f>IF('Indicator Date'!AU62="No data","x",$B$2-'Indicator Date'!AU62)</f>
        <v>1</v>
      </c>
      <c r="AU61" s="119">
        <f>IF('Indicator Date'!AV62="No data","x",$B$2-'Indicator Date'!AV62)</f>
        <v>1</v>
      </c>
      <c r="AV61" s="119">
        <f>IF('Indicator Date'!AW62="No data","x",$B$2-'Indicator Date'!AW62)</f>
        <v>1</v>
      </c>
      <c r="AW61" s="119">
        <f>IF('Indicator Date'!AX62="No data","x",$B$2-'Indicator Date'!AX62)</f>
        <v>1</v>
      </c>
      <c r="AX61" s="119">
        <f>IF('Indicator Date'!AY62="No data","x",$B$2-'Indicator Date'!AY62)</f>
        <v>1</v>
      </c>
      <c r="AY61" s="119">
        <f>IF('Indicator Date'!AZ62="No data","x",$B$2-'Indicator Date'!AZ62)</f>
        <v>0</v>
      </c>
      <c r="AZ61" s="119">
        <f>IF('Indicator Date'!BA62="No data","x",$B$2-'Indicator Date'!BA62)</f>
        <v>2</v>
      </c>
      <c r="BA61" s="119">
        <f>IF('Indicator Date'!BB62="No data","x",$B$2-'Indicator Date'!BB62)</f>
        <v>5</v>
      </c>
      <c r="BB61" s="119">
        <f>IF('Indicator Date'!BC62="No data","x",$B$2-'Indicator Date'!BC62)</f>
        <v>1</v>
      </c>
      <c r="BC61" s="119">
        <f>IF('Indicator Date'!BD62="No data","x",$B$2-'Indicator Date'!BD62)</f>
        <v>1</v>
      </c>
      <c r="BD61" s="4">
        <f t="shared" si="0"/>
        <v>105</v>
      </c>
      <c r="BE61" s="120">
        <f t="shared" si="1"/>
        <v>1.9444444444444444</v>
      </c>
      <c r="BF61" s="4">
        <f t="shared" si="2"/>
        <v>47</v>
      </c>
      <c r="BG61" s="120">
        <f t="shared" si="3"/>
        <v>1.8400550179643549</v>
      </c>
      <c r="BH61" s="123">
        <f t="shared" si="4"/>
        <v>1</v>
      </c>
    </row>
    <row r="62" spans="1:60">
      <c r="A62" t="s">
        <v>392</v>
      </c>
      <c r="B62" s="119">
        <f>IF('Indicator Date'!C63="No data","x",$B$2-'Indicator Date'!C63)</f>
        <v>1</v>
      </c>
      <c r="C62" s="119">
        <f>IF('Indicator Date'!D63="No data","x",$B$2-'Indicator Date'!D63)</f>
        <v>1</v>
      </c>
      <c r="D62" s="119">
        <f>IF('Indicator Date'!E63="No data","x",$B$2-'Indicator Date'!E63)</f>
        <v>6</v>
      </c>
      <c r="E62" s="119">
        <f>IF('Indicator Date'!F63="No data","x",$B$2-'Indicator Date'!F63)</f>
        <v>6</v>
      </c>
      <c r="F62" s="119">
        <f>IF('Indicator Date'!G63="No data","x",$B$2-'Indicator Date'!G63)</f>
        <v>1</v>
      </c>
      <c r="G62" s="119">
        <f>IF('Indicator Date'!H63="No data","x",$B$2-'Indicator Date'!H63)</f>
        <v>1</v>
      </c>
      <c r="H62" s="119">
        <f>IF('Indicator Date'!I63="No data","x",$B$2-'Indicator Date'!I63)</f>
        <v>1</v>
      </c>
      <c r="I62" s="119">
        <f>IF('Indicator Date'!J63="No data","x",$B$2-'Indicator Date'!J63)</f>
        <v>1</v>
      </c>
      <c r="J62" s="119">
        <f>IF('Indicator Date'!K63="No data","x",$B$2-'Indicator Date'!K63)</f>
        <v>1</v>
      </c>
      <c r="K62" s="119">
        <f>IF('Indicator Date'!L63="No data","x",$B$2-'Indicator Date'!L63)</f>
        <v>2</v>
      </c>
      <c r="L62" s="119">
        <f>IF('Indicator Date'!M63="No data","x",$B$2-'Indicator Date'!M63)</f>
        <v>0</v>
      </c>
      <c r="M62" s="119">
        <f>IF('Indicator Date'!N63="No data","x",$B$2-'Indicator Date'!N63)</f>
        <v>0</v>
      </c>
      <c r="N62" s="119">
        <f>IF('Indicator Date'!O63="No data","x",$B$2-'Indicator Date'!O63)</f>
        <v>5</v>
      </c>
      <c r="O62" s="119">
        <f>IF('Indicator Date'!P63="No data","x",$B$2-'Indicator Date'!P63)</f>
        <v>4</v>
      </c>
      <c r="P62" s="119">
        <f>IF('Indicator Date'!Q63="No data","x",$B$2-'Indicator Date'!Q63)</f>
        <v>1</v>
      </c>
      <c r="Q62" s="119">
        <f>IF('Indicator Date'!R63="No data","x",$B$2-'Indicator Date'!R63)</f>
        <v>1</v>
      </c>
      <c r="R62" s="119">
        <f>IF('Indicator Date'!S63="No data","x",$B$2-'Indicator Date'!S63)</f>
        <v>2</v>
      </c>
      <c r="S62" s="119">
        <f>IF('Indicator Date'!T63="No data","x",$B$2-'Indicator Date'!T63)</f>
        <v>6</v>
      </c>
      <c r="T62" s="119">
        <f>IF('Indicator Date'!U63="No data","x",$B$2-'Indicator Date'!U63)</f>
        <v>6</v>
      </c>
      <c r="U62" s="119">
        <f>IF('Indicator Date'!V63="No data","x",$B$2-'Indicator Date'!V63)</f>
        <v>2</v>
      </c>
      <c r="V62" s="119">
        <f>IF('Indicator Date'!W63="No data","x",$B$2-'Indicator Date'!W63)</f>
        <v>2</v>
      </c>
      <c r="W62" s="119">
        <f>IF('Indicator Date'!X63="No data","x",$B$2-'Indicator Date'!X63)</f>
        <v>6</v>
      </c>
      <c r="X62" s="119">
        <f>IF('Indicator Date'!Y63="No data","x",$B$2-'Indicator Date'!Y63)</f>
        <v>6</v>
      </c>
      <c r="Y62" s="119">
        <f>IF('Indicator Date'!Z63="No data","x",$B$2-'Indicator Date'!Z63)</f>
        <v>1</v>
      </c>
      <c r="Z62" s="119">
        <f>IF('Indicator Date'!AA63="No data","x",$B$2-'Indicator Date'!AA63)</f>
        <v>0</v>
      </c>
      <c r="AA62" s="119">
        <f>IF('Indicator Date'!AB63="No data","x",$B$2-'Indicator Date'!AB63)</f>
        <v>3</v>
      </c>
      <c r="AB62" s="119">
        <f>IF('Indicator Date'!AC63="No data","x",$B$2-'Indicator Date'!AC63)</f>
        <v>2</v>
      </c>
      <c r="AC62" s="119">
        <f>IF('Indicator Date'!AD63="No data","x",$B$2-'Indicator Date'!AD63)</f>
        <v>2</v>
      </c>
      <c r="AD62" s="119">
        <f>IF('Indicator Date'!AE63="No data","x",$B$2-'Indicator Date'!AE63)</f>
        <v>1</v>
      </c>
      <c r="AE62" s="119">
        <f>IF('Indicator Date'!AF63="No data","x",$B$2-'Indicator Date'!AF63)</f>
        <v>1</v>
      </c>
      <c r="AF62" s="119">
        <f>IF('Indicator Date'!AG63="No data","x",$B$2-'Indicator Date'!AG63)</f>
        <v>1</v>
      </c>
      <c r="AG62" s="119">
        <f>IF('Indicator Date'!AH63="No data","x",$B$2-'Indicator Date'!AH63)</f>
        <v>1</v>
      </c>
      <c r="AH62" s="119">
        <f>IF('Indicator Date'!AI63="No data","x",$B$2-'Indicator Date'!AI63)</f>
        <v>1</v>
      </c>
      <c r="AI62" s="119">
        <f>IF('Indicator Date'!AJ63="No data","x",$B$2-'Indicator Date'!AJ63)</f>
        <v>4</v>
      </c>
      <c r="AJ62" s="119">
        <f>IF('Indicator Date'!AK63="No data","x",$B$2-'Indicator Date'!AK63)</f>
        <v>4</v>
      </c>
      <c r="AK62" s="119">
        <f>IF('Indicator Date'!AL63="No data","x",$B$2-'Indicator Date'!AL63)</f>
        <v>1</v>
      </c>
      <c r="AL62" s="119">
        <f>IF('Indicator Date'!AM63="No data","x",$B$2-'Indicator Date'!AM63)</f>
        <v>0</v>
      </c>
      <c r="AM62" s="119">
        <f>IF('Indicator Date'!AN63="No data","x",$B$2-'Indicator Date'!AN63)</f>
        <v>0</v>
      </c>
      <c r="AN62" s="119">
        <f>IF('Indicator Date'!AO63="No data","x",$B$2-'Indicator Date'!AO63)</f>
        <v>3</v>
      </c>
      <c r="AO62" s="119">
        <f>IF('Indicator Date'!AP63="No data","x",$B$2-'Indicator Date'!AP63)</f>
        <v>1</v>
      </c>
      <c r="AP62" s="119">
        <f>IF('Indicator Date'!AQ63="No data","x",$B$2-'Indicator Date'!AQ63)</f>
        <v>1</v>
      </c>
      <c r="AQ62" s="119">
        <f>IF('Indicator Date'!AR63="No data","x",$B$2-'Indicator Date'!AR63)</f>
        <v>1</v>
      </c>
      <c r="AR62" s="119">
        <f>IF('Indicator Date'!AS63="No data","x",$B$2-'Indicator Date'!AS63)</f>
        <v>0</v>
      </c>
      <c r="AS62" s="119">
        <f>IF('Indicator Date'!AT63="No data","x",$B$2-'Indicator Date'!AT63)</f>
        <v>1</v>
      </c>
      <c r="AT62" s="119">
        <f>IF('Indicator Date'!AU63="No data","x",$B$2-'Indicator Date'!AU63)</f>
        <v>1</v>
      </c>
      <c r="AU62" s="119">
        <f>IF('Indicator Date'!AV63="No data","x",$B$2-'Indicator Date'!AV63)</f>
        <v>1</v>
      </c>
      <c r="AV62" s="119">
        <f>IF('Indicator Date'!AW63="No data","x",$B$2-'Indicator Date'!AW63)</f>
        <v>1</v>
      </c>
      <c r="AW62" s="119">
        <f>IF('Indicator Date'!AX63="No data","x",$B$2-'Indicator Date'!AX63)</f>
        <v>1</v>
      </c>
      <c r="AX62" s="119">
        <f>IF('Indicator Date'!AY63="No data","x",$B$2-'Indicator Date'!AY63)</f>
        <v>1</v>
      </c>
      <c r="AY62" s="119">
        <f>IF('Indicator Date'!AZ63="No data","x",$B$2-'Indicator Date'!AZ63)</f>
        <v>0</v>
      </c>
      <c r="AZ62" s="119">
        <f>IF('Indicator Date'!BA63="No data","x",$B$2-'Indicator Date'!BA63)</f>
        <v>2</v>
      </c>
      <c r="BA62" s="119">
        <f>IF('Indicator Date'!BB63="No data","x",$B$2-'Indicator Date'!BB63)</f>
        <v>5</v>
      </c>
      <c r="BB62" s="119">
        <f>IF('Indicator Date'!BC63="No data","x",$B$2-'Indicator Date'!BC63)</f>
        <v>1</v>
      </c>
      <c r="BC62" s="119">
        <f>IF('Indicator Date'!BD63="No data","x",$B$2-'Indicator Date'!BD63)</f>
        <v>1</v>
      </c>
      <c r="BD62" s="4">
        <f t="shared" si="0"/>
        <v>105</v>
      </c>
      <c r="BE62" s="120">
        <f t="shared" si="1"/>
        <v>1.9444444444444444</v>
      </c>
      <c r="BF62" s="4">
        <f t="shared" si="2"/>
        <v>47</v>
      </c>
      <c r="BG62" s="120">
        <f t="shared" si="3"/>
        <v>1.8400550179643549</v>
      </c>
      <c r="BH62" s="123">
        <f t="shared" si="4"/>
        <v>1</v>
      </c>
    </row>
    <row r="63" spans="1:60">
      <c r="A63" t="s">
        <v>393</v>
      </c>
      <c r="B63" s="119">
        <f>IF('Indicator Date'!C64="No data","x",$B$2-'Indicator Date'!C64)</f>
        <v>1</v>
      </c>
      <c r="C63" s="119">
        <f>IF('Indicator Date'!D64="No data","x",$B$2-'Indicator Date'!D64)</f>
        <v>1</v>
      </c>
      <c r="D63" s="119">
        <f>IF('Indicator Date'!E64="No data","x",$B$2-'Indicator Date'!E64)</f>
        <v>6</v>
      </c>
      <c r="E63" s="119">
        <f>IF('Indicator Date'!F64="No data","x",$B$2-'Indicator Date'!F64)</f>
        <v>6</v>
      </c>
      <c r="F63" s="119">
        <f>IF('Indicator Date'!G64="No data","x",$B$2-'Indicator Date'!G64)</f>
        <v>1</v>
      </c>
      <c r="G63" s="119">
        <f>IF('Indicator Date'!H64="No data","x",$B$2-'Indicator Date'!H64)</f>
        <v>1</v>
      </c>
      <c r="H63" s="119">
        <f>IF('Indicator Date'!I64="No data","x",$B$2-'Indicator Date'!I64)</f>
        <v>1</v>
      </c>
      <c r="I63" s="119">
        <f>IF('Indicator Date'!J64="No data","x",$B$2-'Indicator Date'!J64)</f>
        <v>1</v>
      </c>
      <c r="J63" s="119">
        <f>IF('Indicator Date'!K64="No data","x",$B$2-'Indicator Date'!K64)</f>
        <v>1</v>
      </c>
      <c r="K63" s="119">
        <f>IF('Indicator Date'!L64="No data","x",$B$2-'Indicator Date'!L64)</f>
        <v>2</v>
      </c>
      <c r="L63" s="119">
        <f>IF('Indicator Date'!M64="No data","x",$B$2-'Indicator Date'!M64)</f>
        <v>0</v>
      </c>
      <c r="M63" s="119">
        <f>IF('Indicator Date'!N64="No data","x",$B$2-'Indicator Date'!N64)</f>
        <v>0</v>
      </c>
      <c r="N63" s="119">
        <f>IF('Indicator Date'!O64="No data","x",$B$2-'Indicator Date'!O64)</f>
        <v>5</v>
      </c>
      <c r="O63" s="119">
        <f>IF('Indicator Date'!P64="No data","x",$B$2-'Indicator Date'!P64)</f>
        <v>4</v>
      </c>
      <c r="P63" s="119">
        <f>IF('Indicator Date'!Q64="No data","x",$B$2-'Indicator Date'!Q64)</f>
        <v>1</v>
      </c>
      <c r="Q63" s="119">
        <f>IF('Indicator Date'!R64="No data","x",$B$2-'Indicator Date'!R64)</f>
        <v>1</v>
      </c>
      <c r="R63" s="119">
        <f>IF('Indicator Date'!S64="No data","x",$B$2-'Indicator Date'!S64)</f>
        <v>2</v>
      </c>
      <c r="S63" s="119">
        <f>IF('Indicator Date'!T64="No data","x",$B$2-'Indicator Date'!T64)</f>
        <v>6</v>
      </c>
      <c r="T63" s="119">
        <f>IF('Indicator Date'!U64="No data","x",$B$2-'Indicator Date'!U64)</f>
        <v>6</v>
      </c>
      <c r="U63" s="119">
        <f>IF('Indicator Date'!V64="No data","x",$B$2-'Indicator Date'!V64)</f>
        <v>2</v>
      </c>
      <c r="V63" s="119">
        <f>IF('Indicator Date'!W64="No data","x",$B$2-'Indicator Date'!W64)</f>
        <v>2</v>
      </c>
      <c r="W63" s="119">
        <f>IF('Indicator Date'!X64="No data","x",$B$2-'Indicator Date'!X64)</f>
        <v>6</v>
      </c>
      <c r="X63" s="119">
        <f>IF('Indicator Date'!Y64="No data","x",$B$2-'Indicator Date'!Y64)</f>
        <v>6</v>
      </c>
      <c r="Y63" s="119">
        <f>IF('Indicator Date'!Z64="No data","x",$B$2-'Indicator Date'!Z64)</f>
        <v>1</v>
      </c>
      <c r="Z63" s="119">
        <f>IF('Indicator Date'!AA64="No data","x",$B$2-'Indicator Date'!AA64)</f>
        <v>0</v>
      </c>
      <c r="AA63" s="119">
        <f>IF('Indicator Date'!AB64="No data","x",$B$2-'Indicator Date'!AB64)</f>
        <v>3</v>
      </c>
      <c r="AB63" s="119">
        <f>IF('Indicator Date'!AC64="No data","x",$B$2-'Indicator Date'!AC64)</f>
        <v>2</v>
      </c>
      <c r="AC63" s="119">
        <f>IF('Indicator Date'!AD64="No data","x",$B$2-'Indicator Date'!AD64)</f>
        <v>2</v>
      </c>
      <c r="AD63" s="119">
        <f>IF('Indicator Date'!AE64="No data","x",$B$2-'Indicator Date'!AE64)</f>
        <v>1</v>
      </c>
      <c r="AE63" s="119">
        <f>IF('Indicator Date'!AF64="No data","x",$B$2-'Indicator Date'!AF64)</f>
        <v>1</v>
      </c>
      <c r="AF63" s="119">
        <f>IF('Indicator Date'!AG64="No data","x",$B$2-'Indicator Date'!AG64)</f>
        <v>1</v>
      </c>
      <c r="AG63" s="119">
        <f>IF('Indicator Date'!AH64="No data","x",$B$2-'Indicator Date'!AH64)</f>
        <v>1</v>
      </c>
      <c r="AH63" s="119">
        <f>IF('Indicator Date'!AI64="No data","x",$B$2-'Indicator Date'!AI64)</f>
        <v>1</v>
      </c>
      <c r="AI63" s="119">
        <f>IF('Indicator Date'!AJ64="No data","x",$B$2-'Indicator Date'!AJ64)</f>
        <v>4</v>
      </c>
      <c r="AJ63" s="119">
        <f>IF('Indicator Date'!AK64="No data","x",$B$2-'Indicator Date'!AK64)</f>
        <v>4</v>
      </c>
      <c r="AK63" s="119">
        <f>IF('Indicator Date'!AL64="No data","x",$B$2-'Indicator Date'!AL64)</f>
        <v>1</v>
      </c>
      <c r="AL63" s="119">
        <f>IF('Indicator Date'!AM64="No data","x",$B$2-'Indicator Date'!AM64)</f>
        <v>0</v>
      </c>
      <c r="AM63" s="119">
        <f>IF('Indicator Date'!AN64="No data","x",$B$2-'Indicator Date'!AN64)</f>
        <v>0</v>
      </c>
      <c r="AN63" s="119">
        <f>IF('Indicator Date'!AO64="No data","x",$B$2-'Indicator Date'!AO64)</f>
        <v>3</v>
      </c>
      <c r="AO63" s="119">
        <f>IF('Indicator Date'!AP64="No data","x",$B$2-'Indicator Date'!AP64)</f>
        <v>1</v>
      </c>
      <c r="AP63" s="119">
        <f>IF('Indicator Date'!AQ64="No data","x",$B$2-'Indicator Date'!AQ64)</f>
        <v>1</v>
      </c>
      <c r="AQ63" s="119">
        <f>IF('Indicator Date'!AR64="No data","x",$B$2-'Indicator Date'!AR64)</f>
        <v>1</v>
      </c>
      <c r="AR63" s="119">
        <f>IF('Indicator Date'!AS64="No data","x",$B$2-'Indicator Date'!AS64)</f>
        <v>0</v>
      </c>
      <c r="AS63" s="119">
        <f>IF('Indicator Date'!AT64="No data","x",$B$2-'Indicator Date'!AT64)</f>
        <v>1</v>
      </c>
      <c r="AT63" s="119">
        <f>IF('Indicator Date'!AU64="No data","x",$B$2-'Indicator Date'!AU64)</f>
        <v>1</v>
      </c>
      <c r="AU63" s="119">
        <f>IF('Indicator Date'!AV64="No data","x",$B$2-'Indicator Date'!AV64)</f>
        <v>1</v>
      </c>
      <c r="AV63" s="119">
        <f>IF('Indicator Date'!AW64="No data","x",$B$2-'Indicator Date'!AW64)</f>
        <v>1</v>
      </c>
      <c r="AW63" s="119">
        <f>IF('Indicator Date'!AX64="No data","x",$B$2-'Indicator Date'!AX64)</f>
        <v>1</v>
      </c>
      <c r="AX63" s="119">
        <f>IF('Indicator Date'!AY64="No data","x",$B$2-'Indicator Date'!AY64)</f>
        <v>1</v>
      </c>
      <c r="AY63" s="119">
        <f>IF('Indicator Date'!AZ64="No data","x",$B$2-'Indicator Date'!AZ64)</f>
        <v>0</v>
      </c>
      <c r="AZ63" s="119">
        <f>IF('Indicator Date'!BA64="No data","x",$B$2-'Indicator Date'!BA64)</f>
        <v>2</v>
      </c>
      <c r="BA63" s="119">
        <f>IF('Indicator Date'!BB64="No data","x",$B$2-'Indicator Date'!BB64)</f>
        <v>5</v>
      </c>
      <c r="BB63" s="119">
        <f>IF('Indicator Date'!BC64="No data","x",$B$2-'Indicator Date'!BC64)</f>
        <v>1</v>
      </c>
      <c r="BC63" s="119">
        <f>IF('Indicator Date'!BD64="No data","x",$B$2-'Indicator Date'!BD64)</f>
        <v>1</v>
      </c>
      <c r="BD63" s="4">
        <f t="shared" si="0"/>
        <v>105</v>
      </c>
      <c r="BE63" s="120">
        <f t="shared" si="1"/>
        <v>1.9444444444444444</v>
      </c>
      <c r="BF63" s="4">
        <f t="shared" si="2"/>
        <v>47</v>
      </c>
      <c r="BG63" s="120">
        <f t="shared" si="3"/>
        <v>1.8400550179643549</v>
      </c>
      <c r="BH63" s="123">
        <f t="shared" si="4"/>
        <v>1</v>
      </c>
    </row>
    <row r="64" spans="1:60">
      <c r="A64" t="s">
        <v>394</v>
      </c>
      <c r="B64" s="119">
        <f>IF('Indicator Date'!C65="No data","x",$B$2-'Indicator Date'!C65)</f>
        <v>1</v>
      </c>
      <c r="C64" s="119">
        <f>IF('Indicator Date'!D65="No data","x",$B$2-'Indicator Date'!D65)</f>
        <v>1</v>
      </c>
      <c r="D64" s="119">
        <f>IF('Indicator Date'!E65="No data","x",$B$2-'Indicator Date'!E65)</f>
        <v>6</v>
      </c>
      <c r="E64" s="119">
        <f>IF('Indicator Date'!F65="No data","x",$B$2-'Indicator Date'!F65)</f>
        <v>6</v>
      </c>
      <c r="F64" s="119">
        <f>IF('Indicator Date'!G65="No data","x",$B$2-'Indicator Date'!G65)</f>
        <v>1</v>
      </c>
      <c r="G64" s="119">
        <f>IF('Indicator Date'!H65="No data","x",$B$2-'Indicator Date'!H65)</f>
        <v>1</v>
      </c>
      <c r="H64" s="119">
        <f>IF('Indicator Date'!I65="No data","x",$B$2-'Indicator Date'!I65)</f>
        <v>1</v>
      </c>
      <c r="I64" s="119">
        <f>IF('Indicator Date'!J65="No data","x",$B$2-'Indicator Date'!J65)</f>
        <v>1</v>
      </c>
      <c r="J64" s="119">
        <f>IF('Indicator Date'!K65="No data","x",$B$2-'Indicator Date'!K65)</f>
        <v>1</v>
      </c>
      <c r="K64" s="119">
        <f>IF('Indicator Date'!L65="No data","x",$B$2-'Indicator Date'!L65)</f>
        <v>2</v>
      </c>
      <c r="L64" s="119">
        <f>IF('Indicator Date'!M65="No data","x",$B$2-'Indicator Date'!M65)</f>
        <v>0</v>
      </c>
      <c r="M64" s="119">
        <f>IF('Indicator Date'!N65="No data","x",$B$2-'Indicator Date'!N65)</f>
        <v>0</v>
      </c>
      <c r="N64" s="119">
        <f>IF('Indicator Date'!O65="No data","x",$B$2-'Indicator Date'!O65)</f>
        <v>5</v>
      </c>
      <c r="O64" s="119">
        <f>IF('Indicator Date'!P65="No data","x",$B$2-'Indicator Date'!P65)</f>
        <v>4</v>
      </c>
      <c r="P64" s="119">
        <f>IF('Indicator Date'!Q65="No data","x",$B$2-'Indicator Date'!Q65)</f>
        <v>1</v>
      </c>
      <c r="Q64" s="119">
        <f>IF('Indicator Date'!R65="No data","x",$B$2-'Indicator Date'!R65)</f>
        <v>1</v>
      </c>
      <c r="R64" s="119">
        <f>IF('Indicator Date'!S65="No data","x",$B$2-'Indicator Date'!S65)</f>
        <v>2</v>
      </c>
      <c r="S64" s="119">
        <f>IF('Indicator Date'!T65="No data","x",$B$2-'Indicator Date'!T65)</f>
        <v>6</v>
      </c>
      <c r="T64" s="119">
        <f>IF('Indicator Date'!U65="No data","x",$B$2-'Indicator Date'!U65)</f>
        <v>6</v>
      </c>
      <c r="U64" s="119">
        <f>IF('Indicator Date'!V65="No data","x",$B$2-'Indicator Date'!V65)</f>
        <v>2</v>
      </c>
      <c r="V64" s="119">
        <f>IF('Indicator Date'!W65="No data","x",$B$2-'Indicator Date'!W65)</f>
        <v>2</v>
      </c>
      <c r="W64" s="119">
        <f>IF('Indicator Date'!X65="No data","x",$B$2-'Indicator Date'!X65)</f>
        <v>6</v>
      </c>
      <c r="X64" s="119">
        <f>IF('Indicator Date'!Y65="No data","x",$B$2-'Indicator Date'!Y65)</f>
        <v>6</v>
      </c>
      <c r="Y64" s="119">
        <f>IF('Indicator Date'!Z65="No data","x",$B$2-'Indicator Date'!Z65)</f>
        <v>1</v>
      </c>
      <c r="Z64" s="119">
        <f>IF('Indicator Date'!AA65="No data","x",$B$2-'Indicator Date'!AA65)</f>
        <v>0</v>
      </c>
      <c r="AA64" s="119">
        <f>IF('Indicator Date'!AB65="No data","x",$B$2-'Indicator Date'!AB65)</f>
        <v>3</v>
      </c>
      <c r="AB64" s="119">
        <f>IF('Indicator Date'!AC65="No data","x",$B$2-'Indicator Date'!AC65)</f>
        <v>2</v>
      </c>
      <c r="AC64" s="119">
        <f>IF('Indicator Date'!AD65="No data","x",$B$2-'Indicator Date'!AD65)</f>
        <v>2</v>
      </c>
      <c r="AD64" s="119">
        <f>IF('Indicator Date'!AE65="No data","x",$B$2-'Indicator Date'!AE65)</f>
        <v>1</v>
      </c>
      <c r="AE64" s="119">
        <f>IF('Indicator Date'!AF65="No data","x",$B$2-'Indicator Date'!AF65)</f>
        <v>1</v>
      </c>
      <c r="AF64" s="119">
        <f>IF('Indicator Date'!AG65="No data","x",$B$2-'Indicator Date'!AG65)</f>
        <v>1</v>
      </c>
      <c r="AG64" s="119">
        <f>IF('Indicator Date'!AH65="No data","x",$B$2-'Indicator Date'!AH65)</f>
        <v>1</v>
      </c>
      <c r="AH64" s="119">
        <f>IF('Indicator Date'!AI65="No data","x",$B$2-'Indicator Date'!AI65)</f>
        <v>1</v>
      </c>
      <c r="AI64" s="119">
        <f>IF('Indicator Date'!AJ65="No data","x",$B$2-'Indicator Date'!AJ65)</f>
        <v>4</v>
      </c>
      <c r="AJ64" s="119">
        <f>IF('Indicator Date'!AK65="No data","x",$B$2-'Indicator Date'!AK65)</f>
        <v>4</v>
      </c>
      <c r="AK64" s="119">
        <f>IF('Indicator Date'!AL65="No data","x",$B$2-'Indicator Date'!AL65)</f>
        <v>1</v>
      </c>
      <c r="AL64" s="119">
        <f>IF('Indicator Date'!AM65="No data","x",$B$2-'Indicator Date'!AM65)</f>
        <v>0</v>
      </c>
      <c r="AM64" s="119">
        <f>IF('Indicator Date'!AN65="No data","x",$B$2-'Indicator Date'!AN65)</f>
        <v>0</v>
      </c>
      <c r="AN64" s="119">
        <f>IF('Indicator Date'!AO65="No data","x",$B$2-'Indicator Date'!AO65)</f>
        <v>3</v>
      </c>
      <c r="AO64" s="119">
        <f>IF('Indicator Date'!AP65="No data","x",$B$2-'Indicator Date'!AP65)</f>
        <v>1</v>
      </c>
      <c r="AP64" s="119">
        <f>IF('Indicator Date'!AQ65="No data","x",$B$2-'Indicator Date'!AQ65)</f>
        <v>1</v>
      </c>
      <c r="AQ64" s="119">
        <f>IF('Indicator Date'!AR65="No data","x",$B$2-'Indicator Date'!AR65)</f>
        <v>1</v>
      </c>
      <c r="AR64" s="119">
        <f>IF('Indicator Date'!AS65="No data","x",$B$2-'Indicator Date'!AS65)</f>
        <v>0</v>
      </c>
      <c r="AS64" s="119">
        <f>IF('Indicator Date'!AT65="No data","x",$B$2-'Indicator Date'!AT65)</f>
        <v>1</v>
      </c>
      <c r="AT64" s="119">
        <f>IF('Indicator Date'!AU65="No data","x",$B$2-'Indicator Date'!AU65)</f>
        <v>1</v>
      </c>
      <c r="AU64" s="119">
        <f>IF('Indicator Date'!AV65="No data","x",$B$2-'Indicator Date'!AV65)</f>
        <v>1</v>
      </c>
      <c r="AV64" s="119">
        <f>IF('Indicator Date'!AW65="No data","x",$B$2-'Indicator Date'!AW65)</f>
        <v>1</v>
      </c>
      <c r="AW64" s="119">
        <f>IF('Indicator Date'!AX65="No data","x",$B$2-'Indicator Date'!AX65)</f>
        <v>1</v>
      </c>
      <c r="AX64" s="119">
        <f>IF('Indicator Date'!AY65="No data","x",$B$2-'Indicator Date'!AY65)</f>
        <v>1</v>
      </c>
      <c r="AY64" s="119">
        <f>IF('Indicator Date'!AZ65="No data","x",$B$2-'Indicator Date'!AZ65)</f>
        <v>0</v>
      </c>
      <c r="AZ64" s="119">
        <f>IF('Indicator Date'!BA65="No data","x",$B$2-'Indicator Date'!BA65)</f>
        <v>2</v>
      </c>
      <c r="BA64" s="119">
        <f>IF('Indicator Date'!BB65="No data","x",$B$2-'Indicator Date'!BB65)</f>
        <v>5</v>
      </c>
      <c r="BB64" s="119">
        <f>IF('Indicator Date'!BC65="No data","x",$B$2-'Indicator Date'!BC65)</f>
        <v>1</v>
      </c>
      <c r="BC64" s="119">
        <f>IF('Indicator Date'!BD65="No data","x",$B$2-'Indicator Date'!BD65)</f>
        <v>1</v>
      </c>
      <c r="BD64" s="4">
        <f t="shared" si="0"/>
        <v>105</v>
      </c>
      <c r="BE64" s="120">
        <f t="shared" si="1"/>
        <v>1.9444444444444444</v>
      </c>
      <c r="BF64" s="4">
        <f t="shared" si="2"/>
        <v>47</v>
      </c>
      <c r="BG64" s="120">
        <f t="shared" si="3"/>
        <v>1.8400550179643549</v>
      </c>
      <c r="BH64" s="123">
        <f t="shared" si="4"/>
        <v>1</v>
      </c>
    </row>
    <row r="65" spans="1:60">
      <c r="A65" t="s">
        <v>395</v>
      </c>
      <c r="B65" s="119">
        <f>IF('Indicator Date'!C66="No data","x",$B$2-'Indicator Date'!C66)</f>
        <v>1</v>
      </c>
      <c r="C65" s="119">
        <f>IF('Indicator Date'!D66="No data","x",$B$2-'Indicator Date'!D66)</f>
        <v>1</v>
      </c>
      <c r="D65" s="119">
        <f>IF('Indicator Date'!E66="No data","x",$B$2-'Indicator Date'!E66)</f>
        <v>6</v>
      </c>
      <c r="E65" s="119">
        <f>IF('Indicator Date'!F66="No data","x",$B$2-'Indicator Date'!F66)</f>
        <v>6</v>
      </c>
      <c r="F65" s="119">
        <f>IF('Indicator Date'!G66="No data","x",$B$2-'Indicator Date'!G66)</f>
        <v>1</v>
      </c>
      <c r="G65" s="119">
        <f>IF('Indicator Date'!H66="No data","x",$B$2-'Indicator Date'!H66)</f>
        <v>1</v>
      </c>
      <c r="H65" s="119" t="str">
        <f>IF('Indicator Date'!I66="No data","x",$B$2-'Indicator Date'!I66)</f>
        <v>x</v>
      </c>
      <c r="I65" s="119">
        <f>IF('Indicator Date'!J66="No data","x",$B$2-'Indicator Date'!J66)</f>
        <v>1</v>
      </c>
      <c r="J65" s="119">
        <f>IF('Indicator Date'!K66="No data","x",$B$2-'Indicator Date'!K66)</f>
        <v>1</v>
      </c>
      <c r="K65" s="119">
        <f>IF('Indicator Date'!L66="No data","x",$B$2-'Indicator Date'!L66)</f>
        <v>2</v>
      </c>
      <c r="L65" s="119">
        <f>IF('Indicator Date'!M66="No data","x",$B$2-'Indicator Date'!M66)</f>
        <v>0</v>
      </c>
      <c r="M65" s="119">
        <f>IF('Indicator Date'!N66="No data","x",$B$2-'Indicator Date'!N66)</f>
        <v>0</v>
      </c>
      <c r="N65" s="119">
        <f>IF('Indicator Date'!O66="No data","x",$B$2-'Indicator Date'!O66)</f>
        <v>2</v>
      </c>
      <c r="O65" s="119">
        <f>IF('Indicator Date'!P66="No data","x",$B$2-'Indicator Date'!P66)</f>
        <v>10</v>
      </c>
      <c r="P65" s="119">
        <f>IF('Indicator Date'!Q66="No data","x",$B$2-'Indicator Date'!Q66)</f>
        <v>1</v>
      </c>
      <c r="Q65" s="119">
        <f>IF('Indicator Date'!R66="No data","x",$B$2-'Indicator Date'!R66)</f>
        <v>1</v>
      </c>
      <c r="R65" s="119">
        <f>IF('Indicator Date'!S66="No data","x",$B$2-'Indicator Date'!S66)</f>
        <v>1</v>
      </c>
      <c r="S65" s="119" t="str">
        <f>IF('Indicator Date'!T66="No data","x",$B$2-'Indicator Date'!T66)</f>
        <v>x</v>
      </c>
      <c r="T65" s="119" t="str">
        <f>IF('Indicator Date'!U66="No data","x",$B$2-'Indicator Date'!U66)</f>
        <v>x</v>
      </c>
      <c r="U65" s="119">
        <f>IF('Indicator Date'!V66="No data","x",$B$2-'Indicator Date'!V66)</f>
        <v>0</v>
      </c>
      <c r="V65" s="119">
        <f>IF('Indicator Date'!W66="No data","x",$B$2-'Indicator Date'!W66)</f>
        <v>0</v>
      </c>
      <c r="W65" s="119">
        <f>IF('Indicator Date'!X66="No data","x",$B$2-'Indicator Date'!X66)</f>
        <v>1</v>
      </c>
      <c r="X65" s="119">
        <f>IF('Indicator Date'!Y66="No data","x",$B$2-'Indicator Date'!Y66)</f>
        <v>1</v>
      </c>
      <c r="Y65" s="119">
        <f>IF('Indicator Date'!Z66="No data","x",$B$2-'Indicator Date'!Z66)</f>
        <v>1</v>
      </c>
      <c r="Z65" s="119">
        <f>IF('Indicator Date'!AA66="No data","x",$B$2-'Indicator Date'!AA66)</f>
        <v>0</v>
      </c>
      <c r="AA65" s="119">
        <f>IF('Indicator Date'!AB66="No data","x",$B$2-'Indicator Date'!AB66)</f>
        <v>3</v>
      </c>
      <c r="AB65" s="119">
        <f>IF('Indicator Date'!AC66="No data","x",$B$2-'Indicator Date'!AC66)</f>
        <v>2</v>
      </c>
      <c r="AC65" s="119">
        <f>IF('Indicator Date'!AD66="No data","x",$B$2-'Indicator Date'!AD66)</f>
        <v>2</v>
      </c>
      <c r="AD65" s="119">
        <f>IF('Indicator Date'!AE66="No data","x",$B$2-'Indicator Date'!AE66)</f>
        <v>1</v>
      </c>
      <c r="AE65" s="119">
        <f>IF('Indicator Date'!AF66="No data","x",$B$2-'Indicator Date'!AF66)</f>
        <v>1</v>
      </c>
      <c r="AF65" s="119">
        <f>IF('Indicator Date'!AG66="No data","x",$B$2-'Indicator Date'!AG66)</f>
        <v>1</v>
      </c>
      <c r="AG65" s="119" t="str">
        <f>IF('Indicator Date'!AH66="No data","x",$B$2-'Indicator Date'!AH66)</f>
        <v>x</v>
      </c>
      <c r="AH65" s="119">
        <f>IF('Indicator Date'!AI66="No data","x",$B$2-'Indicator Date'!AI66)</f>
        <v>1</v>
      </c>
      <c r="AI65" s="119">
        <f>IF('Indicator Date'!AJ66="No data","x",$B$2-'Indicator Date'!AJ66)</f>
        <v>1</v>
      </c>
      <c r="AJ65" s="119">
        <f>IF('Indicator Date'!AK66="No data","x",$B$2-'Indicator Date'!AK66)</f>
        <v>16</v>
      </c>
      <c r="AK65" s="119" t="str">
        <f>IF('Indicator Date'!AL66="No data","x",$B$2-'Indicator Date'!AL66)</f>
        <v>x</v>
      </c>
      <c r="AL65" s="119">
        <f>IF('Indicator Date'!AM66="No data","x",$B$2-'Indicator Date'!AM66)</f>
        <v>0</v>
      </c>
      <c r="AM65" s="119">
        <f>IF('Indicator Date'!AN66="No data","x",$B$2-'Indicator Date'!AN66)</f>
        <v>0</v>
      </c>
      <c r="AN65" s="119">
        <f>IF('Indicator Date'!AO66="No data","x",$B$2-'Indicator Date'!AO66)</f>
        <v>3</v>
      </c>
      <c r="AO65" s="119">
        <f>IF('Indicator Date'!AP66="No data","x",$B$2-'Indicator Date'!AP66)</f>
        <v>1</v>
      </c>
      <c r="AP65" s="119">
        <f>IF('Indicator Date'!AQ66="No data","x",$B$2-'Indicator Date'!AQ66)</f>
        <v>2</v>
      </c>
      <c r="AQ65" s="119">
        <f>IF('Indicator Date'!AR66="No data","x",$B$2-'Indicator Date'!AR66)</f>
        <v>1</v>
      </c>
      <c r="AR65" s="119">
        <f>IF('Indicator Date'!AS66="No data","x",$B$2-'Indicator Date'!AS66)</f>
        <v>0</v>
      </c>
      <c r="AS65" s="119">
        <f>IF('Indicator Date'!AT66="No data","x",$B$2-'Indicator Date'!AT66)</f>
        <v>1</v>
      </c>
      <c r="AT65" s="119">
        <f>IF('Indicator Date'!AU66="No data","x",$B$2-'Indicator Date'!AU66)</f>
        <v>1</v>
      </c>
      <c r="AU65" s="119">
        <f>IF('Indicator Date'!AV66="No data","x",$B$2-'Indicator Date'!AV66)</f>
        <v>1</v>
      </c>
      <c r="AV65" s="119">
        <f>IF('Indicator Date'!AW66="No data","x",$B$2-'Indicator Date'!AW66)</f>
        <v>1</v>
      </c>
      <c r="AW65" s="119">
        <f>IF('Indicator Date'!AX66="No data","x",$B$2-'Indicator Date'!AX66)</f>
        <v>10</v>
      </c>
      <c r="AX65" s="119">
        <f>IF('Indicator Date'!AY66="No data","x",$B$2-'Indicator Date'!AY66)</f>
        <v>10</v>
      </c>
      <c r="AY65" s="119">
        <f>IF('Indicator Date'!AZ66="No data","x",$B$2-'Indicator Date'!AZ66)</f>
        <v>0</v>
      </c>
      <c r="AZ65" s="119">
        <f>IF('Indicator Date'!BA66="No data","x",$B$2-'Indicator Date'!BA66)</f>
        <v>2</v>
      </c>
      <c r="BA65" s="119">
        <f>IF('Indicator Date'!BB66="No data","x",$B$2-'Indicator Date'!BB66)</f>
        <v>5</v>
      </c>
      <c r="BB65" s="119">
        <f>IF('Indicator Date'!BC66="No data","x",$B$2-'Indicator Date'!BC66)</f>
        <v>11</v>
      </c>
      <c r="BC65" s="119">
        <f>IF('Indicator Date'!BD66="No data","x",$B$2-'Indicator Date'!BD66)</f>
        <v>1</v>
      </c>
      <c r="BD65" s="4">
        <f t="shared" si="0"/>
        <v>116</v>
      </c>
      <c r="BE65" s="120">
        <f t="shared" si="1"/>
        <v>2.1481481481481484</v>
      </c>
      <c r="BF65" s="4">
        <f t="shared" si="2"/>
        <v>40</v>
      </c>
      <c r="BG65" s="120">
        <f t="shared" si="3"/>
        <v>3.3968405341327643</v>
      </c>
      <c r="BH65" s="123">
        <f t="shared" si="4"/>
        <v>1</v>
      </c>
    </row>
    <row r="66" spans="1:60">
      <c r="A66" t="s">
        <v>396</v>
      </c>
      <c r="B66" s="119">
        <f>IF('Indicator Date'!C67="No data","x",$B$2-'Indicator Date'!C67)</f>
        <v>1</v>
      </c>
      <c r="C66" s="119">
        <f>IF('Indicator Date'!D67="No data","x",$B$2-'Indicator Date'!D67)</f>
        <v>1</v>
      </c>
      <c r="D66" s="119">
        <f>IF('Indicator Date'!E67="No data","x",$B$2-'Indicator Date'!E67)</f>
        <v>6</v>
      </c>
      <c r="E66" s="119">
        <f>IF('Indicator Date'!F67="No data","x",$B$2-'Indicator Date'!F67)</f>
        <v>6</v>
      </c>
      <c r="F66" s="119">
        <f>IF('Indicator Date'!G67="No data","x",$B$2-'Indicator Date'!G67)</f>
        <v>1</v>
      </c>
      <c r="G66" s="119">
        <f>IF('Indicator Date'!H67="No data","x",$B$2-'Indicator Date'!H67)</f>
        <v>1</v>
      </c>
      <c r="H66" s="119" t="str">
        <f>IF('Indicator Date'!I67="No data","x",$B$2-'Indicator Date'!I67)</f>
        <v>x</v>
      </c>
      <c r="I66" s="119">
        <f>IF('Indicator Date'!J67="No data","x",$B$2-'Indicator Date'!J67)</f>
        <v>1</v>
      </c>
      <c r="J66" s="119">
        <f>IF('Indicator Date'!K67="No data","x",$B$2-'Indicator Date'!K67)</f>
        <v>1</v>
      </c>
      <c r="K66" s="119">
        <f>IF('Indicator Date'!L67="No data","x",$B$2-'Indicator Date'!L67)</f>
        <v>2</v>
      </c>
      <c r="L66" s="119">
        <f>IF('Indicator Date'!M67="No data","x",$B$2-'Indicator Date'!M67)</f>
        <v>0</v>
      </c>
      <c r="M66" s="119">
        <f>IF('Indicator Date'!N67="No data","x",$B$2-'Indicator Date'!N67)</f>
        <v>0</v>
      </c>
      <c r="N66" s="119">
        <f>IF('Indicator Date'!O67="No data","x",$B$2-'Indicator Date'!O67)</f>
        <v>2</v>
      </c>
      <c r="O66" s="119">
        <f>IF('Indicator Date'!P67="No data","x",$B$2-'Indicator Date'!P67)</f>
        <v>10</v>
      </c>
      <c r="P66" s="119">
        <f>IF('Indicator Date'!Q67="No data","x",$B$2-'Indicator Date'!Q67)</f>
        <v>1</v>
      </c>
      <c r="Q66" s="119">
        <f>IF('Indicator Date'!R67="No data","x",$B$2-'Indicator Date'!R67)</f>
        <v>1</v>
      </c>
      <c r="R66" s="119">
        <f>IF('Indicator Date'!S67="No data","x",$B$2-'Indicator Date'!S67)</f>
        <v>1</v>
      </c>
      <c r="S66" s="119" t="str">
        <f>IF('Indicator Date'!T67="No data","x",$B$2-'Indicator Date'!T67)</f>
        <v>x</v>
      </c>
      <c r="T66" s="119" t="str">
        <f>IF('Indicator Date'!U67="No data","x",$B$2-'Indicator Date'!U67)</f>
        <v>x</v>
      </c>
      <c r="U66" s="119">
        <f>IF('Indicator Date'!V67="No data","x",$B$2-'Indicator Date'!V67)</f>
        <v>0</v>
      </c>
      <c r="V66" s="119">
        <f>IF('Indicator Date'!W67="No data","x",$B$2-'Indicator Date'!W67)</f>
        <v>0</v>
      </c>
      <c r="W66" s="119">
        <f>IF('Indicator Date'!X67="No data","x",$B$2-'Indicator Date'!X67)</f>
        <v>1</v>
      </c>
      <c r="X66" s="119">
        <f>IF('Indicator Date'!Y67="No data","x",$B$2-'Indicator Date'!Y67)</f>
        <v>1</v>
      </c>
      <c r="Y66" s="119">
        <f>IF('Indicator Date'!Z67="No data","x",$B$2-'Indicator Date'!Z67)</f>
        <v>1</v>
      </c>
      <c r="Z66" s="119">
        <f>IF('Indicator Date'!AA67="No data","x",$B$2-'Indicator Date'!AA67)</f>
        <v>0</v>
      </c>
      <c r="AA66" s="119">
        <f>IF('Indicator Date'!AB67="No data","x",$B$2-'Indicator Date'!AB67)</f>
        <v>3</v>
      </c>
      <c r="AB66" s="119">
        <f>IF('Indicator Date'!AC67="No data","x",$B$2-'Indicator Date'!AC67)</f>
        <v>2</v>
      </c>
      <c r="AC66" s="119">
        <f>IF('Indicator Date'!AD67="No data","x",$B$2-'Indicator Date'!AD67)</f>
        <v>2</v>
      </c>
      <c r="AD66" s="119">
        <f>IF('Indicator Date'!AE67="No data","x",$B$2-'Indicator Date'!AE67)</f>
        <v>1</v>
      </c>
      <c r="AE66" s="119">
        <f>IF('Indicator Date'!AF67="No data","x",$B$2-'Indicator Date'!AF67)</f>
        <v>1</v>
      </c>
      <c r="AF66" s="119">
        <f>IF('Indicator Date'!AG67="No data","x",$B$2-'Indicator Date'!AG67)</f>
        <v>1</v>
      </c>
      <c r="AG66" s="119" t="str">
        <f>IF('Indicator Date'!AH67="No data","x",$B$2-'Indicator Date'!AH67)</f>
        <v>x</v>
      </c>
      <c r="AH66" s="119">
        <f>IF('Indicator Date'!AI67="No data","x",$B$2-'Indicator Date'!AI67)</f>
        <v>1</v>
      </c>
      <c r="AI66" s="119">
        <f>IF('Indicator Date'!AJ67="No data","x",$B$2-'Indicator Date'!AJ67)</f>
        <v>1</v>
      </c>
      <c r="AJ66" s="119">
        <f>IF('Indicator Date'!AK67="No data","x",$B$2-'Indicator Date'!AK67)</f>
        <v>16</v>
      </c>
      <c r="AK66" s="119" t="str">
        <f>IF('Indicator Date'!AL67="No data","x",$B$2-'Indicator Date'!AL67)</f>
        <v>x</v>
      </c>
      <c r="AL66" s="119">
        <f>IF('Indicator Date'!AM67="No data","x",$B$2-'Indicator Date'!AM67)</f>
        <v>0</v>
      </c>
      <c r="AM66" s="119">
        <f>IF('Indicator Date'!AN67="No data","x",$B$2-'Indicator Date'!AN67)</f>
        <v>0</v>
      </c>
      <c r="AN66" s="119">
        <f>IF('Indicator Date'!AO67="No data","x",$B$2-'Indicator Date'!AO67)</f>
        <v>3</v>
      </c>
      <c r="AO66" s="119">
        <f>IF('Indicator Date'!AP67="No data","x",$B$2-'Indicator Date'!AP67)</f>
        <v>1</v>
      </c>
      <c r="AP66" s="119">
        <f>IF('Indicator Date'!AQ67="No data","x",$B$2-'Indicator Date'!AQ67)</f>
        <v>2</v>
      </c>
      <c r="AQ66" s="119">
        <f>IF('Indicator Date'!AR67="No data","x",$B$2-'Indicator Date'!AR67)</f>
        <v>1</v>
      </c>
      <c r="AR66" s="119">
        <f>IF('Indicator Date'!AS67="No data","x",$B$2-'Indicator Date'!AS67)</f>
        <v>0</v>
      </c>
      <c r="AS66" s="119">
        <f>IF('Indicator Date'!AT67="No data","x",$B$2-'Indicator Date'!AT67)</f>
        <v>1</v>
      </c>
      <c r="AT66" s="119">
        <f>IF('Indicator Date'!AU67="No data","x",$B$2-'Indicator Date'!AU67)</f>
        <v>1</v>
      </c>
      <c r="AU66" s="119">
        <f>IF('Indicator Date'!AV67="No data","x",$B$2-'Indicator Date'!AV67)</f>
        <v>1</v>
      </c>
      <c r="AV66" s="119">
        <f>IF('Indicator Date'!AW67="No data","x",$B$2-'Indicator Date'!AW67)</f>
        <v>1</v>
      </c>
      <c r="AW66" s="119">
        <f>IF('Indicator Date'!AX67="No data","x",$B$2-'Indicator Date'!AX67)</f>
        <v>10</v>
      </c>
      <c r="AX66" s="119">
        <f>IF('Indicator Date'!AY67="No data","x",$B$2-'Indicator Date'!AY67)</f>
        <v>10</v>
      </c>
      <c r="AY66" s="119">
        <f>IF('Indicator Date'!AZ67="No data","x",$B$2-'Indicator Date'!AZ67)</f>
        <v>0</v>
      </c>
      <c r="AZ66" s="119">
        <f>IF('Indicator Date'!BA67="No data","x",$B$2-'Indicator Date'!BA67)</f>
        <v>2</v>
      </c>
      <c r="BA66" s="119">
        <f>IF('Indicator Date'!BB67="No data","x",$B$2-'Indicator Date'!BB67)</f>
        <v>5</v>
      </c>
      <c r="BB66" s="119">
        <f>IF('Indicator Date'!BC67="No data","x",$B$2-'Indicator Date'!BC67)</f>
        <v>11</v>
      </c>
      <c r="BC66" s="119">
        <f>IF('Indicator Date'!BD67="No data","x",$B$2-'Indicator Date'!BD67)</f>
        <v>1</v>
      </c>
      <c r="BD66" s="4">
        <f t="shared" ref="BD66:BD84" si="5">SUM(B66:BC66)</f>
        <v>116</v>
      </c>
      <c r="BE66" s="120">
        <f t="shared" ref="BE66:BE84" si="6">BD66/54</f>
        <v>2.1481481481481484</v>
      </c>
      <c r="BF66" s="4">
        <f t="shared" ref="BF66:BF84" si="7">COUNTIF(B66:BC66,"&gt;0")</f>
        <v>40</v>
      </c>
      <c r="BG66" s="120">
        <f t="shared" ref="BG66:BG84" si="8">_xlfn.STDEV.P(B66:BC66)</f>
        <v>3.3968405341327643</v>
      </c>
      <c r="BH66" s="123">
        <f t="shared" ref="BH66:BH84" si="9">MEDIAN(B66:BC66)</f>
        <v>1</v>
      </c>
    </row>
    <row r="67" spans="1:60">
      <c r="A67" t="s">
        <v>397</v>
      </c>
      <c r="B67" s="119">
        <f>IF('Indicator Date'!C68="No data","x",$B$2-'Indicator Date'!C68)</f>
        <v>1</v>
      </c>
      <c r="C67" s="119">
        <f>IF('Indicator Date'!D68="No data","x",$B$2-'Indicator Date'!D68)</f>
        <v>1</v>
      </c>
      <c r="D67" s="119">
        <f>IF('Indicator Date'!E68="No data","x",$B$2-'Indicator Date'!E68)</f>
        <v>6</v>
      </c>
      <c r="E67" s="119">
        <f>IF('Indicator Date'!F68="No data","x",$B$2-'Indicator Date'!F68)</f>
        <v>6</v>
      </c>
      <c r="F67" s="119">
        <f>IF('Indicator Date'!G68="No data","x",$B$2-'Indicator Date'!G68)</f>
        <v>1</v>
      </c>
      <c r="G67" s="119">
        <f>IF('Indicator Date'!H68="No data","x",$B$2-'Indicator Date'!H68)</f>
        <v>1</v>
      </c>
      <c r="H67" s="119" t="str">
        <f>IF('Indicator Date'!I68="No data","x",$B$2-'Indicator Date'!I68)</f>
        <v>x</v>
      </c>
      <c r="I67" s="119">
        <f>IF('Indicator Date'!J68="No data","x",$B$2-'Indicator Date'!J68)</f>
        <v>1</v>
      </c>
      <c r="J67" s="119">
        <f>IF('Indicator Date'!K68="No data","x",$B$2-'Indicator Date'!K68)</f>
        <v>1</v>
      </c>
      <c r="K67" s="119">
        <f>IF('Indicator Date'!L68="No data","x",$B$2-'Indicator Date'!L68)</f>
        <v>2</v>
      </c>
      <c r="L67" s="119">
        <f>IF('Indicator Date'!M68="No data","x",$B$2-'Indicator Date'!M68)</f>
        <v>0</v>
      </c>
      <c r="M67" s="119">
        <f>IF('Indicator Date'!N68="No data","x",$B$2-'Indicator Date'!N68)</f>
        <v>0</v>
      </c>
      <c r="N67" s="119">
        <f>IF('Indicator Date'!O68="No data","x",$B$2-'Indicator Date'!O68)</f>
        <v>2</v>
      </c>
      <c r="O67" s="119">
        <f>IF('Indicator Date'!P68="No data","x",$B$2-'Indicator Date'!P68)</f>
        <v>10</v>
      </c>
      <c r="P67" s="119">
        <f>IF('Indicator Date'!Q68="No data","x",$B$2-'Indicator Date'!Q68)</f>
        <v>1</v>
      </c>
      <c r="Q67" s="119">
        <f>IF('Indicator Date'!R68="No data","x",$B$2-'Indicator Date'!R68)</f>
        <v>1</v>
      </c>
      <c r="R67" s="119">
        <f>IF('Indicator Date'!S68="No data","x",$B$2-'Indicator Date'!S68)</f>
        <v>1</v>
      </c>
      <c r="S67" s="119" t="str">
        <f>IF('Indicator Date'!T68="No data","x",$B$2-'Indicator Date'!T68)</f>
        <v>x</v>
      </c>
      <c r="T67" s="119" t="str">
        <f>IF('Indicator Date'!U68="No data","x",$B$2-'Indicator Date'!U68)</f>
        <v>x</v>
      </c>
      <c r="U67" s="119">
        <f>IF('Indicator Date'!V68="No data","x",$B$2-'Indicator Date'!V68)</f>
        <v>0</v>
      </c>
      <c r="V67" s="119">
        <f>IF('Indicator Date'!W68="No data","x",$B$2-'Indicator Date'!W68)</f>
        <v>0</v>
      </c>
      <c r="W67" s="119">
        <f>IF('Indicator Date'!X68="No data","x",$B$2-'Indicator Date'!X68)</f>
        <v>1</v>
      </c>
      <c r="X67" s="119">
        <f>IF('Indicator Date'!Y68="No data","x",$B$2-'Indicator Date'!Y68)</f>
        <v>1</v>
      </c>
      <c r="Y67" s="119">
        <f>IF('Indicator Date'!Z68="No data","x",$B$2-'Indicator Date'!Z68)</f>
        <v>1</v>
      </c>
      <c r="Z67" s="119">
        <f>IF('Indicator Date'!AA68="No data","x",$B$2-'Indicator Date'!AA68)</f>
        <v>0</v>
      </c>
      <c r="AA67" s="119">
        <f>IF('Indicator Date'!AB68="No data","x",$B$2-'Indicator Date'!AB68)</f>
        <v>3</v>
      </c>
      <c r="AB67" s="119">
        <f>IF('Indicator Date'!AC68="No data","x",$B$2-'Indicator Date'!AC68)</f>
        <v>2</v>
      </c>
      <c r="AC67" s="119">
        <f>IF('Indicator Date'!AD68="No data","x",$B$2-'Indicator Date'!AD68)</f>
        <v>2</v>
      </c>
      <c r="AD67" s="119">
        <f>IF('Indicator Date'!AE68="No data","x",$B$2-'Indicator Date'!AE68)</f>
        <v>1</v>
      </c>
      <c r="AE67" s="119">
        <f>IF('Indicator Date'!AF68="No data","x",$B$2-'Indicator Date'!AF68)</f>
        <v>1</v>
      </c>
      <c r="AF67" s="119">
        <f>IF('Indicator Date'!AG68="No data","x",$B$2-'Indicator Date'!AG68)</f>
        <v>1</v>
      </c>
      <c r="AG67" s="119" t="str">
        <f>IF('Indicator Date'!AH68="No data","x",$B$2-'Indicator Date'!AH68)</f>
        <v>x</v>
      </c>
      <c r="AH67" s="119">
        <f>IF('Indicator Date'!AI68="No data","x",$B$2-'Indicator Date'!AI68)</f>
        <v>1</v>
      </c>
      <c r="AI67" s="119">
        <f>IF('Indicator Date'!AJ68="No data","x",$B$2-'Indicator Date'!AJ68)</f>
        <v>1</v>
      </c>
      <c r="AJ67" s="119">
        <f>IF('Indicator Date'!AK68="No data","x",$B$2-'Indicator Date'!AK68)</f>
        <v>16</v>
      </c>
      <c r="AK67" s="119" t="str">
        <f>IF('Indicator Date'!AL68="No data","x",$B$2-'Indicator Date'!AL68)</f>
        <v>x</v>
      </c>
      <c r="AL67" s="119">
        <f>IF('Indicator Date'!AM68="No data","x",$B$2-'Indicator Date'!AM68)</f>
        <v>0</v>
      </c>
      <c r="AM67" s="119">
        <f>IF('Indicator Date'!AN68="No data","x",$B$2-'Indicator Date'!AN68)</f>
        <v>0</v>
      </c>
      <c r="AN67" s="119">
        <f>IF('Indicator Date'!AO68="No data","x",$B$2-'Indicator Date'!AO68)</f>
        <v>3</v>
      </c>
      <c r="AO67" s="119">
        <f>IF('Indicator Date'!AP68="No data","x",$B$2-'Indicator Date'!AP68)</f>
        <v>1</v>
      </c>
      <c r="AP67" s="119">
        <f>IF('Indicator Date'!AQ68="No data","x",$B$2-'Indicator Date'!AQ68)</f>
        <v>2</v>
      </c>
      <c r="AQ67" s="119">
        <f>IF('Indicator Date'!AR68="No data","x",$B$2-'Indicator Date'!AR68)</f>
        <v>1</v>
      </c>
      <c r="AR67" s="119">
        <f>IF('Indicator Date'!AS68="No data","x",$B$2-'Indicator Date'!AS68)</f>
        <v>0</v>
      </c>
      <c r="AS67" s="119">
        <f>IF('Indicator Date'!AT68="No data","x",$B$2-'Indicator Date'!AT68)</f>
        <v>1</v>
      </c>
      <c r="AT67" s="119">
        <f>IF('Indicator Date'!AU68="No data","x",$B$2-'Indicator Date'!AU68)</f>
        <v>1</v>
      </c>
      <c r="AU67" s="119">
        <f>IF('Indicator Date'!AV68="No data","x",$B$2-'Indicator Date'!AV68)</f>
        <v>1</v>
      </c>
      <c r="AV67" s="119">
        <f>IF('Indicator Date'!AW68="No data","x",$B$2-'Indicator Date'!AW68)</f>
        <v>1</v>
      </c>
      <c r="AW67" s="119">
        <f>IF('Indicator Date'!AX68="No data","x",$B$2-'Indicator Date'!AX68)</f>
        <v>10</v>
      </c>
      <c r="AX67" s="119">
        <f>IF('Indicator Date'!AY68="No data","x",$B$2-'Indicator Date'!AY68)</f>
        <v>10</v>
      </c>
      <c r="AY67" s="119">
        <f>IF('Indicator Date'!AZ68="No data","x",$B$2-'Indicator Date'!AZ68)</f>
        <v>0</v>
      </c>
      <c r="AZ67" s="119">
        <f>IF('Indicator Date'!BA68="No data","x",$B$2-'Indicator Date'!BA68)</f>
        <v>2</v>
      </c>
      <c r="BA67" s="119">
        <f>IF('Indicator Date'!BB68="No data","x",$B$2-'Indicator Date'!BB68)</f>
        <v>5</v>
      </c>
      <c r="BB67" s="119">
        <f>IF('Indicator Date'!BC68="No data","x",$B$2-'Indicator Date'!BC68)</f>
        <v>11</v>
      </c>
      <c r="BC67" s="119">
        <f>IF('Indicator Date'!BD68="No data","x",$B$2-'Indicator Date'!BD68)</f>
        <v>1</v>
      </c>
      <c r="BD67" s="4">
        <f t="shared" si="5"/>
        <v>116</v>
      </c>
      <c r="BE67" s="120">
        <f t="shared" si="6"/>
        <v>2.1481481481481484</v>
      </c>
      <c r="BF67" s="4">
        <f t="shared" si="7"/>
        <v>40</v>
      </c>
      <c r="BG67" s="120">
        <f t="shared" si="8"/>
        <v>3.3968405341327643</v>
      </c>
      <c r="BH67" s="123">
        <f t="shared" si="9"/>
        <v>1</v>
      </c>
    </row>
    <row r="68" spans="1:60">
      <c r="A68" t="s">
        <v>398</v>
      </c>
      <c r="B68" s="119">
        <f>IF('Indicator Date'!C69="No data","x",$B$2-'Indicator Date'!C69)</f>
        <v>1</v>
      </c>
      <c r="C68" s="119">
        <f>IF('Indicator Date'!D69="No data","x",$B$2-'Indicator Date'!D69)</f>
        <v>1</v>
      </c>
      <c r="D68" s="119">
        <f>IF('Indicator Date'!E69="No data","x",$B$2-'Indicator Date'!E69)</f>
        <v>6</v>
      </c>
      <c r="E68" s="119">
        <f>IF('Indicator Date'!F69="No data","x",$B$2-'Indicator Date'!F69)</f>
        <v>6</v>
      </c>
      <c r="F68" s="119">
        <f>IF('Indicator Date'!G69="No data","x",$B$2-'Indicator Date'!G69)</f>
        <v>1</v>
      </c>
      <c r="G68" s="119">
        <f>IF('Indicator Date'!H69="No data","x",$B$2-'Indicator Date'!H69)</f>
        <v>1</v>
      </c>
      <c r="H68" s="119" t="str">
        <f>IF('Indicator Date'!I69="No data","x",$B$2-'Indicator Date'!I69)</f>
        <v>x</v>
      </c>
      <c r="I68" s="119">
        <f>IF('Indicator Date'!J69="No data","x",$B$2-'Indicator Date'!J69)</f>
        <v>1</v>
      </c>
      <c r="J68" s="119">
        <f>IF('Indicator Date'!K69="No data","x",$B$2-'Indicator Date'!K69)</f>
        <v>1</v>
      </c>
      <c r="K68" s="119">
        <f>IF('Indicator Date'!L69="No data","x",$B$2-'Indicator Date'!L69)</f>
        <v>2</v>
      </c>
      <c r="L68" s="119">
        <f>IF('Indicator Date'!M69="No data","x",$B$2-'Indicator Date'!M69)</f>
        <v>0</v>
      </c>
      <c r="M68" s="119">
        <f>IF('Indicator Date'!N69="No data","x",$B$2-'Indicator Date'!N69)</f>
        <v>0</v>
      </c>
      <c r="N68" s="119">
        <f>IF('Indicator Date'!O69="No data","x",$B$2-'Indicator Date'!O69)</f>
        <v>2</v>
      </c>
      <c r="O68" s="119">
        <f>IF('Indicator Date'!P69="No data","x",$B$2-'Indicator Date'!P69)</f>
        <v>10</v>
      </c>
      <c r="P68" s="119">
        <f>IF('Indicator Date'!Q69="No data","x",$B$2-'Indicator Date'!Q69)</f>
        <v>1</v>
      </c>
      <c r="Q68" s="119">
        <f>IF('Indicator Date'!R69="No data","x",$B$2-'Indicator Date'!R69)</f>
        <v>1</v>
      </c>
      <c r="R68" s="119">
        <f>IF('Indicator Date'!S69="No data","x",$B$2-'Indicator Date'!S69)</f>
        <v>1</v>
      </c>
      <c r="S68" s="119" t="str">
        <f>IF('Indicator Date'!T69="No data","x",$B$2-'Indicator Date'!T69)</f>
        <v>x</v>
      </c>
      <c r="T68" s="119" t="str">
        <f>IF('Indicator Date'!U69="No data","x",$B$2-'Indicator Date'!U69)</f>
        <v>x</v>
      </c>
      <c r="U68" s="119">
        <f>IF('Indicator Date'!V69="No data","x",$B$2-'Indicator Date'!V69)</f>
        <v>0</v>
      </c>
      <c r="V68" s="119">
        <f>IF('Indicator Date'!W69="No data","x",$B$2-'Indicator Date'!W69)</f>
        <v>0</v>
      </c>
      <c r="W68" s="119">
        <f>IF('Indicator Date'!X69="No data","x",$B$2-'Indicator Date'!X69)</f>
        <v>1</v>
      </c>
      <c r="X68" s="119">
        <f>IF('Indicator Date'!Y69="No data","x",$B$2-'Indicator Date'!Y69)</f>
        <v>1</v>
      </c>
      <c r="Y68" s="119">
        <f>IF('Indicator Date'!Z69="No data","x",$B$2-'Indicator Date'!Z69)</f>
        <v>1</v>
      </c>
      <c r="Z68" s="119">
        <f>IF('Indicator Date'!AA69="No data","x",$B$2-'Indicator Date'!AA69)</f>
        <v>0</v>
      </c>
      <c r="AA68" s="119">
        <f>IF('Indicator Date'!AB69="No data","x",$B$2-'Indicator Date'!AB69)</f>
        <v>3</v>
      </c>
      <c r="AB68" s="119">
        <f>IF('Indicator Date'!AC69="No data","x",$B$2-'Indicator Date'!AC69)</f>
        <v>2</v>
      </c>
      <c r="AC68" s="119">
        <f>IF('Indicator Date'!AD69="No data","x",$B$2-'Indicator Date'!AD69)</f>
        <v>2</v>
      </c>
      <c r="AD68" s="119">
        <f>IF('Indicator Date'!AE69="No data","x",$B$2-'Indicator Date'!AE69)</f>
        <v>1</v>
      </c>
      <c r="AE68" s="119">
        <f>IF('Indicator Date'!AF69="No data","x",$B$2-'Indicator Date'!AF69)</f>
        <v>1</v>
      </c>
      <c r="AF68" s="119">
        <f>IF('Indicator Date'!AG69="No data","x",$B$2-'Indicator Date'!AG69)</f>
        <v>1</v>
      </c>
      <c r="AG68" s="119" t="str">
        <f>IF('Indicator Date'!AH69="No data","x",$B$2-'Indicator Date'!AH69)</f>
        <v>x</v>
      </c>
      <c r="AH68" s="119">
        <f>IF('Indicator Date'!AI69="No data","x",$B$2-'Indicator Date'!AI69)</f>
        <v>1</v>
      </c>
      <c r="AI68" s="119">
        <f>IF('Indicator Date'!AJ69="No data","x",$B$2-'Indicator Date'!AJ69)</f>
        <v>1</v>
      </c>
      <c r="AJ68" s="119">
        <f>IF('Indicator Date'!AK69="No data","x",$B$2-'Indicator Date'!AK69)</f>
        <v>16</v>
      </c>
      <c r="AK68" s="119" t="str">
        <f>IF('Indicator Date'!AL69="No data","x",$B$2-'Indicator Date'!AL69)</f>
        <v>x</v>
      </c>
      <c r="AL68" s="119">
        <f>IF('Indicator Date'!AM69="No data","x",$B$2-'Indicator Date'!AM69)</f>
        <v>0</v>
      </c>
      <c r="AM68" s="119">
        <f>IF('Indicator Date'!AN69="No data","x",$B$2-'Indicator Date'!AN69)</f>
        <v>0</v>
      </c>
      <c r="AN68" s="119">
        <f>IF('Indicator Date'!AO69="No data","x",$B$2-'Indicator Date'!AO69)</f>
        <v>3</v>
      </c>
      <c r="AO68" s="119">
        <f>IF('Indicator Date'!AP69="No data","x",$B$2-'Indicator Date'!AP69)</f>
        <v>1</v>
      </c>
      <c r="AP68" s="119">
        <f>IF('Indicator Date'!AQ69="No data","x",$B$2-'Indicator Date'!AQ69)</f>
        <v>2</v>
      </c>
      <c r="AQ68" s="119">
        <f>IF('Indicator Date'!AR69="No data","x",$B$2-'Indicator Date'!AR69)</f>
        <v>1</v>
      </c>
      <c r="AR68" s="119">
        <f>IF('Indicator Date'!AS69="No data","x",$B$2-'Indicator Date'!AS69)</f>
        <v>0</v>
      </c>
      <c r="AS68" s="119">
        <f>IF('Indicator Date'!AT69="No data","x",$B$2-'Indicator Date'!AT69)</f>
        <v>1</v>
      </c>
      <c r="AT68" s="119">
        <f>IF('Indicator Date'!AU69="No data","x",$B$2-'Indicator Date'!AU69)</f>
        <v>1</v>
      </c>
      <c r="AU68" s="119">
        <f>IF('Indicator Date'!AV69="No data","x",$B$2-'Indicator Date'!AV69)</f>
        <v>1</v>
      </c>
      <c r="AV68" s="119">
        <f>IF('Indicator Date'!AW69="No data","x",$B$2-'Indicator Date'!AW69)</f>
        <v>1</v>
      </c>
      <c r="AW68" s="119">
        <f>IF('Indicator Date'!AX69="No data","x",$B$2-'Indicator Date'!AX69)</f>
        <v>10</v>
      </c>
      <c r="AX68" s="119">
        <f>IF('Indicator Date'!AY69="No data","x",$B$2-'Indicator Date'!AY69)</f>
        <v>10</v>
      </c>
      <c r="AY68" s="119">
        <f>IF('Indicator Date'!AZ69="No data","x",$B$2-'Indicator Date'!AZ69)</f>
        <v>0</v>
      </c>
      <c r="AZ68" s="119">
        <f>IF('Indicator Date'!BA69="No data","x",$B$2-'Indicator Date'!BA69)</f>
        <v>2</v>
      </c>
      <c r="BA68" s="119">
        <f>IF('Indicator Date'!BB69="No data","x",$B$2-'Indicator Date'!BB69)</f>
        <v>5</v>
      </c>
      <c r="BB68" s="119">
        <f>IF('Indicator Date'!BC69="No data","x",$B$2-'Indicator Date'!BC69)</f>
        <v>11</v>
      </c>
      <c r="BC68" s="119">
        <f>IF('Indicator Date'!BD69="No data","x",$B$2-'Indicator Date'!BD69)</f>
        <v>1</v>
      </c>
      <c r="BD68" s="4">
        <f t="shared" si="5"/>
        <v>116</v>
      </c>
      <c r="BE68" s="120">
        <f t="shared" si="6"/>
        <v>2.1481481481481484</v>
      </c>
      <c r="BF68" s="4">
        <f t="shared" si="7"/>
        <v>40</v>
      </c>
      <c r="BG68" s="120">
        <f t="shared" si="8"/>
        <v>3.3968405341327643</v>
      </c>
      <c r="BH68" s="123">
        <f t="shared" si="9"/>
        <v>1</v>
      </c>
    </row>
    <row r="69" spans="1:60">
      <c r="A69" t="s">
        <v>399</v>
      </c>
      <c r="B69" s="119">
        <f>IF('Indicator Date'!C70="No data","x",$B$2-'Indicator Date'!C70)</f>
        <v>1</v>
      </c>
      <c r="C69" s="119">
        <f>IF('Indicator Date'!D70="No data","x",$B$2-'Indicator Date'!D70)</f>
        <v>1</v>
      </c>
      <c r="D69" s="119">
        <f>IF('Indicator Date'!E70="No data","x",$B$2-'Indicator Date'!E70)</f>
        <v>6</v>
      </c>
      <c r="E69" s="119">
        <f>IF('Indicator Date'!F70="No data","x",$B$2-'Indicator Date'!F70)</f>
        <v>6</v>
      </c>
      <c r="F69" s="119">
        <f>IF('Indicator Date'!G70="No data","x",$B$2-'Indicator Date'!G70)</f>
        <v>1</v>
      </c>
      <c r="G69" s="119">
        <f>IF('Indicator Date'!H70="No data","x",$B$2-'Indicator Date'!H70)</f>
        <v>1</v>
      </c>
      <c r="H69" s="119" t="str">
        <f>IF('Indicator Date'!I70="No data","x",$B$2-'Indicator Date'!I70)</f>
        <v>x</v>
      </c>
      <c r="I69" s="119">
        <f>IF('Indicator Date'!J70="No data","x",$B$2-'Indicator Date'!J70)</f>
        <v>1</v>
      </c>
      <c r="J69" s="119">
        <f>IF('Indicator Date'!K70="No data","x",$B$2-'Indicator Date'!K70)</f>
        <v>1</v>
      </c>
      <c r="K69" s="119">
        <f>IF('Indicator Date'!L70="No data","x",$B$2-'Indicator Date'!L70)</f>
        <v>2</v>
      </c>
      <c r="L69" s="119">
        <f>IF('Indicator Date'!M70="No data","x",$B$2-'Indicator Date'!M70)</f>
        <v>0</v>
      </c>
      <c r="M69" s="119">
        <f>IF('Indicator Date'!N70="No data","x",$B$2-'Indicator Date'!N70)</f>
        <v>0</v>
      </c>
      <c r="N69" s="119">
        <f>IF('Indicator Date'!O70="No data","x",$B$2-'Indicator Date'!O70)</f>
        <v>2</v>
      </c>
      <c r="O69" s="119">
        <f>IF('Indicator Date'!P70="No data","x",$B$2-'Indicator Date'!P70)</f>
        <v>10</v>
      </c>
      <c r="P69" s="119">
        <f>IF('Indicator Date'!Q70="No data","x",$B$2-'Indicator Date'!Q70)</f>
        <v>1</v>
      </c>
      <c r="Q69" s="119">
        <f>IF('Indicator Date'!R70="No data","x",$B$2-'Indicator Date'!R70)</f>
        <v>1</v>
      </c>
      <c r="R69" s="119">
        <f>IF('Indicator Date'!S70="No data","x",$B$2-'Indicator Date'!S70)</f>
        <v>1</v>
      </c>
      <c r="S69" s="119" t="str">
        <f>IF('Indicator Date'!T70="No data","x",$B$2-'Indicator Date'!T70)</f>
        <v>x</v>
      </c>
      <c r="T69" s="119" t="str">
        <f>IF('Indicator Date'!U70="No data","x",$B$2-'Indicator Date'!U70)</f>
        <v>x</v>
      </c>
      <c r="U69" s="119">
        <f>IF('Indicator Date'!V70="No data","x",$B$2-'Indicator Date'!V70)</f>
        <v>0</v>
      </c>
      <c r="V69" s="119">
        <f>IF('Indicator Date'!W70="No data","x",$B$2-'Indicator Date'!W70)</f>
        <v>0</v>
      </c>
      <c r="W69" s="119">
        <f>IF('Indicator Date'!X70="No data","x",$B$2-'Indicator Date'!X70)</f>
        <v>1</v>
      </c>
      <c r="X69" s="119">
        <f>IF('Indicator Date'!Y70="No data","x",$B$2-'Indicator Date'!Y70)</f>
        <v>1</v>
      </c>
      <c r="Y69" s="119">
        <f>IF('Indicator Date'!Z70="No data","x",$B$2-'Indicator Date'!Z70)</f>
        <v>1</v>
      </c>
      <c r="Z69" s="119">
        <f>IF('Indicator Date'!AA70="No data","x",$B$2-'Indicator Date'!AA70)</f>
        <v>0</v>
      </c>
      <c r="AA69" s="119">
        <f>IF('Indicator Date'!AB70="No data","x",$B$2-'Indicator Date'!AB70)</f>
        <v>3</v>
      </c>
      <c r="AB69" s="119">
        <f>IF('Indicator Date'!AC70="No data","x",$B$2-'Indicator Date'!AC70)</f>
        <v>2</v>
      </c>
      <c r="AC69" s="119">
        <f>IF('Indicator Date'!AD70="No data","x",$B$2-'Indicator Date'!AD70)</f>
        <v>2</v>
      </c>
      <c r="AD69" s="119">
        <f>IF('Indicator Date'!AE70="No data","x",$B$2-'Indicator Date'!AE70)</f>
        <v>1</v>
      </c>
      <c r="AE69" s="119">
        <f>IF('Indicator Date'!AF70="No data","x",$B$2-'Indicator Date'!AF70)</f>
        <v>1</v>
      </c>
      <c r="AF69" s="119">
        <f>IF('Indicator Date'!AG70="No data","x",$B$2-'Indicator Date'!AG70)</f>
        <v>1</v>
      </c>
      <c r="AG69" s="119" t="str">
        <f>IF('Indicator Date'!AH70="No data","x",$B$2-'Indicator Date'!AH70)</f>
        <v>x</v>
      </c>
      <c r="AH69" s="119">
        <f>IF('Indicator Date'!AI70="No data","x",$B$2-'Indicator Date'!AI70)</f>
        <v>1</v>
      </c>
      <c r="AI69" s="119">
        <f>IF('Indicator Date'!AJ70="No data","x",$B$2-'Indicator Date'!AJ70)</f>
        <v>1</v>
      </c>
      <c r="AJ69" s="119">
        <f>IF('Indicator Date'!AK70="No data","x",$B$2-'Indicator Date'!AK70)</f>
        <v>16</v>
      </c>
      <c r="AK69" s="119" t="str">
        <f>IF('Indicator Date'!AL70="No data","x",$B$2-'Indicator Date'!AL70)</f>
        <v>x</v>
      </c>
      <c r="AL69" s="119">
        <f>IF('Indicator Date'!AM70="No data","x",$B$2-'Indicator Date'!AM70)</f>
        <v>0</v>
      </c>
      <c r="AM69" s="119">
        <f>IF('Indicator Date'!AN70="No data","x",$B$2-'Indicator Date'!AN70)</f>
        <v>0</v>
      </c>
      <c r="AN69" s="119">
        <f>IF('Indicator Date'!AO70="No data","x",$B$2-'Indicator Date'!AO70)</f>
        <v>3</v>
      </c>
      <c r="AO69" s="119">
        <f>IF('Indicator Date'!AP70="No data","x",$B$2-'Indicator Date'!AP70)</f>
        <v>1</v>
      </c>
      <c r="AP69" s="119">
        <f>IF('Indicator Date'!AQ70="No data","x",$B$2-'Indicator Date'!AQ70)</f>
        <v>2</v>
      </c>
      <c r="AQ69" s="119">
        <f>IF('Indicator Date'!AR70="No data","x",$B$2-'Indicator Date'!AR70)</f>
        <v>1</v>
      </c>
      <c r="AR69" s="119">
        <f>IF('Indicator Date'!AS70="No data","x",$B$2-'Indicator Date'!AS70)</f>
        <v>0</v>
      </c>
      <c r="AS69" s="119">
        <f>IF('Indicator Date'!AT70="No data","x",$B$2-'Indicator Date'!AT70)</f>
        <v>1</v>
      </c>
      <c r="AT69" s="119">
        <f>IF('Indicator Date'!AU70="No data","x",$B$2-'Indicator Date'!AU70)</f>
        <v>1</v>
      </c>
      <c r="AU69" s="119">
        <f>IF('Indicator Date'!AV70="No data","x",$B$2-'Indicator Date'!AV70)</f>
        <v>1</v>
      </c>
      <c r="AV69" s="119">
        <f>IF('Indicator Date'!AW70="No data","x",$B$2-'Indicator Date'!AW70)</f>
        <v>1</v>
      </c>
      <c r="AW69" s="119">
        <f>IF('Indicator Date'!AX70="No data","x",$B$2-'Indicator Date'!AX70)</f>
        <v>10</v>
      </c>
      <c r="AX69" s="119">
        <f>IF('Indicator Date'!AY70="No data","x",$B$2-'Indicator Date'!AY70)</f>
        <v>10</v>
      </c>
      <c r="AY69" s="119">
        <f>IF('Indicator Date'!AZ70="No data","x",$B$2-'Indicator Date'!AZ70)</f>
        <v>0</v>
      </c>
      <c r="AZ69" s="119">
        <f>IF('Indicator Date'!BA70="No data","x",$B$2-'Indicator Date'!BA70)</f>
        <v>2</v>
      </c>
      <c r="BA69" s="119">
        <f>IF('Indicator Date'!BB70="No data","x",$B$2-'Indicator Date'!BB70)</f>
        <v>5</v>
      </c>
      <c r="BB69" s="119">
        <f>IF('Indicator Date'!BC70="No data","x",$B$2-'Indicator Date'!BC70)</f>
        <v>11</v>
      </c>
      <c r="BC69" s="119">
        <f>IF('Indicator Date'!BD70="No data","x",$B$2-'Indicator Date'!BD70)</f>
        <v>1</v>
      </c>
      <c r="BD69" s="4">
        <f t="shared" si="5"/>
        <v>116</v>
      </c>
      <c r="BE69" s="120">
        <f t="shared" si="6"/>
        <v>2.1481481481481484</v>
      </c>
      <c r="BF69" s="4">
        <f t="shared" si="7"/>
        <v>40</v>
      </c>
      <c r="BG69" s="120">
        <f t="shared" si="8"/>
        <v>3.3968405341327643</v>
      </c>
      <c r="BH69" s="123">
        <f t="shared" si="9"/>
        <v>1</v>
      </c>
    </row>
    <row r="70" spans="1:60">
      <c r="A70" t="s">
        <v>400</v>
      </c>
      <c r="B70" s="119">
        <f>IF('Indicator Date'!C71="No data","x",$B$2-'Indicator Date'!C71)</f>
        <v>1</v>
      </c>
      <c r="C70" s="119">
        <f>IF('Indicator Date'!D71="No data","x",$B$2-'Indicator Date'!D71)</f>
        <v>1</v>
      </c>
      <c r="D70" s="119">
        <f>IF('Indicator Date'!E71="No data","x",$B$2-'Indicator Date'!E71)</f>
        <v>6</v>
      </c>
      <c r="E70" s="119">
        <f>IF('Indicator Date'!F71="No data","x",$B$2-'Indicator Date'!F71)</f>
        <v>6</v>
      </c>
      <c r="F70" s="119">
        <f>IF('Indicator Date'!G71="No data","x",$B$2-'Indicator Date'!G71)</f>
        <v>1</v>
      </c>
      <c r="G70" s="119">
        <f>IF('Indicator Date'!H71="No data","x",$B$2-'Indicator Date'!H71)</f>
        <v>1</v>
      </c>
      <c r="H70" s="119" t="str">
        <f>IF('Indicator Date'!I71="No data","x",$B$2-'Indicator Date'!I71)</f>
        <v>x</v>
      </c>
      <c r="I70" s="119">
        <f>IF('Indicator Date'!J71="No data","x",$B$2-'Indicator Date'!J71)</f>
        <v>1</v>
      </c>
      <c r="J70" s="119">
        <f>IF('Indicator Date'!K71="No data","x",$B$2-'Indicator Date'!K71)</f>
        <v>1</v>
      </c>
      <c r="K70" s="119">
        <f>IF('Indicator Date'!L71="No data","x",$B$2-'Indicator Date'!L71)</f>
        <v>2</v>
      </c>
      <c r="L70" s="119">
        <f>IF('Indicator Date'!M71="No data","x",$B$2-'Indicator Date'!M71)</f>
        <v>0</v>
      </c>
      <c r="M70" s="119">
        <f>IF('Indicator Date'!N71="No data","x",$B$2-'Indicator Date'!N71)</f>
        <v>0</v>
      </c>
      <c r="N70" s="119">
        <f>IF('Indicator Date'!O71="No data","x",$B$2-'Indicator Date'!O71)</f>
        <v>2</v>
      </c>
      <c r="O70" s="119">
        <f>IF('Indicator Date'!P71="No data","x",$B$2-'Indicator Date'!P71)</f>
        <v>10</v>
      </c>
      <c r="P70" s="119">
        <f>IF('Indicator Date'!Q71="No data","x",$B$2-'Indicator Date'!Q71)</f>
        <v>1</v>
      </c>
      <c r="Q70" s="119">
        <f>IF('Indicator Date'!R71="No data","x",$B$2-'Indicator Date'!R71)</f>
        <v>1</v>
      </c>
      <c r="R70" s="119">
        <f>IF('Indicator Date'!S71="No data","x",$B$2-'Indicator Date'!S71)</f>
        <v>1</v>
      </c>
      <c r="S70" s="119" t="str">
        <f>IF('Indicator Date'!T71="No data","x",$B$2-'Indicator Date'!T71)</f>
        <v>x</v>
      </c>
      <c r="T70" s="119" t="str">
        <f>IF('Indicator Date'!U71="No data","x",$B$2-'Indicator Date'!U71)</f>
        <v>x</v>
      </c>
      <c r="U70" s="119">
        <f>IF('Indicator Date'!V71="No data","x",$B$2-'Indicator Date'!V71)</f>
        <v>0</v>
      </c>
      <c r="V70" s="119">
        <f>IF('Indicator Date'!W71="No data","x",$B$2-'Indicator Date'!W71)</f>
        <v>0</v>
      </c>
      <c r="W70" s="119">
        <f>IF('Indicator Date'!X71="No data","x",$B$2-'Indicator Date'!X71)</f>
        <v>1</v>
      </c>
      <c r="X70" s="119">
        <f>IF('Indicator Date'!Y71="No data","x",$B$2-'Indicator Date'!Y71)</f>
        <v>1</v>
      </c>
      <c r="Y70" s="119">
        <f>IF('Indicator Date'!Z71="No data","x",$B$2-'Indicator Date'!Z71)</f>
        <v>1</v>
      </c>
      <c r="Z70" s="119">
        <f>IF('Indicator Date'!AA71="No data","x",$B$2-'Indicator Date'!AA71)</f>
        <v>0</v>
      </c>
      <c r="AA70" s="119">
        <f>IF('Indicator Date'!AB71="No data","x",$B$2-'Indicator Date'!AB71)</f>
        <v>3</v>
      </c>
      <c r="AB70" s="119">
        <f>IF('Indicator Date'!AC71="No data","x",$B$2-'Indicator Date'!AC71)</f>
        <v>2</v>
      </c>
      <c r="AC70" s="119">
        <f>IF('Indicator Date'!AD71="No data","x",$B$2-'Indicator Date'!AD71)</f>
        <v>2</v>
      </c>
      <c r="AD70" s="119">
        <f>IF('Indicator Date'!AE71="No data","x",$B$2-'Indicator Date'!AE71)</f>
        <v>1</v>
      </c>
      <c r="AE70" s="119">
        <f>IF('Indicator Date'!AF71="No data","x",$B$2-'Indicator Date'!AF71)</f>
        <v>1</v>
      </c>
      <c r="AF70" s="119">
        <f>IF('Indicator Date'!AG71="No data","x",$B$2-'Indicator Date'!AG71)</f>
        <v>1</v>
      </c>
      <c r="AG70" s="119" t="str">
        <f>IF('Indicator Date'!AH71="No data","x",$B$2-'Indicator Date'!AH71)</f>
        <v>x</v>
      </c>
      <c r="AH70" s="119">
        <f>IF('Indicator Date'!AI71="No data","x",$B$2-'Indicator Date'!AI71)</f>
        <v>1</v>
      </c>
      <c r="AI70" s="119">
        <f>IF('Indicator Date'!AJ71="No data","x",$B$2-'Indicator Date'!AJ71)</f>
        <v>1</v>
      </c>
      <c r="AJ70" s="119">
        <f>IF('Indicator Date'!AK71="No data","x",$B$2-'Indicator Date'!AK71)</f>
        <v>16</v>
      </c>
      <c r="AK70" s="119" t="str">
        <f>IF('Indicator Date'!AL71="No data","x",$B$2-'Indicator Date'!AL71)</f>
        <v>x</v>
      </c>
      <c r="AL70" s="119">
        <f>IF('Indicator Date'!AM71="No data","x",$B$2-'Indicator Date'!AM71)</f>
        <v>0</v>
      </c>
      <c r="AM70" s="119">
        <f>IF('Indicator Date'!AN71="No data","x",$B$2-'Indicator Date'!AN71)</f>
        <v>0</v>
      </c>
      <c r="AN70" s="119">
        <f>IF('Indicator Date'!AO71="No data","x",$B$2-'Indicator Date'!AO71)</f>
        <v>3</v>
      </c>
      <c r="AO70" s="119">
        <f>IF('Indicator Date'!AP71="No data","x",$B$2-'Indicator Date'!AP71)</f>
        <v>1</v>
      </c>
      <c r="AP70" s="119">
        <f>IF('Indicator Date'!AQ71="No data","x",$B$2-'Indicator Date'!AQ71)</f>
        <v>2</v>
      </c>
      <c r="AQ70" s="119">
        <f>IF('Indicator Date'!AR71="No data","x",$B$2-'Indicator Date'!AR71)</f>
        <v>1</v>
      </c>
      <c r="AR70" s="119">
        <f>IF('Indicator Date'!AS71="No data","x",$B$2-'Indicator Date'!AS71)</f>
        <v>0</v>
      </c>
      <c r="AS70" s="119">
        <f>IF('Indicator Date'!AT71="No data","x",$B$2-'Indicator Date'!AT71)</f>
        <v>1</v>
      </c>
      <c r="AT70" s="119">
        <f>IF('Indicator Date'!AU71="No data","x",$B$2-'Indicator Date'!AU71)</f>
        <v>1</v>
      </c>
      <c r="AU70" s="119">
        <f>IF('Indicator Date'!AV71="No data","x",$B$2-'Indicator Date'!AV71)</f>
        <v>1</v>
      </c>
      <c r="AV70" s="119">
        <f>IF('Indicator Date'!AW71="No data","x",$B$2-'Indicator Date'!AW71)</f>
        <v>1</v>
      </c>
      <c r="AW70" s="119">
        <f>IF('Indicator Date'!AX71="No data","x",$B$2-'Indicator Date'!AX71)</f>
        <v>10</v>
      </c>
      <c r="AX70" s="119">
        <f>IF('Indicator Date'!AY71="No data","x",$B$2-'Indicator Date'!AY71)</f>
        <v>10</v>
      </c>
      <c r="AY70" s="119">
        <f>IF('Indicator Date'!AZ71="No data","x",$B$2-'Indicator Date'!AZ71)</f>
        <v>0</v>
      </c>
      <c r="AZ70" s="119">
        <f>IF('Indicator Date'!BA71="No data","x",$B$2-'Indicator Date'!BA71)</f>
        <v>2</v>
      </c>
      <c r="BA70" s="119">
        <f>IF('Indicator Date'!BB71="No data","x",$B$2-'Indicator Date'!BB71)</f>
        <v>5</v>
      </c>
      <c r="BB70" s="119">
        <f>IF('Indicator Date'!BC71="No data","x",$B$2-'Indicator Date'!BC71)</f>
        <v>11</v>
      </c>
      <c r="BC70" s="119">
        <f>IF('Indicator Date'!BD71="No data","x",$B$2-'Indicator Date'!BD71)</f>
        <v>1</v>
      </c>
      <c r="BD70" s="4">
        <f t="shared" si="5"/>
        <v>116</v>
      </c>
      <c r="BE70" s="120">
        <f t="shared" si="6"/>
        <v>2.1481481481481484</v>
      </c>
      <c r="BF70" s="4">
        <f t="shared" si="7"/>
        <v>40</v>
      </c>
      <c r="BG70" s="120">
        <f t="shared" si="8"/>
        <v>3.3968405341327643</v>
      </c>
      <c r="BH70" s="123">
        <f t="shared" si="9"/>
        <v>1</v>
      </c>
    </row>
    <row r="71" spans="1:60">
      <c r="A71" t="s">
        <v>401</v>
      </c>
      <c r="B71" s="119">
        <f>IF('Indicator Date'!C72="No data","x",$B$2-'Indicator Date'!C72)</f>
        <v>1</v>
      </c>
      <c r="C71" s="119">
        <f>IF('Indicator Date'!D72="No data","x",$B$2-'Indicator Date'!D72)</f>
        <v>1</v>
      </c>
      <c r="D71" s="119">
        <f>IF('Indicator Date'!E72="No data","x",$B$2-'Indicator Date'!E72)</f>
        <v>6</v>
      </c>
      <c r="E71" s="119">
        <f>IF('Indicator Date'!F72="No data","x",$B$2-'Indicator Date'!F72)</f>
        <v>6</v>
      </c>
      <c r="F71" s="119">
        <f>IF('Indicator Date'!G72="No data","x",$B$2-'Indicator Date'!G72)</f>
        <v>1</v>
      </c>
      <c r="G71" s="119">
        <f>IF('Indicator Date'!H72="No data","x",$B$2-'Indicator Date'!H72)</f>
        <v>1</v>
      </c>
      <c r="H71" s="119">
        <f>IF('Indicator Date'!I72="No data","x",$B$2-'Indicator Date'!I72)</f>
        <v>1</v>
      </c>
      <c r="I71" s="119">
        <f>IF('Indicator Date'!J72="No data","x",$B$2-'Indicator Date'!J72)</f>
        <v>1</v>
      </c>
      <c r="J71" s="119">
        <f>IF('Indicator Date'!K72="No data","x",$B$2-'Indicator Date'!K72)</f>
        <v>1</v>
      </c>
      <c r="K71" s="119">
        <f>IF('Indicator Date'!L72="No data","x",$B$2-'Indicator Date'!L72)</f>
        <v>2</v>
      </c>
      <c r="L71" s="119">
        <f>IF('Indicator Date'!M72="No data","x",$B$2-'Indicator Date'!M72)</f>
        <v>0</v>
      </c>
      <c r="M71" s="119">
        <f>IF('Indicator Date'!N72="No data","x",$B$2-'Indicator Date'!N72)</f>
        <v>0</v>
      </c>
      <c r="N71" s="119">
        <f>IF('Indicator Date'!O72="No data","x",$B$2-'Indicator Date'!O72)</f>
        <v>11</v>
      </c>
      <c r="O71" s="119">
        <f>IF('Indicator Date'!P72="No data","x",$B$2-'Indicator Date'!P72)</f>
        <v>10</v>
      </c>
      <c r="P71" s="119">
        <f>IF('Indicator Date'!Q72="No data","x",$B$2-'Indicator Date'!Q72)</f>
        <v>1</v>
      </c>
      <c r="Q71" s="119">
        <f>IF('Indicator Date'!R72="No data","x",$B$2-'Indicator Date'!R72)</f>
        <v>2</v>
      </c>
      <c r="R71" s="119">
        <f>IF('Indicator Date'!S72="No data","x",$B$2-'Indicator Date'!S72)</f>
        <v>2</v>
      </c>
      <c r="S71" s="119">
        <f>IF('Indicator Date'!T72="No data","x",$B$2-'Indicator Date'!T72)</f>
        <v>1</v>
      </c>
      <c r="T71" s="119">
        <f>IF('Indicator Date'!U72="No data","x",$B$2-'Indicator Date'!U72)</f>
        <v>1</v>
      </c>
      <c r="U71" s="119">
        <f>IF('Indicator Date'!V72="No data","x",$B$2-'Indicator Date'!V72)</f>
        <v>0</v>
      </c>
      <c r="V71" s="119">
        <f>IF('Indicator Date'!W72="No data","x",$B$2-'Indicator Date'!W72)</f>
        <v>0</v>
      </c>
      <c r="W71" s="119">
        <f>IF('Indicator Date'!X72="No data","x",$B$2-'Indicator Date'!X72)</f>
        <v>2</v>
      </c>
      <c r="X71" s="119">
        <f>IF('Indicator Date'!Y72="No data","x",$B$2-'Indicator Date'!Y72)</f>
        <v>2</v>
      </c>
      <c r="Y71" s="119">
        <f>IF('Indicator Date'!Z72="No data","x",$B$2-'Indicator Date'!Z72)</f>
        <v>1</v>
      </c>
      <c r="Z71" s="119">
        <f>IF('Indicator Date'!AA72="No data","x",$B$2-'Indicator Date'!AA72)</f>
        <v>0</v>
      </c>
      <c r="AA71" s="119">
        <f>IF('Indicator Date'!AB72="No data","x",$B$2-'Indicator Date'!AB72)</f>
        <v>3</v>
      </c>
      <c r="AB71" s="119">
        <f>IF('Indicator Date'!AC72="No data","x",$B$2-'Indicator Date'!AC72)</f>
        <v>2</v>
      </c>
      <c r="AC71" s="119">
        <f>IF('Indicator Date'!AD72="No data","x",$B$2-'Indicator Date'!AD72)</f>
        <v>2</v>
      </c>
      <c r="AD71" s="119">
        <f>IF('Indicator Date'!AE72="No data","x",$B$2-'Indicator Date'!AE72)</f>
        <v>1</v>
      </c>
      <c r="AE71" s="119">
        <f>IF('Indicator Date'!AF72="No data","x",$B$2-'Indicator Date'!AF72)</f>
        <v>1</v>
      </c>
      <c r="AF71" s="119">
        <f>IF('Indicator Date'!AG72="No data","x",$B$2-'Indicator Date'!AG72)</f>
        <v>1</v>
      </c>
      <c r="AG71" s="119">
        <f>IF('Indicator Date'!AH72="No data","x",$B$2-'Indicator Date'!AH72)</f>
        <v>1</v>
      </c>
      <c r="AH71" s="119">
        <f>IF('Indicator Date'!AI72="No data","x",$B$2-'Indicator Date'!AI72)</f>
        <v>1</v>
      </c>
      <c r="AI71" s="119">
        <f>IF('Indicator Date'!AJ72="No data","x",$B$2-'Indicator Date'!AJ72)</f>
        <v>2</v>
      </c>
      <c r="AJ71" s="119">
        <f>IF('Indicator Date'!AK72="No data","x",$B$2-'Indicator Date'!AK72)</f>
        <v>1</v>
      </c>
      <c r="AK71" s="119" t="str">
        <f>IF('Indicator Date'!AL72="No data","x",$B$2-'Indicator Date'!AL72)</f>
        <v>x</v>
      </c>
      <c r="AL71" s="119">
        <f>IF('Indicator Date'!AM72="No data","x",$B$2-'Indicator Date'!AM72)</f>
        <v>0</v>
      </c>
      <c r="AM71" s="119">
        <f>IF('Indicator Date'!AN72="No data","x",$B$2-'Indicator Date'!AN72)</f>
        <v>0</v>
      </c>
      <c r="AN71" s="119">
        <f>IF('Indicator Date'!AO72="No data","x",$B$2-'Indicator Date'!AO72)</f>
        <v>3</v>
      </c>
      <c r="AO71" s="119">
        <f>IF('Indicator Date'!AP72="No data","x",$B$2-'Indicator Date'!AP72)</f>
        <v>1</v>
      </c>
      <c r="AP71" s="119">
        <f>IF('Indicator Date'!AQ72="No data","x",$B$2-'Indicator Date'!AQ72)</f>
        <v>1</v>
      </c>
      <c r="AQ71" s="119">
        <f>IF('Indicator Date'!AR72="No data","x",$B$2-'Indicator Date'!AR72)</f>
        <v>1</v>
      </c>
      <c r="AR71" s="119">
        <f>IF('Indicator Date'!AS72="No data","x",$B$2-'Indicator Date'!AS72)</f>
        <v>4</v>
      </c>
      <c r="AS71" s="119">
        <f>IF('Indicator Date'!AT72="No data","x",$B$2-'Indicator Date'!AT72)</f>
        <v>1</v>
      </c>
      <c r="AT71" s="119">
        <f>IF('Indicator Date'!AU72="No data","x",$B$2-'Indicator Date'!AU72)</f>
        <v>1</v>
      </c>
      <c r="AU71" s="119">
        <f>IF('Indicator Date'!AV72="No data","x",$B$2-'Indicator Date'!AV72)</f>
        <v>0</v>
      </c>
      <c r="AV71" s="119">
        <f>IF('Indicator Date'!AW72="No data","x",$B$2-'Indicator Date'!AW72)</f>
        <v>0</v>
      </c>
      <c r="AW71" s="119">
        <f>IF('Indicator Date'!AX72="No data","x",$B$2-'Indicator Date'!AX72)</f>
        <v>1</v>
      </c>
      <c r="AX71" s="119">
        <f>IF('Indicator Date'!AY72="No data","x",$B$2-'Indicator Date'!AY72)</f>
        <v>10</v>
      </c>
      <c r="AY71" s="119">
        <f>IF('Indicator Date'!AZ72="No data","x",$B$2-'Indicator Date'!AZ72)</f>
        <v>0</v>
      </c>
      <c r="AZ71" s="119">
        <f>IF('Indicator Date'!BA72="No data","x",$B$2-'Indicator Date'!BA72)</f>
        <v>2</v>
      </c>
      <c r="BA71" s="119">
        <f>IF('Indicator Date'!BB72="No data","x",$B$2-'Indicator Date'!BB72)</f>
        <v>5</v>
      </c>
      <c r="BB71" s="119">
        <f>IF('Indicator Date'!BC72="No data","x",$B$2-'Indicator Date'!BC72)</f>
        <v>1</v>
      </c>
      <c r="BC71" s="119">
        <f>IF('Indicator Date'!BD72="No data","x",$B$2-'Indicator Date'!BD72)</f>
        <v>1</v>
      </c>
      <c r="BD71" s="4">
        <f t="shared" si="5"/>
        <v>101</v>
      </c>
      <c r="BE71" s="120">
        <f t="shared" si="6"/>
        <v>1.8703703703703705</v>
      </c>
      <c r="BF71" s="4">
        <f t="shared" si="7"/>
        <v>43</v>
      </c>
      <c r="BG71" s="120">
        <f t="shared" si="8"/>
        <v>2.4592079637933759</v>
      </c>
      <c r="BH71" s="123">
        <f t="shared" si="9"/>
        <v>1</v>
      </c>
    </row>
    <row r="72" spans="1:60">
      <c r="A72" t="s">
        <v>402</v>
      </c>
      <c r="B72" s="119">
        <f>IF('Indicator Date'!C73="No data","x",$B$2-'Indicator Date'!C73)</f>
        <v>1</v>
      </c>
      <c r="C72" s="119">
        <f>IF('Indicator Date'!D73="No data","x",$B$2-'Indicator Date'!D73)</f>
        <v>1</v>
      </c>
      <c r="D72" s="119">
        <f>IF('Indicator Date'!E73="No data","x",$B$2-'Indicator Date'!E73)</f>
        <v>6</v>
      </c>
      <c r="E72" s="119">
        <f>IF('Indicator Date'!F73="No data","x",$B$2-'Indicator Date'!F73)</f>
        <v>6</v>
      </c>
      <c r="F72" s="119">
        <f>IF('Indicator Date'!G73="No data","x",$B$2-'Indicator Date'!G73)</f>
        <v>1</v>
      </c>
      <c r="G72" s="119">
        <f>IF('Indicator Date'!H73="No data","x",$B$2-'Indicator Date'!H73)</f>
        <v>1</v>
      </c>
      <c r="H72" s="119">
        <f>IF('Indicator Date'!I73="No data","x",$B$2-'Indicator Date'!I73)</f>
        <v>1</v>
      </c>
      <c r="I72" s="119">
        <f>IF('Indicator Date'!J73="No data","x",$B$2-'Indicator Date'!J73)</f>
        <v>1</v>
      </c>
      <c r="J72" s="119">
        <f>IF('Indicator Date'!K73="No data","x",$B$2-'Indicator Date'!K73)</f>
        <v>1</v>
      </c>
      <c r="K72" s="119">
        <f>IF('Indicator Date'!L73="No data","x",$B$2-'Indicator Date'!L73)</f>
        <v>2</v>
      </c>
      <c r="L72" s="119">
        <f>IF('Indicator Date'!M73="No data","x",$B$2-'Indicator Date'!M73)</f>
        <v>0</v>
      </c>
      <c r="M72" s="119">
        <f>IF('Indicator Date'!N73="No data","x",$B$2-'Indicator Date'!N73)</f>
        <v>0</v>
      </c>
      <c r="N72" s="119">
        <f>IF('Indicator Date'!O73="No data","x",$B$2-'Indicator Date'!O73)</f>
        <v>11</v>
      </c>
      <c r="O72" s="119">
        <f>IF('Indicator Date'!P73="No data","x",$B$2-'Indicator Date'!P73)</f>
        <v>10</v>
      </c>
      <c r="P72" s="119">
        <f>IF('Indicator Date'!Q73="No data","x",$B$2-'Indicator Date'!Q73)</f>
        <v>1</v>
      </c>
      <c r="Q72" s="119">
        <f>IF('Indicator Date'!R73="No data","x",$B$2-'Indicator Date'!R73)</f>
        <v>2</v>
      </c>
      <c r="R72" s="119">
        <f>IF('Indicator Date'!S73="No data","x",$B$2-'Indicator Date'!S73)</f>
        <v>2</v>
      </c>
      <c r="S72" s="119">
        <f>IF('Indicator Date'!T73="No data","x",$B$2-'Indicator Date'!T73)</f>
        <v>1</v>
      </c>
      <c r="T72" s="119">
        <f>IF('Indicator Date'!U73="No data","x",$B$2-'Indicator Date'!U73)</f>
        <v>1</v>
      </c>
      <c r="U72" s="119">
        <f>IF('Indicator Date'!V73="No data","x",$B$2-'Indicator Date'!V73)</f>
        <v>0</v>
      </c>
      <c r="V72" s="119">
        <f>IF('Indicator Date'!W73="No data","x",$B$2-'Indicator Date'!W73)</f>
        <v>0</v>
      </c>
      <c r="W72" s="119">
        <f>IF('Indicator Date'!X73="No data","x",$B$2-'Indicator Date'!X73)</f>
        <v>2</v>
      </c>
      <c r="X72" s="119">
        <f>IF('Indicator Date'!Y73="No data","x",$B$2-'Indicator Date'!Y73)</f>
        <v>2</v>
      </c>
      <c r="Y72" s="119">
        <f>IF('Indicator Date'!Z73="No data","x",$B$2-'Indicator Date'!Z73)</f>
        <v>1</v>
      </c>
      <c r="Z72" s="119">
        <f>IF('Indicator Date'!AA73="No data","x",$B$2-'Indicator Date'!AA73)</f>
        <v>0</v>
      </c>
      <c r="AA72" s="119">
        <f>IF('Indicator Date'!AB73="No data","x",$B$2-'Indicator Date'!AB73)</f>
        <v>3</v>
      </c>
      <c r="AB72" s="119">
        <f>IF('Indicator Date'!AC73="No data","x",$B$2-'Indicator Date'!AC73)</f>
        <v>2</v>
      </c>
      <c r="AC72" s="119">
        <f>IF('Indicator Date'!AD73="No data","x",$B$2-'Indicator Date'!AD73)</f>
        <v>2</v>
      </c>
      <c r="AD72" s="119">
        <f>IF('Indicator Date'!AE73="No data","x",$B$2-'Indicator Date'!AE73)</f>
        <v>1</v>
      </c>
      <c r="AE72" s="119">
        <f>IF('Indicator Date'!AF73="No data","x",$B$2-'Indicator Date'!AF73)</f>
        <v>1</v>
      </c>
      <c r="AF72" s="119">
        <f>IF('Indicator Date'!AG73="No data","x",$B$2-'Indicator Date'!AG73)</f>
        <v>1</v>
      </c>
      <c r="AG72" s="119">
        <f>IF('Indicator Date'!AH73="No data","x",$B$2-'Indicator Date'!AH73)</f>
        <v>1</v>
      </c>
      <c r="AH72" s="119">
        <f>IF('Indicator Date'!AI73="No data","x",$B$2-'Indicator Date'!AI73)</f>
        <v>1</v>
      </c>
      <c r="AI72" s="119">
        <f>IF('Indicator Date'!AJ73="No data","x",$B$2-'Indicator Date'!AJ73)</f>
        <v>2</v>
      </c>
      <c r="AJ72" s="119">
        <f>IF('Indicator Date'!AK73="No data","x",$B$2-'Indicator Date'!AK73)</f>
        <v>1</v>
      </c>
      <c r="AK72" s="119" t="str">
        <f>IF('Indicator Date'!AL73="No data","x",$B$2-'Indicator Date'!AL73)</f>
        <v>x</v>
      </c>
      <c r="AL72" s="119">
        <f>IF('Indicator Date'!AM73="No data","x",$B$2-'Indicator Date'!AM73)</f>
        <v>0</v>
      </c>
      <c r="AM72" s="119">
        <f>IF('Indicator Date'!AN73="No data","x",$B$2-'Indicator Date'!AN73)</f>
        <v>0</v>
      </c>
      <c r="AN72" s="119">
        <f>IF('Indicator Date'!AO73="No data","x",$B$2-'Indicator Date'!AO73)</f>
        <v>3</v>
      </c>
      <c r="AO72" s="119">
        <f>IF('Indicator Date'!AP73="No data","x",$B$2-'Indicator Date'!AP73)</f>
        <v>1</v>
      </c>
      <c r="AP72" s="119">
        <f>IF('Indicator Date'!AQ73="No data","x",$B$2-'Indicator Date'!AQ73)</f>
        <v>1</v>
      </c>
      <c r="AQ72" s="119">
        <f>IF('Indicator Date'!AR73="No data","x",$B$2-'Indicator Date'!AR73)</f>
        <v>1</v>
      </c>
      <c r="AR72" s="119">
        <f>IF('Indicator Date'!AS73="No data","x",$B$2-'Indicator Date'!AS73)</f>
        <v>4</v>
      </c>
      <c r="AS72" s="119">
        <f>IF('Indicator Date'!AT73="No data","x",$B$2-'Indicator Date'!AT73)</f>
        <v>1</v>
      </c>
      <c r="AT72" s="119">
        <f>IF('Indicator Date'!AU73="No data","x",$B$2-'Indicator Date'!AU73)</f>
        <v>1</v>
      </c>
      <c r="AU72" s="119">
        <f>IF('Indicator Date'!AV73="No data","x",$B$2-'Indicator Date'!AV73)</f>
        <v>0</v>
      </c>
      <c r="AV72" s="119">
        <f>IF('Indicator Date'!AW73="No data","x",$B$2-'Indicator Date'!AW73)</f>
        <v>0</v>
      </c>
      <c r="AW72" s="119">
        <f>IF('Indicator Date'!AX73="No data","x",$B$2-'Indicator Date'!AX73)</f>
        <v>1</v>
      </c>
      <c r="AX72" s="119">
        <f>IF('Indicator Date'!AY73="No data","x",$B$2-'Indicator Date'!AY73)</f>
        <v>10</v>
      </c>
      <c r="AY72" s="119">
        <f>IF('Indicator Date'!AZ73="No data","x",$B$2-'Indicator Date'!AZ73)</f>
        <v>0</v>
      </c>
      <c r="AZ72" s="119">
        <f>IF('Indicator Date'!BA73="No data","x",$B$2-'Indicator Date'!BA73)</f>
        <v>2</v>
      </c>
      <c r="BA72" s="119">
        <f>IF('Indicator Date'!BB73="No data","x",$B$2-'Indicator Date'!BB73)</f>
        <v>5</v>
      </c>
      <c r="BB72" s="119">
        <f>IF('Indicator Date'!BC73="No data","x",$B$2-'Indicator Date'!BC73)</f>
        <v>1</v>
      </c>
      <c r="BC72" s="119">
        <f>IF('Indicator Date'!BD73="No data","x",$B$2-'Indicator Date'!BD73)</f>
        <v>1</v>
      </c>
      <c r="BD72" s="4">
        <f t="shared" si="5"/>
        <v>101</v>
      </c>
      <c r="BE72" s="120">
        <f t="shared" si="6"/>
        <v>1.8703703703703705</v>
      </c>
      <c r="BF72" s="4">
        <f t="shared" si="7"/>
        <v>43</v>
      </c>
      <c r="BG72" s="120">
        <f t="shared" si="8"/>
        <v>2.4592079637933759</v>
      </c>
      <c r="BH72" s="123">
        <f t="shared" si="9"/>
        <v>1</v>
      </c>
    </row>
    <row r="73" spans="1:60">
      <c r="A73" t="s">
        <v>403</v>
      </c>
      <c r="B73" s="119">
        <f>IF('Indicator Date'!C74="No data","x",$B$2-'Indicator Date'!C74)</f>
        <v>1</v>
      </c>
      <c r="C73" s="119">
        <f>IF('Indicator Date'!D74="No data","x",$B$2-'Indicator Date'!D74)</f>
        <v>1</v>
      </c>
      <c r="D73" s="119">
        <f>IF('Indicator Date'!E74="No data","x",$B$2-'Indicator Date'!E74)</f>
        <v>6</v>
      </c>
      <c r="E73" s="119">
        <f>IF('Indicator Date'!F74="No data","x",$B$2-'Indicator Date'!F74)</f>
        <v>6</v>
      </c>
      <c r="F73" s="119">
        <f>IF('Indicator Date'!G74="No data","x",$B$2-'Indicator Date'!G74)</f>
        <v>1</v>
      </c>
      <c r="G73" s="119">
        <f>IF('Indicator Date'!H74="No data","x",$B$2-'Indicator Date'!H74)</f>
        <v>1</v>
      </c>
      <c r="H73" s="119">
        <f>IF('Indicator Date'!I74="No data","x",$B$2-'Indicator Date'!I74)</f>
        <v>1</v>
      </c>
      <c r="I73" s="119">
        <f>IF('Indicator Date'!J74="No data","x",$B$2-'Indicator Date'!J74)</f>
        <v>1</v>
      </c>
      <c r="J73" s="119">
        <f>IF('Indicator Date'!K74="No data","x",$B$2-'Indicator Date'!K74)</f>
        <v>1</v>
      </c>
      <c r="K73" s="119">
        <f>IF('Indicator Date'!L74="No data","x",$B$2-'Indicator Date'!L74)</f>
        <v>2</v>
      </c>
      <c r="L73" s="119">
        <f>IF('Indicator Date'!M74="No data","x",$B$2-'Indicator Date'!M74)</f>
        <v>0</v>
      </c>
      <c r="M73" s="119">
        <f>IF('Indicator Date'!N74="No data","x",$B$2-'Indicator Date'!N74)</f>
        <v>0</v>
      </c>
      <c r="N73" s="119">
        <f>IF('Indicator Date'!O74="No data","x",$B$2-'Indicator Date'!O74)</f>
        <v>11</v>
      </c>
      <c r="O73" s="119">
        <f>IF('Indicator Date'!P74="No data","x",$B$2-'Indicator Date'!P74)</f>
        <v>10</v>
      </c>
      <c r="P73" s="119">
        <f>IF('Indicator Date'!Q74="No data","x",$B$2-'Indicator Date'!Q74)</f>
        <v>1</v>
      </c>
      <c r="Q73" s="119">
        <f>IF('Indicator Date'!R74="No data","x",$B$2-'Indicator Date'!R74)</f>
        <v>2</v>
      </c>
      <c r="R73" s="119">
        <f>IF('Indicator Date'!S74="No data","x",$B$2-'Indicator Date'!S74)</f>
        <v>2</v>
      </c>
      <c r="S73" s="119">
        <f>IF('Indicator Date'!T74="No data","x",$B$2-'Indicator Date'!T74)</f>
        <v>1</v>
      </c>
      <c r="T73" s="119">
        <f>IF('Indicator Date'!U74="No data","x",$B$2-'Indicator Date'!U74)</f>
        <v>1</v>
      </c>
      <c r="U73" s="119">
        <f>IF('Indicator Date'!V74="No data","x",$B$2-'Indicator Date'!V74)</f>
        <v>0</v>
      </c>
      <c r="V73" s="119">
        <f>IF('Indicator Date'!W74="No data","x",$B$2-'Indicator Date'!W74)</f>
        <v>0</v>
      </c>
      <c r="W73" s="119">
        <f>IF('Indicator Date'!X74="No data","x",$B$2-'Indicator Date'!X74)</f>
        <v>2</v>
      </c>
      <c r="X73" s="119">
        <f>IF('Indicator Date'!Y74="No data","x",$B$2-'Indicator Date'!Y74)</f>
        <v>2</v>
      </c>
      <c r="Y73" s="119">
        <f>IF('Indicator Date'!Z74="No data","x",$B$2-'Indicator Date'!Z74)</f>
        <v>1</v>
      </c>
      <c r="Z73" s="119">
        <f>IF('Indicator Date'!AA74="No data","x",$B$2-'Indicator Date'!AA74)</f>
        <v>0</v>
      </c>
      <c r="AA73" s="119">
        <f>IF('Indicator Date'!AB74="No data","x",$B$2-'Indicator Date'!AB74)</f>
        <v>3</v>
      </c>
      <c r="AB73" s="119">
        <f>IF('Indicator Date'!AC74="No data","x",$B$2-'Indicator Date'!AC74)</f>
        <v>2</v>
      </c>
      <c r="AC73" s="119">
        <f>IF('Indicator Date'!AD74="No data","x",$B$2-'Indicator Date'!AD74)</f>
        <v>2</v>
      </c>
      <c r="AD73" s="119">
        <f>IF('Indicator Date'!AE74="No data","x",$B$2-'Indicator Date'!AE74)</f>
        <v>1</v>
      </c>
      <c r="AE73" s="119">
        <f>IF('Indicator Date'!AF74="No data","x",$B$2-'Indicator Date'!AF74)</f>
        <v>1</v>
      </c>
      <c r="AF73" s="119">
        <f>IF('Indicator Date'!AG74="No data","x",$B$2-'Indicator Date'!AG74)</f>
        <v>1</v>
      </c>
      <c r="AG73" s="119">
        <f>IF('Indicator Date'!AH74="No data","x",$B$2-'Indicator Date'!AH74)</f>
        <v>1</v>
      </c>
      <c r="AH73" s="119">
        <f>IF('Indicator Date'!AI74="No data","x",$B$2-'Indicator Date'!AI74)</f>
        <v>1</v>
      </c>
      <c r="AI73" s="119">
        <f>IF('Indicator Date'!AJ74="No data","x",$B$2-'Indicator Date'!AJ74)</f>
        <v>2</v>
      </c>
      <c r="AJ73" s="119">
        <f>IF('Indicator Date'!AK74="No data","x",$B$2-'Indicator Date'!AK74)</f>
        <v>1</v>
      </c>
      <c r="AK73" s="119" t="str">
        <f>IF('Indicator Date'!AL74="No data","x",$B$2-'Indicator Date'!AL74)</f>
        <v>x</v>
      </c>
      <c r="AL73" s="119">
        <f>IF('Indicator Date'!AM74="No data","x",$B$2-'Indicator Date'!AM74)</f>
        <v>0</v>
      </c>
      <c r="AM73" s="119">
        <f>IF('Indicator Date'!AN74="No data","x",$B$2-'Indicator Date'!AN74)</f>
        <v>0</v>
      </c>
      <c r="AN73" s="119">
        <f>IF('Indicator Date'!AO74="No data","x",$B$2-'Indicator Date'!AO74)</f>
        <v>3</v>
      </c>
      <c r="AO73" s="119">
        <f>IF('Indicator Date'!AP74="No data","x",$B$2-'Indicator Date'!AP74)</f>
        <v>1</v>
      </c>
      <c r="AP73" s="119">
        <f>IF('Indicator Date'!AQ74="No data","x",$B$2-'Indicator Date'!AQ74)</f>
        <v>1</v>
      </c>
      <c r="AQ73" s="119">
        <f>IF('Indicator Date'!AR74="No data","x",$B$2-'Indicator Date'!AR74)</f>
        <v>1</v>
      </c>
      <c r="AR73" s="119">
        <f>IF('Indicator Date'!AS74="No data","x",$B$2-'Indicator Date'!AS74)</f>
        <v>4</v>
      </c>
      <c r="AS73" s="119">
        <f>IF('Indicator Date'!AT74="No data","x",$B$2-'Indicator Date'!AT74)</f>
        <v>1</v>
      </c>
      <c r="AT73" s="119">
        <f>IF('Indicator Date'!AU74="No data","x",$B$2-'Indicator Date'!AU74)</f>
        <v>1</v>
      </c>
      <c r="AU73" s="119">
        <f>IF('Indicator Date'!AV74="No data","x",$B$2-'Indicator Date'!AV74)</f>
        <v>0</v>
      </c>
      <c r="AV73" s="119">
        <f>IF('Indicator Date'!AW74="No data","x",$B$2-'Indicator Date'!AW74)</f>
        <v>0</v>
      </c>
      <c r="AW73" s="119">
        <f>IF('Indicator Date'!AX74="No data","x",$B$2-'Indicator Date'!AX74)</f>
        <v>1</v>
      </c>
      <c r="AX73" s="119">
        <f>IF('Indicator Date'!AY74="No data","x",$B$2-'Indicator Date'!AY74)</f>
        <v>10</v>
      </c>
      <c r="AY73" s="119">
        <f>IF('Indicator Date'!AZ74="No data","x",$B$2-'Indicator Date'!AZ74)</f>
        <v>0</v>
      </c>
      <c r="AZ73" s="119">
        <f>IF('Indicator Date'!BA74="No data","x",$B$2-'Indicator Date'!BA74)</f>
        <v>2</v>
      </c>
      <c r="BA73" s="119">
        <f>IF('Indicator Date'!BB74="No data","x",$B$2-'Indicator Date'!BB74)</f>
        <v>5</v>
      </c>
      <c r="BB73" s="119">
        <f>IF('Indicator Date'!BC74="No data","x",$B$2-'Indicator Date'!BC74)</f>
        <v>1</v>
      </c>
      <c r="BC73" s="119">
        <f>IF('Indicator Date'!BD74="No data","x",$B$2-'Indicator Date'!BD74)</f>
        <v>1</v>
      </c>
      <c r="BD73" s="4">
        <f t="shared" si="5"/>
        <v>101</v>
      </c>
      <c r="BE73" s="120">
        <f t="shared" si="6"/>
        <v>1.8703703703703705</v>
      </c>
      <c r="BF73" s="4">
        <f t="shared" si="7"/>
        <v>43</v>
      </c>
      <c r="BG73" s="120">
        <f t="shared" si="8"/>
        <v>2.4592079637933759</v>
      </c>
      <c r="BH73" s="123">
        <f t="shared" si="9"/>
        <v>1</v>
      </c>
    </row>
    <row r="74" spans="1:60">
      <c r="A74" t="s">
        <v>404</v>
      </c>
      <c r="B74" s="119">
        <f>IF('Indicator Date'!C75="No data","x",$B$2-'Indicator Date'!C75)</f>
        <v>1</v>
      </c>
      <c r="C74" s="119">
        <f>IF('Indicator Date'!D75="No data","x",$B$2-'Indicator Date'!D75)</f>
        <v>1</v>
      </c>
      <c r="D74" s="119">
        <f>IF('Indicator Date'!E75="No data","x",$B$2-'Indicator Date'!E75)</f>
        <v>6</v>
      </c>
      <c r="E74" s="119">
        <f>IF('Indicator Date'!F75="No data","x",$B$2-'Indicator Date'!F75)</f>
        <v>6</v>
      </c>
      <c r="F74" s="119">
        <f>IF('Indicator Date'!G75="No data","x",$B$2-'Indicator Date'!G75)</f>
        <v>1</v>
      </c>
      <c r="G74" s="119">
        <f>IF('Indicator Date'!H75="No data","x",$B$2-'Indicator Date'!H75)</f>
        <v>1</v>
      </c>
      <c r="H74" s="119">
        <f>IF('Indicator Date'!I75="No data","x",$B$2-'Indicator Date'!I75)</f>
        <v>1</v>
      </c>
      <c r="I74" s="119">
        <f>IF('Indicator Date'!J75="No data","x",$B$2-'Indicator Date'!J75)</f>
        <v>1</v>
      </c>
      <c r="J74" s="119">
        <f>IF('Indicator Date'!K75="No data","x",$B$2-'Indicator Date'!K75)</f>
        <v>1</v>
      </c>
      <c r="K74" s="119">
        <f>IF('Indicator Date'!L75="No data","x",$B$2-'Indicator Date'!L75)</f>
        <v>2</v>
      </c>
      <c r="L74" s="119">
        <f>IF('Indicator Date'!M75="No data","x",$B$2-'Indicator Date'!M75)</f>
        <v>0</v>
      </c>
      <c r="M74" s="119">
        <f>IF('Indicator Date'!N75="No data","x",$B$2-'Indicator Date'!N75)</f>
        <v>0</v>
      </c>
      <c r="N74" s="119">
        <f>IF('Indicator Date'!O75="No data","x",$B$2-'Indicator Date'!O75)</f>
        <v>11</v>
      </c>
      <c r="O74" s="119">
        <f>IF('Indicator Date'!P75="No data","x",$B$2-'Indicator Date'!P75)</f>
        <v>10</v>
      </c>
      <c r="P74" s="119">
        <f>IF('Indicator Date'!Q75="No data","x",$B$2-'Indicator Date'!Q75)</f>
        <v>1</v>
      </c>
      <c r="Q74" s="119">
        <f>IF('Indicator Date'!R75="No data","x",$B$2-'Indicator Date'!R75)</f>
        <v>2</v>
      </c>
      <c r="R74" s="119">
        <f>IF('Indicator Date'!S75="No data","x",$B$2-'Indicator Date'!S75)</f>
        <v>2</v>
      </c>
      <c r="S74" s="119">
        <f>IF('Indicator Date'!T75="No data","x",$B$2-'Indicator Date'!T75)</f>
        <v>1</v>
      </c>
      <c r="T74" s="119">
        <f>IF('Indicator Date'!U75="No data","x",$B$2-'Indicator Date'!U75)</f>
        <v>1</v>
      </c>
      <c r="U74" s="119">
        <f>IF('Indicator Date'!V75="No data","x",$B$2-'Indicator Date'!V75)</f>
        <v>0</v>
      </c>
      <c r="V74" s="119">
        <f>IF('Indicator Date'!W75="No data","x",$B$2-'Indicator Date'!W75)</f>
        <v>0</v>
      </c>
      <c r="W74" s="119">
        <f>IF('Indicator Date'!X75="No data","x",$B$2-'Indicator Date'!X75)</f>
        <v>2</v>
      </c>
      <c r="X74" s="119">
        <f>IF('Indicator Date'!Y75="No data","x",$B$2-'Indicator Date'!Y75)</f>
        <v>2</v>
      </c>
      <c r="Y74" s="119">
        <f>IF('Indicator Date'!Z75="No data","x",$B$2-'Indicator Date'!Z75)</f>
        <v>1</v>
      </c>
      <c r="Z74" s="119">
        <f>IF('Indicator Date'!AA75="No data","x",$B$2-'Indicator Date'!AA75)</f>
        <v>0</v>
      </c>
      <c r="AA74" s="119">
        <f>IF('Indicator Date'!AB75="No data","x",$B$2-'Indicator Date'!AB75)</f>
        <v>3</v>
      </c>
      <c r="AB74" s="119">
        <f>IF('Indicator Date'!AC75="No data","x",$B$2-'Indicator Date'!AC75)</f>
        <v>2</v>
      </c>
      <c r="AC74" s="119">
        <f>IF('Indicator Date'!AD75="No data","x",$B$2-'Indicator Date'!AD75)</f>
        <v>2</v>
      </c>
      <c r="AD74" s="119">
        <f>IF('Indicator Date'!AE75="No data","x",$B$2-'Indicator Date'!AE75)</f>
        <v>1</v>
      </c>
      <c r="AE74" s="119">
        <f>IF('Indicator Date'!AF75="No data","x",$B$2-'Indicator Date'!AF75)</f>
        <v>1</v>
      </c>
      <c r="AF74" s="119">
        <f>IF('Indicator Date'!AG75="No data","x",$B$2-'Indicator Date'!AG75)</f>
        <v>1</v>
      </c>
      <c r="AG74" s="119">
        <f>IF('Indicator Date'!AH75="No data","x",$B$2-'Indicator Date'!AH75)</f>
        <v>1</v>
      </c>
      <c r="AH74" s="119">
        <f>IF('Indicator Date'!AI75="No data","x",$B$2-'Indicator Date'!AI75)</f>
        <v>1</v>
      </c>
      <c r="AI74" s="119">
        <f>IF('Indicator Date'!AJ75="No data","x",$B$2-'Indicator Date'!AJ75)</f>
        <v>2</v>
      </c>
      <c r="AJ74" s="119">
        <f>IF('Indicator Date'!AK75="No data","x",$B$2-'Indicator Date'!AK75)</f>
        <v>1</v>
      </c>
      <c r="AK74" s="119" t="str">
        <f>IF('Indicator Date'!AL75="No data","x",$B$2-'Indicator Date'!AL75)</f>
        <v>x</v>
      </c>
      <c r="AL74" s="119">
        <f>IF('Indicator Date'!AM75="No data","x",$B$2-'Indicator Date'!AM75)</f>
        <v>0</v>
      </c>
      <c r="AM74" s="119">
        <f>IF('Indicator Date'!AN75="No data","x",$B$2-'Indicator Date'!AN75)</f>
        <v>0</v>
      </c>
      <c r="AN74" s="119">
        <f>IF('Indicator Date'!AO75="No data","x",$B$2-'Indicator Date'!AO75)</f>
        <v>3</v>
      </c>
      <c r="AO74" s="119">
        <f>IF('Indicator Date'!AP75="No data","x",$B$2-'Indicator Date'!AP75)</f>
        <v>1</v>
      </c>
      <c r="AP74" s="119">
        <f>IF('Indicator Date'!AQ75="No data","x",$B$2-'Indicator Date'!AQ75)</f>
        <v>1</v>
      </c>
      <c r="AQ74" s="119">
        <f>IF('Indicator Date'!AR75="No data","x",$B$2-'Indicator Date'!AR75)</f>
        <v>1</v>
      </c>
      <c r="AR74" s="119">
        <f>IF('Indicator Date'!AS75="No data","x",$B$2-'Indicator Date'!AS75)</f>
        <v>4</v>
      </c>
      <c r="AS74" s="119">
        <f>IF('Indicator Date'!AT75="No data","x",$B$2-'Indicator Date'!AT75)</f>
        <v>1</v>
      </c>
      <c r="AT74" s="119">
        <f>IF('Indicator Date'!AU75="No data","x",$B$2-'Indicator Date'!AU75)</f>
        <v>1</v>
      </c>
      <c r="AU74" s="119">
        <f>IF('Indicator Date'!AV75="No data","x",$B$2-'Indicator Date'!AV75)</f>
        <v>0</v>
      </c>
      <c r="AV74" s="119">
        <f>IF('Indicator Date'!AW75="No data","x",$B$2-'Indicator Date'!AW75)</f>
        <v>0</v>
      </c>
      <c r="AW74" s="119">
        <f>IF('Indicator Date'!AX75="No data","x",$B$2-'Indicator Date'!AX75)</f>
        <v>1</v>
      </c>
      <c r="AX74" s="119">
        <f>IF('Indicator Date'!AY75="No data","x",$B$2-'Indicator Date'!AY75)</f>
        <v>10</v>
      </c>
      <c r="AY74" s="119">
        <f>IF('Indicator Date'!AZ75="No data","x",$B$2-'Indicator Date'!AZ75)</f>
        <v>0</v>
      </c>
      <c r="AZ74" s="119">
        <f>IF('Indicator Date'!BA75="No data","x",$B$2-'Indicator Date'!BA75)</f>
        <v>2</v>
      </c>
      <c r="BA74" s="119">
        <f>IF('Indicator Date'!BB75="No data","x",$B$2-'Indicator Date'!BB75)</f>
        <v>5</v>
      </c>
      <c r="BB74" s="119">
        <f>IF('Indicator Date'!BC75="No data","x",$B$2-'Indicator Date'!BC75)</f>
        <v>1</v>
      </c>
      <c r="BC74" s="119">
        <f>IF('Indicator Date'!BD75="No data","x",$B$2-'Indicator Date'!BD75)</f>
        <v>1</v>
      </c>
      <c r="BD74" s="4">
        <f t="shared" si="5"/>
        <v>101</v>
      </c>
      <c r="BE74" s="120">
        <f t="shared" si="6"/>
        <v>1.8703703703703705</v>
      </c>
      <c r="BF74" s="4">
        <f t="shared" si="7"/>
        <v>43</v>
      </c>
      <c r="BG74" s="120">
        <f t="shared" si="8"/>
        <v>2.4592079637933759</v>
      </c>
      <c r="BH74" s="123">
        <f t="shared" si="9"/>
        <v>1</v>
      </c>
    </row>
    <row r="75" spans="1:60">
      <c r="A75" t="s">
        <v>405</v>
      </c>
      <c r="B75" s="119">
        <f>IF('Indicator Date'!C76="No data","x",$B$2-'Indicator Date'!C76)</f>
        <v>1</v>
      </c>
      <c r="C75" s="119">
        <f>IF('Indicator Date'!D76="No data","x",$B$2-'Indicator Date'!D76)</f>
        <v>1</v>
      </c>
      <c r="D75" s="119">
        <f>IF('Indicator Date'!E76="No data","x",$B$2-'Indicator Date'!E76)</f>
        <v>6</v>
      </c>
      <c r="E75" s="119">
        <f>IF('Indicator Date'!F76="No data","x",$B$2-'Indicator Date'!F76)</f>
        <v>6</v>
      </c>
      <c r="F75" s="119">
        <f>IF('Indicator Date'!G76="No data","x",$B$2-'Indicator Date'!G76)</f>
        <v>1</v>
      </c>
      <c r="G75" s="119">
        <f>IF('Indicator Date'!H76="No data","x",$B$2-'Indicator Date'!H76)</f>
        <v>1</v>
      </c>
      <c r="H75" s="119">
        <f>IF('Indicator Date'!I76="No data","x",$B$2-'Indicator Date'!I76)</f>
        <v>1</v>
      </c>
      <c r="I75" s="119">
        <f>IF('Indicator Date'!J76="No data","x",$B$2-'Indicator Date'!J76)</f>
        <v>1</v>
      </c>
      <c r="J75" s="119">
        <f>IF('Indicator Date'!K76="No data","x",$B$2-'Indicator Date'!K76)</f>
        <v>1</v>
      </c>
      <c r="K75" s="119">
        <f>IF('Indicator Date'!L76="No data","x",$B$2-'Indicator Date'!L76)</f>
        <v>2</v>
      </c>
      <c r="L75" s="119">
        <f>IF('Indicator Date'!M76="No data","x",$B$2-'Indicator Date'!M76)</f>
        <v>0</v>
      </c>
      <c r="M75" s="119">
        <f>IF('Indicator Date'!N76="No data","x",$B$2-'Indicator Date'!N76)</f>
        <v>0</v>
      </c>
      <c r="N75" s="119">
        <f>IF('Indicator Date'!O76="No data","x",$B$2-'Indicator Date'!O76)</f>
        <v>11</v>
      </c>
      <c r="O75" s="119">
        <f>IF('Indicator Date'!P76="No data","x",$B$2-'Indicator Date'!P76)</f>
        <v>10</v>
      </c>
      <c r="P75" s="119">
        <f>IF('Indicator Date'!Q76="No data","x",$B$2-'Indicator Date'!Q76)</f>
        <v>1</v>
      </c>
      <c r="Q75" s="119">
        <f>IF('Indicator Date'!R76="No data","x",$B$2-'Indicator Date'!R76)</f>
        <v>2</v>
      </c>
      <c r="R75" s="119">
        <f>IF('Indicator Date'!S76="No data","x",$B$2-'Indicator Date'!S76)</f>
        <v>2</v>
      </c>
      <c r="S75" s="119">
        <f>IF('Indicator Date'!T76="No data","x",$B$2-'Indicator Date'!T76)</f>
        <v>1</v>
      </c>
      <c r="T75" s="119">
        <f>IF('Indicator Date'!U76="No data","x",$B$2-'Indicator Date'!U76)</f>
        <v>1</v>
      </c>
      <c r="U75" s="119">
        <f>IF('Indicator Date'!V76="No data","x",$B$2-'Indicator Date'!V76)</f>
        <v>0</v>
      </c>
      <c r="V75" s="119">
        <f>IF('Indicator Date'!W76="No data","x",$B$2-'Indicator Date'!W76)</f>
        <v>0</v>
      </c>
      <c r="W75" s="119">
        <f>IF('Indicator Date'!X76="No data","x",$B$2-'Indicator Date'!X76)</f>
        <v>2</v>
      </c>
      <c r="X75" s="119">
        <f>IF('Indicator Date'!Y76="No data","x",$B$2-'Indicator Date'!Y76)</f>
        <v>2</v>
      </c>
      <c r="Y75" s="119">
        <f>IF('Indicator Date'!Z76="No data","x",$B$2-'Indicator Date'!Z76)</f>
        <v>1</v>
      </c>
      <c r="Z75" s="119">
        <f>IF('Indicator Date'!AA76="No data","x",$B$2-'Indicator Date'!AA76)</f>
        <v>0</v>
      </c>
      <c r="AA75" s="119">
        <f>IF('Indicator Date'!AB76="No data","x",$B$2-'Indicator Date'!AB76)</f>
        <v>3</v>
      </c>
      <c r="AB75" s="119">
        <f>IF('Indicator Date'!AC76="No data","x",$B$2-'Indicator Date'!AC76)</f>
        <v>2</v>
      </c>
      <c r="AC75" s="119">
        <f>IF('Indicator Date'!AD76="No data","x",$B$2-'Indicator Date'!AD76)</f>
        <v>2</v>
      </c>
      <c r="AD75" s="119">
        <f>IF('Indicator Date'!AE76="No data","x",$B$2-'Indicator Date'!AE76)</f>
        <v>1</v>
      </c>
      <c r="AE75" s="119">
        <f>IF('Indicator Date'!AF76="No data","x",$B$2-'Indicator Date'!AF76)</f>
        <v>1</v>
      </c>
      <c r="AF75" s="119">
        <f>IF('Indicator Date'!AG76="No data","x",$B$2-'Indicator Date'!AG76)</f>
        <v>1</v>
      </c>
      <c r="AG75" s="119">
        <f>IF('Indicator Date'!AH76="No data","x",$B$2-'Indicator Date'!AH76)</f>
        <v>1</v>
      </c>
      <c r="AH75" s="119">
        <f>IF('Indicator Date'!AI76="No data","x",$B$2-'Indicator Date'!AI76)</f>
        <v>1</v>
      </c>
      <c r="AI75" s="119">
        <f>IF('Indicator Date'!AJ76="No data","x",$B$2-'Indicator Date'!AJ76)</f>
        <v>2</v>
      </c>
      <c r="AJ75" s="119">
        <f>IF('Indicator Date'!AK76="No data","x",$B$2-'Indicator Date'!AK76)</f>
        <v>1</v>
      </c>
      <c r="AK75" s="119" t="str">
        <f>IF('Indicator Date'!AL76="No data","x",$B$2-'Indicator Date'!AL76)</f>
        <v>x</v>
      </c>
      <c r="AL75" s="119">
        <f>IF('Indicator Date'!AM76="No data","x",$B$2-'Indicator Date'!AM76)</f>
        <v>0</v>
      </c>
      <c r="AM75" s="119">
        <f>IF('Indicator Date'!AN76="No data","x",$B$2-'Indicator Date'!AN76)</f>
        <v>0</v>
      </c>
      <c r="AN75" s="119">
        <f>IF('Indicator Date'!AO76="No data","x",$B$2-'Indicator Date'!AO76)</f>
        <v>3</v>
      </c>
      <c r="AO75" s="119">
        <f>IF('Indicator Date'!AP76="No data","x",$B$2-'Indicator Date'!AP76)</f>
        <v>1</v>
      </c>
      <c r="AP75" s="119">
        <f>IF('Indicator Date'!AQ76="No data","x",$B$2-'Indicator Date'!AQ76)</f>
        <v>1</v>
      </c>
      <c r="AQ75" s="119">
        <f>IF('Indicator Date'!AR76="No data","x",$B$2-'Indicator Date'!AR76)</f>
        <v>1</v>
      </c>
      <c r="AR75" s="119">
        <f>IF('Indicator Date'!AS76="No data","x",$B$2-'Indicator Date'!AS76)</f>
        <v>4</v>
      </c>
      <c r="AS75" s="119">
        <f>IF('Indicator Date'!AT76="No data","x",$B$2-'Indicator Date'!AT76)</f>
        <v>1</v>
      </c>
      <c r="AT75" s="119">
        <f>IF('Indicator Date'!AU76="No data","x",$B$2-'Indicator Date'!AU76)</f>
        <v>1</v>
      </c>
      <c r="AU75" s="119">
        <f>IF('Indicator Date'!AV76="No data","x",$B$2-'Indicator Date'!AV76)</f>
        <v>0</v>
      </c>
      <c r="AV75" s="119">
        <f>IF('Indicator Date'!AW76="No data","x",$B$2-'Indicator Date'!AW76)</f>
        <v>0</v>
      </c>
      <c r="AW75" s="119">
        <f>IF('Indicator Date'!AX76="No data","x",$B$2-'Indicator Date'!AX76)</f>
        <v>1</v>
      </c>
      <c r="AX75" s="119">
        <f>IF('Indicator Date'!AY76="No data","x",$B$2-'Indicator Date'!AY76)</f>
        <v>10</v>
      </c>
      <c r="AY75" s="119">
        <f>IF('Indicator Date'!AZ76="No data","x",$B$2-'Indicator Date'!AZ76)</f>
        <v>0</v>
      </c>
      <c r="AZ75" s="119">
        <f>IF('Indicator Date'!BA76="No data","x",$B$2-'Indicator Date'!BA76)</f>
        <v>2</v>
      </c>
      <c r="BA75" s="119">
        <f>IF('Indicator Date'!BB76="No data","x",$B$2-'Indicator Date'!BB76)</f>
        <v>5</v>
      </c>
      <c r="BB75" s="119">
        <f>IF('Indicator Date'!BC76="No data","x",$B$2-'Indicator Date'!BC76)</f>
        <v>1</v>
      </c>
      <c r="BC75" s="119">
        <f>IF('Indicator Date'!BD76="No data","x",$B$2-'Indicator Date'!BD76)</f>
        <v>1</v>
      </c>
      <c r="BD75" s="4">
        <f t="shared" si="5"/>
        <v>101</v>
      </c>
      <c r="BE75" s="120">
        <f t="shared" si="6"/>
        <v>1.8703703703703705</v>
      </c>
      <c r="BF75" s="4">
        <f t="shared" si="7"/>
        <v>43</v>
      </c>
      <c r="BG75" s="120">
        <f t="shared" si="8"/>
        <v>2.4592079637933759</v>
      </c>
      <c r="BH75" s="123">
        <f t="shared" si="9"/>
        <v>1</v>
      </c>
    </row>
    <row r="76" spans="1:60">
      <c r="A76" t="s">
        <v>406</v>
      </c>
      <c r="B76" s="119">
        <f>IF('Indicator Date'!C77="No data","x",$B$2-'Indicator Date'!C77)</f>
        <v>1</v>
      </c>
      <c r="C76" s="119">
        <f>IF('Indicator Date'!D77="No data","x",$B$2-'Indicator Date'!D77)</f>
        <v>1</v>
      </c>
      <c r="D76" s="119">
        <f>IF('Indicator Date'!E77="No data","x",$B$2-'Indicator Date'!E77)</f>
        <v>6</v>
      </c>
      <c r="E76" s="119">
        <f>IF('Indicator Date'!F77="No data","x",$B$2-'Indicator Date'!F77)</f>
        <v>6</v>
      </c>
      <c r="F76" s="119">
        <f>IF('Indicator Date'!G77="No data","x",$B$2-'Indicator Date'!G77)</f>
        <v>1</v>
      </c>
      <c r="G76" s="119">
        <f>IF('Indicator Date'!H77="No data","x",$B$2-'Indicator Date'!H77)</f>
        <v>1</v>
      </c>
      <c r="H76" s="119">
        <f>IF('Indicator Date'!I77="No data","x",$B$2-'Indicator Date'!I77)</f>
        <v>1</v>
      </c>
      <c r="I76" s="119">
        <f>IF('Indicator Date'!J77="No data","x",$B$2-'Indicator Date'!J77)</f>
        <v>1</v>
      </c>
      <c r="J76" s="119">
        <f>IF('Indicator Date'!K77="No data","x",$B$2-'Indicator Date'!K77)</f>
        <v>1</v>
      </c>
      <c r="K76" s="119">
        <f>IF('Indicator Date'!L77="No data","x",$B$2-'Indicator Date'!L77)</f>
        <v>2</v>
      </c>
      <c r="L76" s="119">
        <f>IF('Indicator Date'!M77="No data","x",$B$2-'Indicator Date'!M77)</f>
        <v>0</v>
      </c>
      <c r="M76" s="119">
        <f>IF('Indicator Date'!N77="No data","x",$B$2-'Indicator Date'!N77)</f>
        <v>0</v>
      </c>
      <c r="N76" s="119">
        <f>IF('Indicator Date'!O77="No data","x",$B$2-'Indicator Date'!O77)</f>
        <v>11</v>
      </c>
      <c r="O76" s="119">
        <f>IF('Indicator Date'!P77="No data","x",$B$2-'Indicator Date'!P77)</f>
        <v>10</v>
      </c>
      <c r="P76" s="119">
        <f>IF('Indicator Date'!Q77="No data","x",$B$2-'Indicator Date'!Q77)</f>
        <v>1</v>
      </c>
      <c r="Q76" s="119">
        <f>IF('Indicator Date'!R77="No data","x",$B$2-'Indicator Date'!R77)</f>
        <v>2</v>
      </c>
      <c r="R76" s="119">
        <f>IF('Indicator Date'!S77="No data","x",$B$2-'Indicator Date'!S77)</f>
        <v>2</v>
      </c>
      <c r="S76" s="119">
        <f>IF('Indicator Date'!T77="No data","x",$B$2-'Indicator Date'!T77)</f>
        <v>1</v>
      </c>
      <c r="T76" s="119">
        <f>IF('Indicator Date'!U77="No data","x",$B$2-'Indicator Date'!U77)</f>
        <v>1</v>
      </c>
      <c r="U76" s="119">
        <f>IF('Indicator Date'!V77="No data","x",$B$2-'Indicator Date'!V77)</f>
        <v>0</v>
      </c>
      <c r="V76" s="119">
        <f>IF('Indicator Date'!W77="No data","x",$B$2-'Indicator Date'!W77)</f>
        <v>0</v>
      </c>
      <c r="W76" s="119">
        <f>IF('Indicator Date'!X77="No data","x",$B$2-'Indicator Date'!X77)</f>
        <v>2</v>
      </c>
      <c r="X76" s="119">
        <f>IF('Indicator Date'!Y77="No data","x",$B$2-'Indicator Date'!Y77)</f>
        <v>2</v>
      </c>
      <c r="Y76" s="119">
        <f>IF('Indicator Date'!Z77="No data","x",$B$2-'Indicator Date'!Z77)</f>
        <v>1</v>
      </c>
      <c r="Z76" s="119">
        <f>IF('Indicator Date'!AA77="No data","x",$B$2-'Indicator Date'!AA77)</f>
        <v>0</v>
      </c>
      <c r="AA76" s="119">
        <f>IF('Indicator Date'!AB77="No data","x",$B$2-'Indicator Date'!AB77)</f>
        <v>3</v>
      </c>
      <c r="AB76" s="119">
        <f>IF('Indicator Date'!AC77="No data","x",$B$2-'Indicator Date'!AC77)</f>
        <v>2</v>
      </c>
      <c r="AC76" s="119">
        <f>IF('Indicator Date'!AD77="No data","x",$B$2-'Indicator Date'!AD77)</f>
        <v>2</v>
      </c>
      <c r="AD76" s="119">
        <f>IF('Indicator Date'!AE77="No data","x",$B$2-'Indicator Date'!AE77)</f>
        <v>1</v>
      </c>
      <c r="AE76" s="119">
        <f>IF('Indicator Date'!AF77="No data","x",$B$2-'Indicator Date'!AF77)</f>
        <v>1</v>
      </c>
      <c r="AF76" s="119">
        <f>IF('Indicator Date'!AG77="No data","x",$B$2-'Indicator Date'!AG77)</f>
        <v>1</v>
      </c>
      <c r="AG76" s="119">
        <f>IF('Indicator Date'!AH77="No data","x",$B$2-'Indicator Date'!AH77)</f>
        <v>1</v>
      </c>
      <c r="AH76" s="119">
        <f>IF('Indicator Date'!AI77="No data","x",$B$2-'Indicator Date'!AI77)</f>
        <v>1</v>
      </c>
      <c r="AI76" s="119">
        <f>IF('Indicator Date'!AJ77="No data","x",$B$2-'Indicator Date'!AJ77)</f>
        <v>2</v>
      </c>
      <c r="AJ76" s="119">
        <f>IF('Indicator Date'!AK77="No data","x",$B$2-'Indicator Date'!AK77)</f>
        <v>1</v>
      </c>
      <c r="AK76" s="119" t="str">
        <f>IF('Indicator Date'!AL77="No data","x",$B$2-'Indicator Date'!AL77)</f>
        <v>x</v>
      </c>
      <c r="AL76" s="119">
        <f>IF('Indicator Date'!AM77="No data","x",$B$2-'Indicator Date'!AM77)</f>
        <v>0</v>
      </c>
      <c r="AM76" s="119">
        <f>IF('Indicator Date'!AN77="No data","x",$B$2-'Indicator Date'!AN77)</f>
        <v>0</v>
      </c>
      <c r="AN76" s="119">
        <f>IF('Indicator Date'!AO77="No data","x",$B$2-'Indicator Date'!AO77)</f>
        <v>3</v>
      </c>
      <c r="AO76" s="119">
        <f>IF('Indicator Date'!AP77="No data","x",$B$2-'Indicator Date'!AP77)</f>
        <v>1</v>
      </c>
      <c r="AP76" s="119">
        <f>IF('Indicator Date'!AQ77="No data","x",$B$2-'Indicator Date'!AQ77)</f>
        <v>1</v>
      </c>
      <c r="AQ76" s="119">
        <f>IF('Indicator Date'!AR77="No data","x",$B$2-'Indicator Date'!AR77)</f>
        <v>1</v>
      </c>
      <c r="AR76" s="119">
        <f>IF('Indicator Date'!AS77="No data","x",$B$2-'Indicator Date'!AS77)</f>
        <v>4</v>
      </c>
      <c r="AS76" s="119">
        <f>IF('Indicator Date'!AT77="No data","x",$B$2-'Indicator Date'!AT77)</f>
        <v>1</v>
      </c>
      <c r="AT76" s="119">
        <f>IF('Indicator Date'!AU77="No data","x",$B$2-'Indicator Date'!AU77)</f>
        <v>1</v>
      </c>
      <c r="AU76" s="119">
        <f>IF('Indicator Date'!AV77="No data","x",$B$2-'Indicator Date'!AV77)</f>
        <v>0</v>
      </c>
      <c r="AV76" s="119">
        <f>IF('Indicator Date'!AW77="No data","x",$B$2-'Indicator Date'!AW77)</f>
        <v>0</v>
      </c>
      <c r="AW76" s="119">
        <f>IF('Indicator Date'!AX77="No data","x",$B$2-'Indicator Date'!AX77)</f>
        <v>1</v>
      </c>
      <c r="AX76" s="119">
        <f>IF('Indicator Date'!AY77="No data","x",$B$2-'Indicator Date'!AY77)</f>
        <v>10</v>
      </c>
      <c r="AY76" s="119">
        <f>IF('Indicator Date'!AZ77="No data","x",$B$2-'Indicator Date'!AZ77)</f>
        <v>0</v>
      </c>
      <c r="AZ76" s="119">
        <f>IF('Indicator Date'!BA77="No data","x",$B$2-'Indicator Date'!BA77)</f>
        <v>2</v>
      </c>
      <c r="BA76" s="119">
        <f>IF('Indicator Date'!BB77="No data","x",$B$2-'Indicator Date'!BB77)</f>
        <v>5</v>
      </c>
      <c r="BB76" s="119">
        <f>IF('Indicator Date'!BC77="No data","x",$B$2-'Indicator Date'!BC77)</f>
        <v>1</v>
      </c>
      <c r="BC76" s="119">
        <f>IF('Indicator Date'!BD77="No data","x",$B$2-'Indicator Date'!BD77)</f>
        <v>1</v>
      </c>
      <c r="BD76" s="4">
        <f t="shared" si="5"/>
        <v>101</v>
      </c>
      <c r="BE76" s="120">
        <f t="shared" si="6"/>
        <v>1.8703703703703705</v>
      </c>
      <c r="BF76" s="4">
        <f t="shared" si="7"/>
        <v>43</v>
      </c>
      <c r="BG76" s="120">
        <f t="shared" si="8"/>
        <v>2.4592079637933759</v>
      </c>
      <c r="BH76" s="123">
        <f t="shared" si="9"/>
        <v>1</v>
      </c>
    </row>
    <row r="77" spans="1:60">
      <c r="A77" t="s">
        <v>407</v>
      </c>
      <c r="B77" s="119">
        <f>IF('Indicator Date'!C78="No data","x",$B$2-'Indicator Date'!C78)</f>
        <v>1</v>
      </c>
      <c r="C77" s="119">
        <f>IF('Indicator Date'!D78="No data","x",$B$2-'Indicator Date'!D78)</f>
        <v>1</v>
      </c>
      <c r="D77" s="119">
        <f>IF('Indicator Date'!E78="No data","x",$B$2-'Indicator Date'!E78)</f>
        <v>6</v>
      </c>
      <c r="E77" s="119">
        <f>IF('Indicator Date'!F78="No data","x",$B$2-'Indicator Date'!F78)</f>
        <v>6</v>
      </c>
      <c r="F77" s="119">
        <f>IF('Indicator Date'!G78="No data","x",$B$2-'Indicator Date'!G78)</f>
        <v>1</v>
      </c>
      <c r="G77" s="119">
        <f>IF('Indicator Date'!H78="No data","x",$B$2-'Indicator Date'!H78)</f>
        <v>1</v>
      </c>
      <c r="H77" s="119">
        <f>IF('Indicator Date'!I78="No data","x",$B$2-'Indicator Date'!I78)</f>
        <v>1</v>
      </c>
      <c r="I77" s="119">
        <f>IF('Indicator Date'!J78="No data","x",$B$2-'Indicator Date'!J78)</f>
        <v>1</v>
      </c>
      <c r="J77" s="119">
        <f>IF('Indicator Date'!K78="No data","x",$B$2-'Indicator Date'!K78)</f>
        <v>1</v>
      </c>
      <c r="K77" s="119">
        <f>IF('Indicator Date'!L78="No data","x",$B$2-'Indicator Date'!L78)</f>
        <v>2</v>
      </c>
      <c r="L77" s="119">
        <f>IF('Indicator Date'!M78="No data","x",$B$2-'Indicator Date'!M78)</f>
        <v>0</v>
      </c>
      <c r="M77" s="119">
        <f>IF('Indicator Date'!N78="No data","x",$B$2-'Indicator Date'!N78)</f>
        <v>0</v>
      </c>
      <c r="N77" s="119">
        <f>IF('Indicator Date'!O78="No data","x",$B$2-'Indicator Date'!O78)</f>
        <v>11</v>
      </c>
      <c r="O77" s="119">
        <f>IF('Indicator Date'!P78="No data","x",$B$2-'Indicator Date'!P78)</f>
        <v>10</v>
      </c>
      <c r="P77" s="119">
        <f>IF('Indicator Date'!Q78="No data","x",$B$2-'Indicator Date'!Q78)</f>
        <v>1</v>
      </c>
      <c r="Q77" s="119">
        <f>IF('Indicator Date'!R78="No data","x",$B$2-'Indicator Date'!R78)</f>
        <v>2</v>
      </c>
      <c r="R77" s="119">
        <f>IF('Indicator Date'!S78="No data","x",$B$2-'Indicator Date'!S78)</f>
        <v>2</v>
      </c>
      <c r="S77" s="119">
        <f>IF('Indicator Date'!T78="No data","x",$B$2-'Indicator Date'!T78)</f>
        <v>1</v>
      </c>
      <c r="T77" s="119">
        <f>IF('Indicator Date'!U78="No data","x",$B$2-'Indicator Date'!U78)</f>
        <v>1</v>
      </c>
      <c r="U77" s="119">
        <f>IF('Indicator Date'!V78="No data","x",$B$2-'Indicator Date'!V78)</f>
        <v>0</v>
      </c>
      <c r="V77" s="119">
        <f>IF('Indicator Date'!W78="No data","x",$B$2-'Indicator Date'!W78)</f>
        <v>0</v>
      </c>
      <c r="W77" s="119">
        <f>IF('Indicator Date'!X78="No data","x",$B$2-'Indicator Date'!X78)</f>
        <v>2</v>
      </c>
      <c r="X77" s="119">
        <f>IF('Indicator Date'!Y78="No data","x",$B$2-'Indicator Date'!Y78)</f>
        <v>2</v>
      </c>
      <c r="Y77" s="119">
        <f>IF('Indicator Date'!Z78="No data","x",$B$2-'Indicator Date'!Z78)</f>
        <v>1</v>
      </c>
      <c r="Z77" s="119">
        <f>IF('Indicator Date'!AA78="No data","x",$B$2-'Indicator Date'!AA78)</f>
        <v>0</v>
      </c>
      <c r="AA77" s="119">
        <f>IF('Indicator Date'!AB78="No data","x",$B$2-'Indicator Date'!AB78)</f>
        <v>3</v>
      </c>
      <c r="AB77" s="119">
        <f>IF('Indicator Date'!AC78="No data","x",$B$2-'Indicator Date'!AC78)</f>
        <v>2</v>
      </c>
      <c r="AC77" s="119">
        <f>IF('Indicator Date'!AD78="No data","x",$B$2-'Indicator Date'!AD78)</f>
        <v>2</v>
      </c>
      <c r="AD77" s="119">
        <f>IF('Indicator Date'!AE78="No data","x",$B$2-'Indicator Date'!AE78)</f>
        <v>1</v>
      </c>
      <c r="AE77" s="119">
        <f>IF('Indicator Date'!AF78="No data","x",$B$2-'Indicator Date'!AF78)</f>
        <v>1</v>
      </c>
      <c r="AF77" s="119">
        <f>IF('Indicator Date'!AG78="No data","x",$B$2-'Indicator Date'!AG78)</f>
        <v>1</v>
      </c>
      <c r="AG77" s="119">
        <f>IF('Indicator Date'!AH78="No data","x",$B$2-'Indicator Date'!AH78)</f>
        <v>1</v>
      </c>
      <c r="AH77" s="119">
        <f>IF('Indicator Date'!AI78="No data","x",$B$2-'Indicator Date'!AI78)</f>
        <v>1</v>
      </c>
      <c r="AI77" s="119">
        <f>IF('Indicator Date'!AJ78="No data","x",$B$2-'Indicator Date'!AJ78)</f>
        <v>2</v>
      </c>
      <c r="AJ77" s="119">
        <f>IF('Indicator Date'!AK78="No data","x",$B$2-'Indicator Date'!AK78)</f>
        <v>1</v>
      </c>
      <c r="AK77" s="119" t="str">
        <f>IF('Indicator Date'!AL78="No data","x",$B$2-'Indicator Date'!AL78)</f>
        <v>x</v>
      </c>
      <c r="AL77" s="119">
        <f>IF('Indicator Date'!AM78="No data","x",$B$2-'Indicator Date'!AM78)</f>
        <v>0</v>
      </c>
      <c r="AM77" s="119">
        <f>IF('Indicator Date'!AN78="No data","x",$B$2-'Indicator Date'!AN78)</f>
        <v>0</v>
      </c>
      <c r="AN77" s="119">
        <f>IF('Indicator Date'!AO78="No data","x",$B$2-'Indicator Date'!AO78)</f>
        <v>3</v>
      </c>
      <c r="AO77" s="119">
        <f>IF('Indicator Date'!AP78="No data","x",$B$2-'Indicator Date'!AP78)</f>
        <v>1</v>
      </c>
      <c r="AP77" s="119">
        <f>IF('Indicator Date'!AQ78="No data","x",$B$2-'Indicator Date'!AQ78)</f>
        <v>1</v>
      </c>
      <c r="AQ77" s="119">
        <f>IF('Indicator Date'!AR78="No data","x",$B$2-'Indicator Date'!AR78)</f>
        <v>1</v>
      </c>
      <c r="AR77" s="119">
        <f>IF('Indicator Date'!AS78="No data","x",$B$2-'Indicator Date'!AS78)</f>
        <v>4</v>
      </c>
      <c r="AS77" s="119">
        <f>IF('Indicator Date'!AT78="No data","x",$B$2-'Indicator Date'!AT78)</f>
        <v>1</v>
      </c>
      <c r="AT77" s="119">
        <f>IF('Indicator Date'!AU78="No data","x",$B$2-'Indicator Date'!AU78)</f>
        <v>1</v>
      </c>
      <c r="AU77" s="119">
        <f>IF('Indicator Date'!AV78="No data","x",$B$2-'Indicator Date'!AV78)</f>
        <v>0</v>
      </c>
      <c r="AV77" s="119">
        <f>IF('Indicator Date'!AW78="No data","x",$B$2-'Indicator Date'!AW78)</f>
        <v>0</v>
      </c>
      <c r="AW77" s="119">
        <f>IF('Indicator Date'!AX78="No data","x",$B$2-'Indicator Date'!AX78)</f>
        <v>1</v>
      </c>
      <c r="AX77" s="119">
        <f>IF('Indicator Date'!AY78="No data","x",$B$2-'Indicator Date'!AY78)</f>
        <v>10</v>
      </c>
      <c r="AY77" s="119">
        <f>IF('Indicator Date'!AZ78="No data","x",$B$2-'Indicator Date'!AZ78)</f>
        <v>0</v>
      </c>
      <c r="AZ77" s="119">
        <f>IF('Indicator Date'!BA78="No data","x",$B$2-'Indicator Date'!BA78)</f>
        <v>2</v>
      </c>
      <c r="BA77" s="119">
        <f>IF('Indicator Date'!BB78="No data","x",$B$2-'Indicator Date'!BB78)</f>
        <v>5</v>
      </c>
      <c r="BB77" s="119">
        <f>IF('Indicator Date'!BC78="No data","x",$B$2-'Indicator Date'!BC78)</f>
        <v>1</v>
      </c>
      <c r="BC77" s="119">
        <f>IF('Indicator Date'!BD78="No data","x",$B$2-'Indicator Date'!BD78)</f>
        <v>1</v>
      </c>
      <c r="BD77" s="4">
        <f t="shared" si="5"/>
        <v>101</v>
      </c>
      <c r="BE77" s="120">
        <f t="shared" si="6"/>
        <v>1.8703703703703705</v>
      </c>
      <c r="BF77" s="4">
        <f t="shared" si="7"/>
        <v>43</v>
      </c>
      <c r="BG77" s="120">
        <f t="shared" si="8"/>
        <v>2.4592079637933759</v>
      </c>
      <c r="BH77" s="123">
        <f t="shared" si="9"/>
        <v>1</v>
      </c>
    </row>
    <row r="78" spans="1:60">
      <c r="A78" t="s">
        <v>408</v>
      </c>
      <c r="B78" s="119">
        <f>IF('Indicator Date'!C79="No data","x",$B$2-'Indicator Date'!C79)</f>
        <v>1</v>
      </c>
      <c r="C78" s="119">
        <f>IF('Indicator Date'!D79="No data","x",$B$2-'Indicator Date'!D79)</f>
        <v>1</v>
      </c>
      <c r="D78" s="119">
        <f>IF('Indicator Date'!E79="No data","x",$B$2-'Indicator Date'!E79)</f>
        <v>6</v>
      </c>
      <c r="E78" s="119">
        <f>IF('Indicator Date'!F79="No data","x",$B$2-'Indicator Date'!F79)</f>
        <v>6</v>
      </c>
      <c r="F78" s="119">
        <f>IF('Indicator Date'!G79="No data","x",$B$2-'Indicator Date'!G79)</f>
        <v>1</v>
      </c>
      <c r="G78" s="119">
        <f>IF('Indicator Date'!H79="No data","x",$B$2-'Indicator Date'!H79)</f>
        <v>1</v>
      </c>
      <c r="H78" s="119">
        <f>IF('Indicator Date'!I79="No data","x",$B$2-'Indicator Date'!I79)</f>
        <v>1</v>
      </c>
      <c r="I78" s="119">
        <f>IF('Indicator Date'!J79="No data","x",$B$2-'Indicator Date'!J79)</f>
        <v>1</v>
      </c>
      <c r="J78" s="119">
        <f>IF('Indicator Date'!K79="No data","x",$B$2-'Indicator Date'!K79)</f>
        <v>1</v>
      </c>
      <c r="K78" s="119">
        <f>IF('Indicator Date'!L79="No data","x",$B$2-'Indicator Date'!L79)</f>
        <v>2</v>
      </c>
      <c r="L78" s="119">
        <f>IF('Indicator Date'!M79="No data","x",$B$2-'Indicator Date'!M79)</f>
        <v>0</v>
      </c>
      <c r="M78" s="119">
        <f>IF('Indicator Date'!N79="No data","x",$B$2-'Indicator Date'!N79)</f>
        <v>0</v>
      </c>
      <c r="N78" s="119">
        <f>IF('Indicator Date'!O79="No data","x",$B$2-'Indicator Date'!O79)</f>
        <v>11</v>
      </c>
      <c r="O78" s="119">
        <f>IF('Indicator Date'!P79="No data","x",$B$2-'Indicator Date'!P79)</f>
        <v>10</v>
      </c>
      <c r="P78" s="119">
        <f>IF('Indicator Date'!Q79="No data","x",$B$2-'Indicator Date'!Q79)</f>
        <v>1</v>
      </c>
      <c r="Q78" s="119">
        <f>IF('Indicator Date'!R79="No data","x",$B$2-'Indicator Date'!R79)</f>
        <v>2</v>
      </c>
      <c r="R78" s="119">
        <f>IF('Indicator Date'!S79="No data","x",$B$2-'Indicator Date'!S79)</f>
        <v>2</v>
      </c>
      <c r="S78" s="119">
        <f>IF('Indicator Date'!T79="No data","x",$B$2-'Indicator Date'!T79)</f>
        <v>1</v>
      </c>
      <c r="T78" s="119">
        <f>IF('Indicator Date'!U79="No data","x",$B$2-'Indicator Date'!U79)</f>
        <v>1</v>
      </c>
      <c r="U78" s="119">
        <f>IF('Indicator Date'!V79="No data","x",$B$2-'Indicator Date'!V79)</f>
        <v>0</v>
      </c>
      <c r="V78" s="119">
        <f>IF('Indicator Date'!W79="No data","x",$B$2-'Indicator Date'!W79)</f>
        <v>0</v>
      </c>
      <c r="W78" s="119">
        <f>IF('Indicator Date'!X79="No data","x",$B$2-'Indicator Date'!X79)</f>
        <v>2</v>
      </c>
      <c r="X78" s="119">
        <f>IF('Indicator Date'!Y79="No data","x",$B$2-'Indicator Date'!Y79)</f>
        <v>2</v>
      </c>
      <c r="Y78" s="119">
        <f>IF('Indicator Date'!Z79="No data","x",$B$2-'Indicator Date'!Z79)</f>
        <v>1</v>
      </c>
      <c r="Z78" s="119">
        <f>IF('Indicator Date'!AA79="No data","x",$B$2-'Indicator Date'!AA79)</f>
        <v>0</v>
      </c>
      <c r="AA78" s="119">
        <f>IF('Indicator Date'!AB79="No data","x",$B$2-'Indicator Date'!AB79)</f>
        <v>3</v>
      </c>
      <c r="AB78" s="119">
        <f>IF('Indicator Date'!AC79="No data","x",$B$2-'Indicator Date'!AC79)</f>
        <v>2</v>
      </c>
      <c r="AC78" s="119">
        <f>IF('Indicator Date'!AD79="No data","x",$B$2-'Indicator Date'!AD79)</f>
        <v>2</v>
      </c>
      <c r="AD78" s="119">
        <f>IF('Indicator Date'!AE79="No data","x",$B$2-'Indicator Date'!AE79)</f>
        <v>1</v>
      </c>
      <c r="AE78" s="119">
        <f>IF('Indicator Date'!AF79="No data","x",$B$2-'Indicator Date'!AF79)</f>
        <v>1</v>
      </c>
      <c r="AF78" s="119">
        <f>IF('Indicator Date'!AG79="No data","x",$B$2-'Indicator Date'!AG79)</f>
        <v>1</v>
      </c>
      <c r="AG78" s="119">
        <f>IF('Indicator Date'!AH79="No data","x",$B$2-'Indicator Date'!AH79)</f>
        <v>1</v>
      </c>
      <c r="AH78" s="119">
        <f>IF('Indicator Date'!AI79="No data","x",$B$2-'Indicator Date'!AI79)</f>
        <v>1</v>
      </c>
      <c r="AI78" s="119">
        <f>IF('Indicator Date'!AJ79="No data","x",$B$2-'Indicator Date'!AJ79)</f>
        <v>2</v>
      </c>
      <c r="AJ78" s="119">
        <f>IF('Indicator Date'!AK79="No data","x",$B$2-'Indicator Date'!AK79)</f>
        <v>1</v>
      </c>
      <c r="AK78" s="119" t="str">
        <f>IF('Indicator Date'!AL79="No data","x",$B$2-'Indicator Date'!AL79)</f>
        <v>x</v>
      </c>
      <c r="AL78" s="119">
        <f>IF('Indicator Date'!AM79="No data","x",$B$2-'Indicator Date'!AM79)</f>
        <v>0</v>
      </c>
      <c r="AM78" s="119">
        <f>IF('Indicator Date'!AN79="No data","x",$B$2-'Indicator Date'!AN79)</f>
        <v>0</v>
      </c>
      <c r="AN78" s="119">
        <f>IF('Indicator Date'!AO79="No data","x",$B$2-'Indicator Date'!AO79)</f>
        <v>3</v>
      </c>
      <c r="AO78" s="119">
        <f>IF('Indicator Date'!AP79="No data","x",$B$2-'Indicator Date'!AP79)</f>
        <v>1</v>
      </c>
      <c r="AP78" s="119">
        <f>IF('Indicator Date'!AQ79="No data","x",$B$2-'Indicator Date'!AQ79)</f>
        <v>1</v>
      </c>
      <c r="AQ78" s="119">
        <f>IF('Indicator Date'!AR79="No data","x",$B$2-'Indicator Date'!AR79)</f>
        <v>1</v>
      </c>
      <c r="AR78" s="119">
        <f>IF('Indicator Date'!AS79="No data","x",$B$2-'Indicator Date'!AS79)</f>
        <v>4</v>
      </c>
      <c r="AS78" s="119">
        <f>IF('Indicator Date'!AT79="No data","x",$B$2-'Indicator Date'!AT79)</f>
        <v>1</v>
      </c>
      <c r="AT78" s="119">
        <f>IF('Indicator Date'!AU79="No data","x",$B$2-'Indicator Date'!AU79)</f>
        <v>1</v>
      </c>
      <c r="AU78" s="119">
        <f>IF('Indicator Date'!AV79="No data","x",$B$2-'Indicator Date'!AV79)</f>
        <v>0</v>
      </c>
      <c r="AV78" s="119">
        <f>IF('Indicator Date'!AW79="No data","x",$B$2-'Indicator Date'!AW79)</f>
        <v>0</v>
      </c>
      <c r="AW78" s="119">
        <f>IF('Indicator Date'!AX79="No data","x",$B$2-'Indicator Date'!AX79)</f>
        <v>1</v>
      </c>
      <c r="AX78" s="119">
        <f>IF('Indicator Date'!AY79="No data","x",$B$2-'Indicator Date'!AY79)</f>
        <v>10</v>
      </c>
      <c r="AY78" s="119">
        <f>IF('Indicator Date'!AZ79="No data","x",$B$2-'Indicator Date'!AZ79)</f>
        <v>0</v>
      </c>
      <c r="AZ78" s="119">
        <f>IF('Indicator Date'!BA79="No data","x",$B$2-'Indicator Date'!BA79)</f>
        <v>2</v>
      </c>
      <c r="BA78" s="119">
        <f>IF('Indicator Date'!BB79="No data","x",$B$2-'Indicator Date'!BB79)</f>
        <v>5</v>
      </c>
      <c r="BB78" s="119">
        <f>IF('Indicator Date'!BC79="No data","x",$B$2-'Indicator Date'!BC79)</f>
        <v>1</v>
      </c>
      <c r="BC78" s="119">
        <f>IF('Indicator Date'!BD79="No data","x",$B$2-'Indicator Date'!BD79)</f>
        <v>1</v>
      </c>
      <c r="BD78" s="4">
        <f t="shared" si="5"/>
        <v>101</v>
      </c>
      <c r="BE78" s="120">
        <f t="shared" si="6"/>
        <v>1.8703703703703705</v>
      </c>
      <c r="BF78" s="4">
        <f t="shared" si="7"/>
        <v>43</v>
      </c>
      <c r="BG78" s="120">
        <f t="shared" si="8"/>
        <v>2.4592079637933759</v>
      </c>
      <c r="BH78" s="123">
        <f t="shared" si="9"/>
        <v>1</v>
      </c>
    </row>
    <row r="79" spans="1:60">
      <c r="A79" t="s">
        <v>409</v>
      </c>
      <c r="B79" s="119">
        <f>IF('Indicator Date'!C80="No data","x",$B$2-'Indicator Date'!C80)</f>
        <v>1</v>
      </c>
      <c r="C79" s="119">
        <f>IF('Indicator Date'!D80="No data","x",$B$2-'Indicator Date'!D80)</f>
        <v>1</v>
      </c>
      <c r="D79" s="119">
        <f>IF('Indicator Date'!E80="No data","x",$B$2-'Indicator Date'!E80)</f>
        <v>6</v>
      </c>
      <c r="E79" s="119">
        <f>IF('Indicator Date'!F80="No data","x",$B$2-'Indicator Date'!F80)</f>
        <v>6</v>
      </c>
      <c r="F79" s="119">
        <f>IF('Indicator Date'!G80="No data","x",$B$2-'Indicator Date'!G80)</f>
        <v>1</v>
      </c>
      <c r="G79" s="119">
        <f>IF('Indicator Date'!H80="No data","x",$B$2-'Indicator Date'!H80)</f>
        <v>1</v>
      </c>
      <c r="H79" s="119">
        <f>IF('Indicator Date'!I80="No data","x",$B$2-'Indicator Date'!I80)</f>
        <v>1</v>
      </c>
      <c r="I79" s="119">
        <f>IF('Indicator Date'!J80="No data","x",$B$2-'Indicator Date'!J80)</f>
        <v>1</v>
      </c>
      <c r="J79" s="119">
        <f>IF('Indicator Date'!K80="No data","x",$B$2-'Indicator Date'!K80)</f>
        <v>1</v>
      </c>
      <c r="K79" s="119">
        <f>IF('Indicator Date'!L80="No data","x",$B$2-'Indicator Date'!L80)</f>
        <v>2</v>
      </c>
      <c r="L79" s="119">
        <f>IF('Indicator Date'!M80="No data","x",$B$2-'Indicator Date'!M80)</f>
        <v>0</v>
      </c>
      <c r="M79" s="119">
        <f>IF('Indicator Date'!N80="No data","x",$B$2-'Indicator Date'!N80)</f>
        <v>0</v>
      </c>
      <c r="N79" s="119">
        <f>IF('Indicator Date'!O80="No data","x",$B$2-'Indicator Date'!O80)</f>
        <v>11</v>
      </c>
      <c r="O79" s="119">
        <f>IF('Indicator Date'!P80="No data","x",$B$2-'Indicator Date'!P80)</f>
        <v>10</v>
      </c>
      <c r="P79" s="119">
        <f>IF('Indicator Date'!Q80="No data","x",$B$2-'Indicator Date'!Q80)</f>
        <v>1</v>
      </c>
      <c r="Q79" s="119">
        <f>IF('Indicator Date'!R80="No data","x",$B$2-'Indicator Date'!R80)</f>
        <v>2</v>
      </c>
      <c r="R79" s="119">
        <f>IF('Indicator Date'!S80="No data","x",$B$2-'Indicator Date'!S80)</f>
        <v>2</v>
      </c>
      <c r="S79" s="119">
        <f>IF('Indicator Date'!T80="No data","x",$B$2-'Indicator Date'!T80)</f>
        <v>1</v>
      </c>
      <c r="T79" s="119">
        <f>IF('Indicator Date'!U80="No data","x",$B$2-'Indicator Date'!U80)</f>
        <v>1</v>
      </c>
      <c r="U79" s="119">
        <f>IF('Indicator Date'!V80="No data","x",$B$2-'Indicator Date'!V80)</f>
        <v>0</v>
      </c>
      <c r="V79" s="119">
        <f>IF('Indicator Date'!W80="No data","x",$B$2-'Indicator Date'!W80)</f>
        <v>0</v>
      </c>
      <c r="W79" s="119">
        <f>IF('Indicator Date'!X80="No data","x",$B$2-'Indicator Date'!X80)</f>
        <v>2</v>
      </c>
      <c r="X79" s="119">
        <f>IF('Indicator Date'!Y80="No data","x",$B$2-'Indicator Date'!Y80)</f>
        <v>2</v>
      </c>
      <c r="Y79" s="119">
        <f>IF('Indicator Date'!Z80="No data","x",$B$2-'Indicator Date'!Z80)</f>
        <v>1</v>
      </c>
      <c r="Z79" s="119">
        <f>IF('Indicator Date'!AA80="No data","x",$B$2-'Indicator Date'!AA80)</f>
        <v>0</v>
      </c>
      <c r="AA79" s="119">
        <f>IF('Indicator Date'!AB80="No data","x",$B$2-'Indicator Date'!AB80)</f>
        <v>3</v>
      </c>
      <c r="AB79" s="119">
        <f>IF('Indicator Date'!AC80="No data","x",$B$2-'Indicator Date'!AC80)</f>
        <v>2</v>
      </c>
      <c r="AC79" s="119">
        <f>IF('Indicator Date'!AD80="No data","x",$B$2-'Indicator Date'!AD80)</f>
        <v>2</v>
      </c>
      <c r="AD79" s="119">
        <f>IF('Indicator Date'!AE80="No data","x",$B$2-'Indicator Date'!AE80)</f>
        <v>1</v>
      </c>
      <c r="AE79" s="119">
        <f>IF('Indicator Date'!AF80="No data","x",$B$2-'Indicator Date'!AF80)</f>
        <v>1</v>
      </c>
      <c r="AF79" s="119">
        <f>IF('Indicator Date'!AG80="No data","x",$B$2-'Indicator Date'!AG80)</f>
        <v>1</v>
      </c>
      <c r="AG79" s="119">
        <f>IF('Indicator Date'!AH80="No data","x",$B$2-'Indicator Date'!AH80)</f>
        <v>1</v>
      </c>
      <c r="AH79" s="119">
        <f>IF('Indicator Date'!AI80="No data","x",$B$2-'Indicator Date'!AI80)</f>
        <v>1</v>
      </c>
      <c r="AI79" s="119">
        <f>IF('Indicator Date'!AJ80="No data","x",$B$2-'Indicator Date'!AJ80)</f>
        <v>2</v>
      </c>
      <c r="AJ79" s="119">
        <f>IF('Indicator Date'!AK80="No data","x",$B$2-'Indicator Date'!AK80)</f>
        <v>1</v>
      </c>
      <c r="AK79" s="119" t="str">
        <f>IF('Indicator Date'!AL80="No data","x",$B$2-'Indicator Date'!AL80)</f>
        <v>x</v>
      </c>
      <c r="AL79" s="119">
        <f>IF('Indicator Date'!AM80="No data","x",$B$2-'Indicator Date'!AM80)</f>
        <v>0</v>
      </c>
      <c r="AM79" s="119">
        <f>IF('Indicator Date'!AN80="No data","x",$B$2-'Indicator Date'!AN80)</f>
        <v>0</v>
      </c>
      <c r="AN79" s="119">
        <f>IF('Indicator Date'!AO80="No data","x",$B$2-'Indicator Date'!AO80)</f>
        <v>3</v>
      </c>
      <c r="AO79" s="119">
        <f>IF('Indicator Date'!AP80="No data","x",$B$2-'Indicator Date'!AP80)</f>
        <v>1</v>
      </c>
      <c r="AP79" s="119">
        <f>IF('Indicator Date'!AQ80="No data","x",$B$2-'Indicator Date'!AQ80)</f>
        <v>1</v>
      </c>
      <c r="AQ79" s="119">
        <f>IF('Indicator Date'!AR80="No data","x",$B$2-'Indicator Date'!AR80)</f>
        <v>1</v>
      </c>
      <c r="AR79" s="119">
        <f>IF('Indicator Date'!AS80="No data","x",$B$2-'Indicator Date'!AS80)</f>
        <v>4</v>
      </c>
      <c r="AS79" s="119">
        <f>IF('Indicator Date'!AT80="No data","x",$B$2-'Indicator Date'!AT80)</f>
        <v>1</v>
      </c>
      <c r="AT79" s="119">
        <f>IF('Indicator Date'!AU80="No data","x",$B$2-'Indicator Date'!AU80)</f>
        <v>1</v>
      </c>
      <c r="AU79" s="119">
        <f>IF('Indicator Date'!AV80="No data","x",$B$2-'Indicator Date'!AV80)</f>
        <v>0</v>
      </c>
      <c r="AV79" s="119">
        <f>IF('Indicator Date'!AW80="No data","x",$B$2-'Indicator Date'!AW80)</f>
        <v>0</v>
      </c>
      <c r="AW79" s="119">
        <f>IF('Indicator Date'!AX80="No data","x",$B$2-'Indicator Date'!AX80)</f>
        <v>1</v>
      </c>
      <c r="AX79" s="119">
        <f>IF('Indicator Date'!AY80="No data","x",$B$2-'Indicator Date'!AY80)</f>
        <v>10</v>
      </c>
      <c r="AY79" s="119">
        <f>IF('Indicator Date'!AZ80="No data","x",$B$2-'Indicator Date'!AZ80)</f>
        <v>0</v>
      </c>
      <c r="AZ79" s="119">
        <f>IF('Indicator Date'!BA80="No data","x",$B$2-'Indicator Date'!BA80)</f>
        <v>2</v>
      </c>
      <c r="BA79" s="119">
        <f>IF('Indicator Date'!BB80="No data","x",$B$2-'Indicator Date'!BB80)</f>
        <v>5</v>
      </c>
      <c r="BB79" s="119">
        <f>IF('Indicator Date'!BC80="No data","x",$B$2-'Indicator Date'!BC80)</f>
        <v>1</v>
      </c>
      <c r="BC79" s="119">
        <f>IF('Indicator Date'!BD80="No data","x",$B$2-'Indicator Date'!BD80)</f>
        <v>1</v>
      </c>
      <c r="BD79" s="4">
        <f t="shared" si="5"/>
        <v>101</v>
      </c>
      <c r="BE79" s="120">
        <f t="shared" si="6"/>
        <v>1.8703703703703705</v>
      </c>
      <c r="BF79" s="4">
        <f t="shared" si="7"/>
        <v>43</v>
      </c>
      <c r="BG79" s="120">
        <f t="shared" si="8"/>
        <v>2.4592079637933759</v>
      </c>
      <c r="BH79" s="123">
        <f t="shared" si="9"/>
        <v>1</v>
      </c>
    </row>
    <row r="80" spans="1:60">
      <c r="A80" t="s">
        <v>410</v>
      </c>
      <c r="B80" s="119">
        <f>IF('Indicator Date'!C81="No data","x",$B$2-'Indicator Date'!C81)</f>
        <v>1</v>
      </c>
      <c r="C80" s="119">
        <f>IF('Indicator Date'!D81="No data","x",$B$2-'Indicator Date'!D81)</f>
        <v>1</v>
      </c>
      <c r="D80" s="119">
        <f>IF('Indicator Date'!E81="No data","x",$B$2-'Indicator Date'!E81)</f>
        <v>6</v>
      </c>
      <c r="E80" s="119">
        <f>IF('Indicator Date'!F81="No data","x",$B$2-'Indicator Date'!F81)</f>
        <v>6</v>
      </c>
      <c r="F80" s="119">
        <f>IF('Indicator Date'!G81="No data","x",$B$2-'Indicator Date'!G81)</f>
        <v>1</v>
      </c>
      <c r="G80" s="119">
        <f>IF('Indicator Date'!H81="No data","x",$B$2-'Indicator Date'!H81)</f>
        <v>1</v>
      </c>
      <c r="H80" s="119">
        <f>IF('Indicator Date'!I81="No data","x",$B$2-'Indicator Date'!I81)</f>
        <v>1</v>
      </c>
      <c r="I80" s="119">
        <f>IF('Indicator Date'!J81="No data","x",$B$2-'Indicator Date'!J81)</f>
        <v>1</v>
      </c>
      <c r="J80" s="119">
        <f>IF('Indicator Date'!K81="No data","x",$B$2-'Indicator Date'!K81)</f>
        <v>1</v>
      </c>
      <c r="K80" s="119">
        <f>IF('Indicator Date'!L81="No data","x",$B$2-'Indicator Date'!L81)</f>
        <v>2</v>
      </c>
      <c r="L80" s="119">
        <f>IF('Indicator Date'!M81="No data","x",$B$2-'Indicator Date'!M81)</f>
        <v>0</v>
      </c>
      <c r="M80" s="119">
        <f>IF('Indicator Date'!N81="No data","x",$B$2-'Indicator Date'!N81)</f>
        <v>0</v>
      </c>
      <c r="N80" s="119">
        <f>IF('Indicator Date'!O81="No data","x",$B$2-'Indicator Date'!O81)</f>
        <v>11</v>
      </c>
      <c r="O80" s="119">
        <f>IF('Indicator Date'!P81="No data","x",$B$2-'Indicator Date'!P81)</f>
        <v>10</v>
      </c>
      <c r="P80" s="119">
        <f>IF('Indicator Date'!Q81="No data","x",$B$2-'Indicator Date'!Q81)</f>
        <v>1</v>
      </c>
      <c r="Q80" s="119">
        <f>IF('Indicator Date'!R81="No data","x",$B$2-'Indicator Date'!R81)</f>
        <v>2</v>
      </c>
      <c r="R80" s="119">
        <f>IF('Indicator Date'!S81="No data","x",$B$2-'Indicator Date'!S81)</f>
        <v>2</v>
      </c>
      <c r="S80" s="119">
        <f>IF('Indicator Date'!T81="No data","x",$B$2-'Indicator Date'!T81)</f>
        <v>1</v>
      </c>
      <c r="T80" s="119">
        <f>IF('Indicator Date'!U81="No data","x",$B$2-'Indicator Date'!U81)</f>
        <v>1</v>
      </c>
      <c r="U80" s="119">
        <f>IF('Indicator Date'!V81="No data","x",$B$2-'Indicator Date'!V81)</f>
        <v>0</v>
      </c>
      <c r="V80" s="119">
        <f>IF('Indicator Date'!W81="No data","x",$B$2-'Indicator Date'!W81)</f>
        <v>0</v>
      </c>
      <c r="W80" s="119">
        <f>IF('Indicator Date'!X81="No data","x",$B$2-'Indicator Date'!X81)</f>
        <v>2</v>
      </c>
      <c r="X80" s="119">
        <f>IF('Indicator Date'!Y81="No data","x",$B$2-'Indicator Date'!Y81)</f>
        <v>2</v>
      </c>
      <c r="Y80" s="119">
        <f>IF('Indicator Date'!Z81="No data","x",$B$2-'Indicator Date'!Z81)</f>
        <v>1</v>
      </c>
      <c r="Z80" s="119">
        <f>IF('Indicator Date'!AA81="No data","x",$B$2-'Indicator Date'!AA81)</f>
        <v>0</v>
      </c>
      <c r="AA80" s="119">
        <f>IF('Indicator Date'!AB81="No data","x",$B$2-'Indicator Date'!AB81)</f>
        <v>3</v>
      </c>
      <c r="AB80" s="119">
        <f>IF('Indicator Date'!AC81="No data","x",$B$2-'Indicator Date'!AC81)</f>
        <v>2</v>
      </c>
      <c r="AC80" s="119">
        <f>IF('Indicator Date'!AD81="No data","x",$B$2-'Indicator Date'!AD81)</f>
        <v>2</v>
      </c>
      <c r="AD80" s="119">
        <f>IF('Indicator Date'!AE81="No data","x",$B$2-'Indicator Date'!AE81)</f>
        <v>1</v>
      </c>
      <c r="AE80" s="119">
        <f>IF('Indicator Date'!AF81="No data","x",$B$2-'Indicator Date'!AF81)</f>
        <v>1</v>
      </c>
      <c r="AF80" s="119">
        <f>IF('Indicator Date'!AG81="No data","x",$B$2-'Indicator Date'!AG81)</f>
        <v>1</v>
      </c>
      <c r="AG80" s="119">
        <f>IF('Indicator Date'!AH81="No data","x",$B$2-'Indicator Date'!AH81)</f>
        <v>1</v>
      </c>
      <c r="AH80" s="119">
        <f>IF('Indicator Date'!AI81="No data","x",$B$2-'Indicator Date'!AI81)</f>
        <v>1</v>
      </c>
      <c r="AI80" s="119">
        <f>IF('Indicator Date'!AJ81="No data","x",$B$2-'Indicator Date'!AJ81)</f>
        <v>2</v>
      </c>
      <c r="AJ80" s="119">
        <f>IF('Indicator Date'!AK81="No data","x",$B$2-'Indicator Date'!AK81)</f>
        <v>1</v>
      </c>
      <c r="AK80" s="119" t="str">
        <f>IF('Indicator Date'!AL81="No data","x",$B$2-'Indicator Date'!AL81)</f>
        <v>x</v>
      </c>
      <c r="AL80" s="119">
        <f>IF('Indicator Date'!AM81="No data","x",$B$2-'Indicator Date'!AM81)</f>
        <v>0</v>
      </c>
      <c r="AM80" s="119">
        <f>IF('Indicator Date'!AN81="No data","x",$B$2-'Indicator Date'!AN81)</f>
        <v>0</v>
      </c>
      <c r="AN80" s="119">
        <f>IF('Indicator Date'!AO81="No data","x",$B$2-'Indicator Date'!AO81)</f>
        <v>3</v>
      </c>
      <c r="AO80" s="119">
        <f>IF('Indicator Date'!AP81="No data","x",$B$2-'Indicator Date'!AP81)</f>
        <v>1</v>
      </c>
      <c r="AP80" s="119">
        <f>IF('Indicator Date'!AQ81="No data","x",$B$2-'Indicator Date'!AQ81)</f>
        <v>1</v>
      </c>
      <c r="AQ80" s="119">
        <f>IF('Indicator Date'!AR81="No data","x",$B$2-'Indicator Date'!AR81)</f>
        <v>1</v>
      </c>
      <c r="AR80" s="119">
        <f>IF('Indicator Date'!AS81="No data","x",$B$2-'Indicator Date'!AS81)</f>
        <v>4</v>
      </c>
      <c r="AS80" s="119">
        <f>IF('Indicator Date'!AT81="No data","x",$B$2-'Indicator Date'!AT81)</f>
        <v>1</v>
      </c>
      <c r="AT80" s="119">
        <f>IF('Indicator Date'!AU81="No data","x",$B$2-'Indicator Date'!AU81)</f>
        <v>1</v>
      </c>
      <c r="AU80" s="119">
        <f>IF('Indicator Date'!AV81="No data","x",$B$2-'Indicator Date'!AV81)</f>
        <v>0</v>
      </c>
      <c r="AV80" s="119">
        <f>IF('Indicator Date'!AW81="No data","x",$B$2-'Indicator Date'!AW81)</f>
        <v>0</v>
      </c>
      <c r="AW80" s="119">
        <f>IF('Indicator Date'!AX81="No data","x",$B$2-'Indicator Date'!AX81)</f>
        <v>1</v>
      </c>
      <c r="AX80" s="119">
        <f>IF('Indicator Date'!AY81="No data","x",$B$2-'Indicator Date'!AY81)</f>
        <v>10</v>
      </c>
      <c r="AY80" s="119">
        <f>IF('Indicator Date'!AZ81="No data","x",$B$2-'Indicator Date'!AZ81)</f>
        <v>0</v>
      </c>
      <c r="AZ80" s="119">
        <f>IF('Indicator Date'!BA81="No data","x",$B$2-'Indicator Date'!BA81)</f>
        <v>2</v>
      </c>
      <c r="BA80" s="119">
        <f>IF('Indicator Date'!BB81="No data","x",$B$2-'Indicator Date'!BB81)</f>
        <v>5</v>
      </c>
      <c r="BB80" s="119">
        <f>IF('Indicator Date'!BC81="No data","x",$B$2-'Indicator Date'!BC81)</f>
        <v>1</v>
      </c>
      <c r="BC80" s="119">
        <f>IF('Indicator Date'!BD81="No data","x",$B$2-'Indicator Date'!BD81)</f>
        <v>1</v>
      </c>
      <c r="BD80" s="4">
        <f t="shared" si="5"/>
        <v>101</v>
      </c>
      <c r="BE80" s="120">
        <f t="shared" si="6"/>
        <v>1.8703703703703705</v>
      </c>
      <c r="BF80" s="4">
        <f t="shared" si="7"/>
        <v>43</v>
      </c>
      <c r="BG80" s="120">
        <f t="shared" si="8"/>
        <v>2.4592079637933759</v>
      </c>
      <c r="BH80" s="123">
        <f t="shared" si="9"/>
        <v>1</v>
      </c>
    </row>
    <row r="81" spans="1:60">
      <c r="A81" t="s">
        <v>411</v>
      </c>
      <c r="B81" s="119">
        <f>IF('Indicator Date'!C82="No data","x",$B$2-'Indicator Date'!C82)</f>
        <v>1</v>
      </c>
      <c r="C81" s="119">
        <f>IF('Indicator Date'!D82="No data","x",$B$2-'Indicator Date'!D82)</f>
        <v>1</v>
      </c>
      <c r="D81" s="119">
        <f>IF('Indicator Date'!E82="No data","x",$B$2-'Indicator Date'!E82)</f>
        <v>6</v>
      </c>
      <c r="E81" s="119">
        <f>IF('Indicator Date'!F82="No data","x",$B$2-'Indicator Date'!F82)</f>
        <v>6</v>
      </c>
      <c r="F81" s="119">
        <f>IF('Indicator Date'!G82="No data","x",$B$2-'Indicator Date'!G82)</f>
        <v>1</v>
      </c>
      <c r="G81" s="119">
        <f>IF('Indicator Date'!H82="No data","x",$B$2-'Indicator Date'!H82)</f>
        <v>1</v>
      </c>
      <c r="H81" s="119">
        <f>IF('Indicator Date'!I82="No data","x",$B$2-'Indicator Date'!I82)</f>
        <v>1</v>
      </c>
      <c r="I81" s="119">
        <f>IF('Indicator Date'!J82="No data","x",$B$2-'Indicator Date'!J82)</f>
        <v>1</v>
      </c>
      <c r="J81" s="119">
        <f>IF('Indicator Date'!K82="No data","x",$B$2-'Indicator Date'!K82)</f>
        <v>1</v>
      </c>
      <c r="K81" s="119">
        <f>IF('Indicator Date'!L82="No data","x",$B$2-'Indicator Date'!L82)</f>
        <v>2</v>
      </c>
      <c r="L81" s="119">
        <f>IF('Indicator Date'!M82="No data","x",$B$2-'Indicator Date'!M82)</f>
        <v>0</v>
      </c>
      <c r="M81" s="119">
        <f>IF('Indicator Date'!N82="No data","x",$B$2-'Indicator Date'!N82)</f>
        <v>0</v>
      </c>
      <c r="N81" s="119">
        <f>IF('Indicator Date'!O82="No data","x",$B$2-'Indicator Date'!O82)</f>
        <v>11</v>
      </c>
      <c r="O81" s="119">
        <f>IF('Indicator Date'!P82="No data","x",$B$2-'Indicator Date'!P82)</f>
        <v>10</v>
      </c>
      <c r="P81" s="119">
        <f>IF('Indicator Date'!Q82="No data","x",$B$2-'Indicator Date'!Q82)</f>
        <v>1</v>
      </c>
      <c r="Q81" s="119">
        <f>IF('Indicator Date'!R82="No data","x",$B$2-'Indicator Date'!R82)</f>
        <v>2</v>
      </c>
      <c r="R81" s="119">
        <f>IF('Indicator Date'!S82="No data","x",$B$2-'Indicator Date'!S82)</f>
        <v>2</v>
      </c>
      <c r="S81" s="119">
        <f>IF('Indicator Date'!T82="No data","x",$B$2-'Indicator Date'!T82)</f>
        <v>1</v>
      </c>
      <c r="T81" s="119">
        <f>IF('Indicator Date'!U82="No data","x",$B$2-'Indicator Date'!U82)</f>
        <v>1</v>
      </c>
      <c r="U81" s="119">
        <f>IF('Indicator Date'!V82="No data","x",$B$2-'Indicator Date'!V82)</f>
        <v>0</v>
      </c>
      <c r="V81" s="119">
        <f>IF('Indicator Date'!W82="No data","x",$B$2-'Indicator Date'!W82)</f>
        <v>0</v>
      </c>
      <c r="W81" s="119">
        <f>IF('Indicator Date'!X82="No data","x",$B$2-'Indicator Date'!X82)</f>
        <v>2</v>
      </c>
      <c r="X81" s="119">
        <f>IF('Indicator Date'!Y82="No data","x",$B$2-'Indicator Date'!Y82)</f>
        <v>2</v>
      </c>
      <c r="Y81" s="119">
        <f>IF('Indicator Date'!Z82="No data","x",$B$2-'Indicator Date'!Z82)</f>
        <v>1</v>
      </c>
      <c r="Z81" s="119">
        <f>IF('Indicator Date'!AA82="No data","x",$B$2-'Indicator Date'!AA82)</f>
        <v>0</v>
      </c>
      <c r="AA81" s="119">
        <f>IF('Indicator Date'!AB82="No data","x",$B$2-'Indicator Date'!AB82)</f>
        <v>3</v>
      </c>
      <c r="AB81" s="119">
        <f>IF('Indicator Date'!AC82="No data","x",$B$2-'Indicator Date'!AC82)</f>
        <v>2</v>
      </c>
      <c r="AC81" s="119">
        <f>IF('Indicator Date'!AD82="No data","x",$B$2-'Indicator Date'!AD82)</f>
        <v>2</v>
      </c>
      <c r="AD81" s="119">
        <f>IF('Indicator Date'!AE82="No data","x",$B$2-'Indicator Date'!AE82)</f>
        <v>1</v>
      </c>
      <c r="AE81" s="119">
        <f>IF('Indicator Date'!AF82="No data","x",$B$2-'Indicator Date'!AF82)</f>
        <v>1</v>
      </c>
      <c r="AF81" s="119">
        <f>IF('Indicator Date'!AG82="No data","x",$B$2-'Indicator Date'!AG82)</f>
        <v>1</v>
      </c>
      <c r="AG81" s="119">
        <f>IF('Indicator Date'!AH82="No data","x",$B$2-'Indicator Date'!AH82)</f>
        <v>1</v>
      </c>
      <c r="AH81" s="119">
        <f>IF('Indicator Date'!AI82="No data","x",$B$2-'Indicator Date'!AI82)</f>
        <v>1</v>
      </c>
      <c r="AI81" s="119">
        <f>IF('Indicator Date'!AJ82="No data","x",$B$2-'Indicator Date'!AJ82)</f>
        <v>2</v>
      </c>
      <c r="AJ81" s="119">
        <f>IF('Indicator Date'!AK82="No data","x",$B$2-'Indicator Date'!AK82)</f>
        <v>1</v>
      </c>
      <c r="AK81" s="119" t="str">
        <f>IF('Indicator Date'!AL82="No data","x",$B$2-'Indicator Date'!AL82)</f>
        <v>x</v>
      </c>
      <c r="AL81" s="119">
        <f>IF('Indicator Date'!AM82="No data","x",$B$2-'Indicator Date'!AM82)</f>
        <v>0</v>
      </c>
      <c r="AM81" s="119">
        <f>IF('Indicator Date'!AN82="No data","x",$B$2-'Indicator Date'!AN82)</f>
        <v>0</v>
      </c>
      <c r="AN81" s="119">
        <f>IF('Indicator Date'!AO82="No data","x",$B$2-'Indicator Date'!AO82)</f>
        <v>3</v>
      </c>
      <c r="AO81" s="119">
        <f>IF('Indicator Date'!AP82="No data","x",$B$2-'Indicator Date'!AP82)</f>
        <v>1</v>
      </c>
      <c r="AP81" s="119">
        <f>IF('Indicator Date'!AQ82="No data","x",$B$2-'Indicator Date'!AQ82)</f>
        <v>1</v>
      </c>
      <c r="AQ81" s="119">
        <f>IF('Indicator Date'!AR82="No data","x",$B$2-'Indicator Date'!AR82)</f>
        <v>1</v>
      </c>
      <c r="AR81" s="119">
        <f>IF('Indicator Date'!AS82="No data","x",$B$2-'Indicator Date'!AS82)</f>
        <v>4</v>
      </c>
      <c r="AS81" s="119">
        <f>IF('Indicator Date'!AT82="No data","x",$B$2-'Indicator Date'!AT82)</f>
        <v>1</v>
      </c>
      <c r="AT81" s="119">
        <f>IF('Indicator Date'!AU82="No data","x",$B$2-'Indicator Date'!AU82)</f>
        <v>1</v>
      </c>
      <c r="AU81" s="119">
        <f>IF('Indicator Date'!AV82="No data","x",$B$2-'Indicator Date'!AV82)</f>
        <v>0</v>
      </c>
      <c r="AV81" s="119">
        <f>IF('Indicator Date'!AW82="No data","x",$B$2-'Indicator Date'!AW82)</f>
        <v>0</v>
      </c>
      <c r="AW81" s="119">
        <f>IF('Indicator Date'!AX82="No data","x",$B$2-'Indicator Date'!AX82)</f>
        <v>1</v>
      </c>
      <c r="AX81" s="119">
        <f>IF('Indicator Date'!AY82="No data","x",$B$2-'Indicator Date'!AY82)</f>
        <v>10</v>
      </c>
      <c r="AY81" s="119">
        <f>IF('Indicator Date'!AZ82="No data","x",$B$2-'Indicator Date'!AZ82)</f>
        <v>0</v>
      </c>
      <c r="AZ81" s="119">
        <f>IF('Indicator Date'!BA82="No data","x",$B$2-'Indicator Date'!BA82)</f>
        <v>2</v>
      </c>
      <c r="BA81" s="119">
        <f>IF('Indicator Date'!BB82="No data","x",$B$2-'Indicator Date'!BB82)</f>
        <v>5</v>
      </c>
      <c r="BB81" s="119">
        <f>IF('Indicator Date'!BC82="No data","x",$B$2-'Indicator Date'!BC82)</f>
        <v>1</v>
      </c>
      <c r="BC81" s="119">
        <f>IF('Indicator Date'!BD82="No data","x",$B$2-'Indicator Date'!BD82)</f>
        <v>1</v>
      </c>
      <c r="BD81" s="4">
        <f t="shared" si="5"/>
        <v>101</v>
      </c>
      <c r="BE81" s="120">
        <f t="shared" si="6"/>
        <v>1.8703703703703705</v>
      </c>
      <c r="BF81" s="4">
        <f t="shared" si="7"/>
        <v>43</v>
      </c>
      <c r="BG81" s="120">
        <f t="shared" si="8"/>
        <v>2.4592079637933759</v>
      </c>
      <c r="BH81" s="123">
        <f t="shared" si="9"/>
        <v>1</v>
      </c>
    </row>
    <row r="82" spans="1:60">
      <c r="A82" t="s">
        <v>412</v>
      </c>
      <c r="B82" s="119">
        <f>IF('Indicator Date'!C83="No data","x",$B$2-'Indicator Date'!C83)</f>
        <v>1</v>
      </c>
      <c r="C82" s="119">
        <f>IF('Indicator Date'!D83="No data","x",$B$2-'Indicator Date'!D83)</f>
        <v>1</v>
      </c>
      <c r="D82" s="119">
        <f>IF('Indicator Date'!E83="No data","x",$B$2-'Indicator Date'!E83)</f>
        <v>6</v>
      </c>
      <c r="E82" s="119">
        <f>IF('Indicator Date'!F83="No data","x",$B$2-'Indicator Date'!F83)</f>
        <v>6</v>
      </c>
      <c r="F82" s="119">
        <f>IF('Indicator Date'!G83="No data","x",$B$2-'Indicator Date'!G83)</f>
        <v>1</v>
      </c>
      <c r="G82" s="119">
        <f>IF('Indicator Date'!H83="No data","x",$B$2-'Indicator Date'!H83)</f>
        <v>1</v>
      </c>
      <c r="H82" s="119">
        <f>IF('Indicator Date'!I83="No data","x",$B$2-'Indicator Date'!I83)</f>
        <v>1</v>
      </c>
      <c r="I82" s="119">
        <f>IF('Indicator Date'!J83="No data","x",$B$2-'Indicator Date'!J83)</f>
        <v>1</v>
      </c>
      <c r="J82" s="119">
        <f>IF('Indicator Date'!K83="No data","x",$B$2-'Indicator Date'!K83)</f>
        <v>1</v>
      </c>
      <c r="K82" s="119">
        <f>IF('Indicator Date'!L83="No data","x",$B$2-'Indicator Date'!L83)</f>
        <v>2</v>
      </c>
      <c r="L82" s="119">
        <f>IF('Indicator Date'!M83="No data","x",$B$2-'Indicator Date'!M83)</f>
        <v>0</v>
      </c>
      <c r="M82" s="119">
        <f>IF('Indicator Date'!N83="No data","x",$B$2-'Indicator Date'!N83)</f>
        <v>0</v>
      </c>
      <c r="N82" s="119">
        <f>IF('Indicator Date'!O83="No data","x",$B$2-'Indicator Date'!O83)</f>
        <v>11</v>
      </c>
      <c r="O82" s="119">
        <f>IF('Indicator Date'!P83="No data","x",$B$2-'Indicator Date'!P83)</f>
        <v>10</v>
      </c>
      <c r="P82" s="119">
        <f>IF('Indicator Date'!Q83="No data","x",$B$2-'Indicator Date'!Q83)</f>
        <v>1</v>
      </c>
      <c r="Q82" s="119">
        <f>IF('Indicator Date'!R83="No data","x",$B$2-'Indicator Date'!R83)</f>
        <v>2</v>
      </c>
      <c r="R82" s="119">
        <f>IF('Indicator Date'!S83="No data","x",$B$2-'Indicator Date'!S83)</f>
        <v>2</v>
      </c>
      <c r="S82" s="119">
        <f>IF('Indicator Date'!T83="No data","x",$B$2-'Indicator Date'!T83)</f>
        <v>1</v>
      </c>
      <c r="T82" s="119">
        <f>IF('Indicator Date'!U83="No data","x",$B$2-'Indicator Date'!U83)</f>
        <v>1</v>
      </c>
      <c r="U82" s="119">
        <f>IF('Indicator Date'!V83="No data","x",$B$2-'Indicator Date'!V83)</f>
        <v>0</v>
      </c>
      <c r="V82" s="119">
        <f>IF('Indicator Date'!W83="No data","x",$B$2-'Indicator Date'!W83)</f>
        <v>0</v>
      </c>
      <c r="W82" s="119">
        <f>IF('Indicator Date'!X83="No data","x",$B$2-'Indicator Date'!X83)</f>
        <v>2</v>
      </c>
      <c r="X82" s="119">
        <f>IF('Indicator Date'!Y83="No data","x",$B$2-'Indicator Date'!Y83)</f>
        <v>2</v>
      </c>
      <c r="Y82" s="119">
        <f>IF('Indicator Date'!Z83="No data","x",$B$2-'Indicator Date'!Z83)</f>
        <v>1</v>
      </c>
      <c r="Z82" s="119">
        <f>IF('Indicator Date'!AA83="No data","x",$B$2-'Indicator Date'!AA83)</f>
        <v>0</v>
      </c>
      <c r="AA82" s="119">
        <f>IF('Indicator Date'!AB83="No data","x",$B$2-'Indicator Date'!AB83)</f>
        <v>3</v>
      </c>
      <c r="AB82" s="119">
        <f>IF('Indicator Date'!AC83="No data","x",$B$2-'Indicator Date'!AC83)</f>
        <v>2</v>
      </c>
      <c r="AC82" s="119">
        <f>IF('Indicator Date'!AD83="No data","x",$B$2-'Indicator Date'!AD83)</f>
        <v>2</v>
      </c>
      <c r="AD82" s="119">
        <f>IF('Indicator Date'!AE83="No data","x",$B$2-'Indicator Date'!AE83)</f>
        <v>1</v>
      </c>
      <c r="AE82" s="119">
        <f>IF('Indicator Date'!AF83="No data","x",$B$2-'Indicator Date'!AF83)</f>
        <v>1</v>
      </c>
      <c r="AF82" s="119">
        <f>IF('Indicator Date'!AG83="No data","x",$B$2-'Indicator Date'!AG83)</f>
        <v>1</v>
      </c>
      <c r="AG82" s="119">
        <f>IF('Indicator Date'!AH83="No data","x",$B$2-'Indicator Date'!AH83)</f>
        <v>1</v>
      </c>
      <c r="AH82" s="119">
        <f>IF('Indicator Date'!AI83="No data","x",$B$2-'Indicator Date'!AI83)</f>
        <v>1</v>
      </c>
      <c r="AI82" s="119">
        <f>IF('Indicator Date'!AJ83="No data","x",$B$2-'Indicator Date'!AJ83)</f>
        <v>2</v>
      </c>
      <c r="AJ82" s="119">
        <f>IF('Indicator Date'!AK83="No data","x",$B$2-'Indicator Date'!AK83)</f>
        <v>1</v>
      </c>
      <c r="AK82" s="119" t="str">
        <f>IF('Indicator Date'!AL83="No data","x",$B$2-'Indicator Date'!AL83)</f>
        <v>x</v>
      </c>
      <c r="AL82" s="119">
        <f>IF('Indicator Date'!AM83="No data","x",$B$2-'Indicator Date'!AM83)</f>
        <v>0</v>
      </c>
      <c r="AM82" s="119">
        <f>IF('Indicator Date'!AN83="No data","x",$B$2-'Indicator Date'!AN83)</f>
        <v>0</v>
      </c>
      <c r="AN82" s="119">
        <f>IF('Indicator Date'!AO83="No data","x",$B$2-'Indicator Date'!AO83)</f>
        <v>3</v>
      </c>
      <c r="AO82" s="119">
        <f>IF('Indicator Date'!AP83="No data","x",$B$2-'Indicator Date'!AP83)</f>
        <v>1</v>
      </c>
      <c r="AP82" s="119">
        <f>IF('Indicator Date'!AQ83="No data","x",$B$2-'Indicator Date'!AQ83)</f>
        <v>1</v>
      </c>
      <c r="AQ82" s="119">
        <f>IF('Indicator Date'!AR83="No data","x",$B$2-'Indicator Date'!AR83)</f>
        <v>1</v>
      </c>
      <c r="AR82" s="119">
        <f>IF('Indicator Date'!AS83="No data","x",$B$2-'Indicator Date'!AS83)</f>
        <v>4</v>
      </c>
      <c r="AS82" s="119">
        <f>IF('Indicator Date'!AT83="No data","x",$B$2-'Indicator Date'!AT83)</f>
        <v>1</v>
      </c>
      <c r="AT82" s="119">
        <f>IF('Indicator Date'!AU83="No data","x",$B$2-'Indicator Date'!AU83)</f>
        <v>1</v>
      </c>
      <c r="AU82" s="119">
        <f>IF('Indicator Date'!AV83="No data","x",$B$2-'Indicator Date'!AV83)</f>
        <v>0</v>
      </c>
      <c r="AV82" s="119">
        <f>IF('Indicator Date'!AW83="No data","x",$B$2-'Indicator Date'!AW83)</f>
        <v>0</v>
      </c>
      <c r="AW82" s="119">
        <f>IF('Indicator Date'!AX83="No data","x",$B$2-'Indicator Date'!AX83)</f>
        <v>1</v>
      </c>
      <c r="AX82" s="119">
        <f>IF('Indicator Date'!AY83="No data","x",$B$2-'Indicator Date'!AY83)</f>
        <v>10</v>
      </c>
      <c r="AY82" s="119">
        <f>IF('Indicator Date'!AZ83="No data","x",$B$2-'Indicator Date'!AZ83)</f>
        <v>0</v>
      </c>
      <c r="AZ82" s="119">
        <f>IF('Indicator Date'!BA83="No data","x",$B$2-'Indicator Date'!BA83)</f>
        <v>2</v>
      </c>
      <c r="BA82" s="119">
        <f>IF('Indicator Date'!BB83="No data","x",$B$2-'Indicator Date'!BB83)</f>
        <v>5</v>
      </c>
      <c r="BB82" s="119">
        <f>IF('Indicator Date'!BC83="No data","x",$B$2-'Indicator Date'!BC83)</f>
        <v>1</v>
      </c>
      <c r="BC82" s="119">
        <f>IF('Indicator Date'!BD83="No data","x",$B$2-'Indicator Date'!BD83)</f>
        <v>1</v>
      </c>
      <c r="BD82" s="4">
        <f t="shared" si="5"/>
        <v>101</v>
      </c>
      <c r="BE82" s="120">
        <f t="shared" si="6"/>
        <v>1.8703703703703705</v>
      </c>
      <c r="BF82" s="4">
        <f t="shared" si="7"/>
        <v>43</v>
      </c>
      <c r="BG82" s="120">
        <f t="shared" si="8"/>
        <v>2.4592079637933759</v>
      </c>
      <c r="BH82" s="123">
        <f t="shared" si="9"/>
        <v>1</v>
      </c>
    </row>
    <row r="83" spans="1:60">
      <c r="A83" t="s">
        <v>413</v>
      </c>
      <c r="B83" s="119">
        <f>IF('Indicator Date'!C84="No data","x",$B$2-'Indicator Date'!C84)</f>
        <v>1</v>
      </c>
      <c r="C83" s="119">
        <f>IF('Indicator Date'!D84="No data","x",$B$2-'Indicator Date'!D84)</f>
        <v>1</v>
      </c>
      <c r="D83" s="119">
        <f>IF('Indicator Date'!E84="No data","x",$B$2-'Indicator Date'!E84)</f>
        <v>6</v>
      </c>
      <c r="E83" s="119">
        <f>IF('Indicator Date'!F84="No data","x",$B$2-'Indicator Date'!F84)</f>
        <v>6</v>
      </c>
      <c r="F83" s="119">
        <f>IF('Indicator Date'!G84="No data","x",$B$2-'Indicator Date'!G84)</f>
        <v>1</v>
      </c>
      <c r="G83" s="119">
        <f>IF('Indicator Date'!H84="No data","x",$B$2-'Indicator Date'!H84)</f>
        <v>1</v>
      </c>
      <c r="H83" s="119">
        <f>IF('Indicator Date'!I84="No data","x",$B$2-'Indicator Date'!I84)</f>
        <v>1</v>
      </c>
      <c r="I83" s="119">
        <f>IF('Indicator Date'!J84="No data","x",$B$2-'Indicator Date'!J84)</f>
        <v>1</v>
      </c>
      <c r="J83" s="119">
        <f>IF('Indicator Date'!K84="No data","x",$B$2-'Indicator Date'!K84)</f>
        <v>1</v>
      </c>
      <c r="K83" s="119">
        <f>IF('Indicator Date'!L84="No data","x",$B$2-'Indicator Date'!L84)</f>
        <v>2</v>
      </c>
      <c r="L83" s="119">
        <f>IF('Indicator Date'!M84="No data","x",$B$2-'Indicator Date'!M84)</f>
        <v>0</v>
      </c>
      <c r="M83" s="119">
        <f>IF('Indicator Date'!N84="No data","x",$B$2-'Indicator Date'!N84)</f>
        <v>0</v>
      </c>
      <c r="N83" s="119">
        <f>IF('Indicator Date'!O84="No data","x",$B$2-'Indicator Date'!O84)</f>
        <v>11</v>
      </c>
      <c r="O83" s="119">
        <f>IF('Indicator Date'!P84="No data","x",$B$2-'Indicator Date'!P84)</f>
        <v>10</v>
      </c>
      <c r="P83" s="119">
        <f>IF('Indicator Date'!Q84="No data","x",$B$2-'Indicator Date'!Q84)</f>
        <v>1</v>
      </c>
      <c r="Q83" s="119">
        <f>IF('Indicator Date'!R84="No data","x",$B$2-'Indicator Date'!R84)</f>
        <v>2</v>
      </c>
      <c r="R83" s="119">
        <f>IF('Indicator Date'!S84="No data","x",$B$2-'Indicator Date'!S84)</f>
        <v>2</v>
      </c>
      <c r="S83" s="119">
        <f>IF('Indicator Date'!T84="No data","x",$B$2-'Indicator Date'!T84)</f>
        <v>1</v>
      </c>
      <c r="T83" s="119">
        <f>IF('Indicator Date'!U84="No data","x",$B$2-'Indicator Date'!U84)</f>
        <v>1</v>
      </c>
      <c r="U83" s="119">
        <f>IF('Indicator Date'!V84="No data","x",$B$2-'Indicator Date'!V84)</f>
        <v>0</v>
      </c>
      <c r="V83" s="119">
        <f>IF('Indicator Date'!W84="No data","x",$B$2-'Indicator Date'!W84)</f>
        <v>0</v>
      </c>
      <c r="W83" s="119">
        <f>IF('Indicator Date'!X84="No data","x",$B$2-'Indicator Date'!X84)</f>
        <v>2</v>
      </c>
      <c r="X83" s="119">
        <f>IF('Indicator Date'!Y84="No data","x",$B$2-'Indicator Date'!Y84)</f>
        <v>2</v>
      </c>
      <c r="Y83" s="119">
        <f>IF('Indicator Date'!Z84="No data","x",$B$2-'Indicator Date'!Z84)</f>
        <v>1</v>
      </c>
      <c r="Z83" s="119">
        <f>IF('Indicator Date'!AA84="No data","x",$B$2-'Indicator Date'!AA84)</f>
        <v>0</v>
      </c>
      <c r="AA83" s="119">
        <f>IF('Indicator Date'!AB84="No data","x",$B$2-'Indicator Date'!AB84)</f>
        <v>3</v>
      </c>
      <c r="AB83" s="119">
        <f>IF('Indicator Date'!AC84="No data","x",$B$2-'Indicator Date'!AC84)</f>
        <v>2</v>
      </c>
      <c r="AC83" s="119">
        <f>IF('Indicator Date'!AD84="No data","x",$B$2-'Indicator Date'!AD84)</f>
        <v>2</v>
      </c>
      <c r="AD83" s="119">
        <f>IF('Indicator Date'!AE84="No data","x",$B$2-'Indicator Date'!AE84)</f>
        <v>1</v>
      </c>
      <c r="AE83" s="119">
        <f>IF('Indicator Date'!AF84="No data","x",$B$2-'Indicator Date'!AF84)</f>
        <v>1</v>
      </c>
      <c r="AF83" s="119">
        <f>IF('Indicator Date'!AG84="No data","x",$B$2-'Indicator Date'!AG84)</f>
        <v>1</v>
      </c>
      <c r="AG83" s="119">
        <f>IF('Indicator Date'!AH84="No data","x",$B$2-'Indicator Date'!AH84)</f>
        <v>1</v>
      </c>
      <c r="AH83" s="119">
        <f>IF('Indicator Date'!AI84="No data","x",$B$2-'Indicator Date'!AI84)</f>
        <v>1</v>
      </c>
      <c r="AI83" s="119">
        <f>IF('Indicator Date'!AJ84="No data","x",$B$2-'Indicator Date'!AJ84)</f>
        <v>2</v>
      </c>
      <c r="AJ83" s="119">
        <f>IF('Indicator Date'!AK84="No data","x",$B$2-'Indicator Date'!AK84)</f>
        <v>1</v>
      </c>
      <c r="AK83" s="119" t="str">
        <f>IF('Indicator Date'!AL84="No data","x",$B$2-'Indicator Date'!AL84)</f>
        <v>x</v>
      </c>
      <c r="AL83" s="119">
        <f>IF('Indicator Date'!AM84="No data","x",$B$2-'Indicator Date'!AM84)</f>
        <v>0</v>
      </c>
      <c r="AM83" s="119">
        <f>IF('Indicator Date'!AN84="No data","x",$B$2-'Indicator Date'!AN84)</f>
        <v>0</v>
      </c>
      <c r="AN83" s="119">
        <f>IF('Indicator Date'!AO84="No data","x",$B$2-'Indicator Date'!AO84)</f>
        <v>3</v>
      </c>
      <c r="AO83" s="119">
        <f>IF('Indicator Date'!AP84="No data","x",$B$2-'Indicator Date'!AP84)</f>
        <v>1</v>
      </c>
      <c r="AP83" s="119">
        <f>IF('Indicator Date'!AQ84="No data","x",$B$2-'Indicator Date'!AQ84)</f>
        <v>1</v>
      </c>
      <c r="AQ83" s="119">
        <f>IF('Indicator Date'!AR84="No data","x",$B$2-'Indicator Date'!AR84)</f>
        <v>1</v>
      </c>
      <c r="AR83" s="119">
        <f>IF('Indicator Date'!AS84="No data","x",$B$2-'Indicator Date'!AS84)</f>
        <v>4</v>
      </c>
      <c r="AS83" s="119">
        <f>IF('Indicator Date'!AT84="No data","x",$B$2-'Indicator Date'!AT84)</f>
        <v>1</v>
      </c>
      <c r="AT83" s="119">
        <f>IF('Indicator Date'!AU84="No data","x",$B$2-'Indicator Date'!AU84)</f>
        <v>1</v>
      </c>
      <c r="AU83" s="119">
        <f>IF('Indicator Date'!AV84="No data","x",$B$2-'Indicator Date'!AV84)</f>
        <v>0</v>
      </c>
      <c r="AV83" s="119">
        <f>IF('Indicator Date'!AW84="No data","x",$B$2-'Indicator Date'!AW84)</f>
        <v>0</v>
      </c>
      <c r="AW83" s="119">
        <f>IF('Indicator Date'!AX84="No data","x",$B$2-'Indicator Date'!AX84)</f>
        <v>1</v>
      </c>
      <c r="AX83" s="119">
        <f>IF('Indicator Date'!AY84="No data","x",$B$2-'Indicator Date'!AY84)</f>
        <v>10</v>
      </c>
      <c r="AY83" s="119">
        <f>IF('Indicator Date'!AZ84="No data","x",$B$2-'Indicator Date'!AZ84)</f>
        <v>0</v>
      </c>
      <c r="AZ83" s="119">
        <f>IF('Indicator Date'!BA84="No data","x",$B$2-'Indicator Date'!BA84)</f>
        <v>2</v>
      </c>
      <c r="BA83" s="119">
        <f>IF('Indicator Date'!BB84="No data","x",$B$2-'Indicator Date'!BB84)</f>
        <v>5</v>
      </c>
      <c r="BB83" s="119">
        <f>IF('Indicator Date'!BC84="No data","x",$B$2-'Indicator Date'!BC84)</f>
        <v>1</v>
      </c>
      <c r="BC83" s="119">
        <f>IF('Indicator Date'!BD84="No data","x",$B$2-'Indicator Date'!BD84)</f>
        <v>1</v>
      </c>
      <c r="BD83" s="4">
        <f t="shared" si="5"/>
        <v>101</v>
      </c>
      <c r="BE83" s="120">
        <f t="shared" si="6"/>
        <v>1.8703703703703705</v>
      </c>
      <c r="BF83" s="4">
        <f t="shared" si="7"/>
        <v>43</v>
      </c>
      <c r="BG83" s="120">
        <f t="shared" si="8"/>
        <v>2.4592079637933759</v>
      </c>
      <c r="BH83" s="123">
        <f t="shared" si="9"/>
        <v>1</v>
      </c>
    </row>
    <row r="84" spans="1:60">
      <c r="A84" t="s">
        <v>414</v>
      </c>
      <c r="B84" s="119">
        <f>IF('Indicator Date'!C85="No data","x",$B$2-'Indicator Date'!C85)</f>
        <v>1</v>
      </c>
      <c r="C84" s="119">
        <f>IF('Indicator Date'!D85="No data","x",$B$2-'Indicator Date'!D85)</f>
        <v>1</v>
      </c>
      <c r="D84" s="119">
        <f>IF('Indicator Date'!E85="No data","x",$B$2-'Indicator Date'!E85)</f>
        <v>6</v>
      </c>
      <c r="E84" s="119">
        <f>IF('Indicator Date'!F85="No data","x",$B$2-'Indicator Date'!F85)</f>
        <v>6</v>
      </c>
      <c r="F84" s="119">
        <f>IF('Indicator Date'!G85="No data","x",$B$2-'Indicator Date'!G85)</f>
        <v>1</v>
      </c>
      <c r="G84" s="119">
        <f>IF('Indicator Date'!H85="No data","x",$B$2-'Indicator Date'!H85)</f>
        <v>1</v>
      </c>
      <c r="H84" s="119">
        <f>IF('Indicator Date'!I85="No data","x",$B$2-'Indicator Date'!I85)</f>
        <v>1</v>
      </c>
      <c r="I84" s="119">
        <f>IF('Indicator Date'!J85="No data","x",$B$2-'Indicator Date'!J85)</f>
        <v>1</v>
      </c>
      <c r="J84" s="119">
        <f>IF('Indicator Date'!K85="No data","x",$B$2-'Indicator Date'!K85)</f>
        <v>1</v>
      </c>
      <c r="K84" s="119">
        <f>IF('Indicator Date'!L85="No data","x",$B$2-'Indicator Date'!L85)</f>
        <v>2</v>
      </c>
      <c r="L84" s="119">
        <f>IF('Indicator Date'!M85="No data","x",$B$2-'Indicator Date'!M85)</f>
        <v>0</v>
      </c>
      <c r="M84" s="119">
        <f>IF('Indicator Date'!N85="No data","x",$B$2-'Indicator Date'!N85)</f>
        <v>0</v>
      </c>
      <c r="N84" s="119">
        <f>IF('Indicator Date'!O85="No data","x",$B$2-'Indicator Date'!O85)</f>
        <v>11</v>
      </c>
      <c r="O84" s="119">
        <f>IF('Indicator Date'!P85="No data","x",$B$2-'Indicator Date'!P85)</f>
        <v>10</v>
      </c>
      <c r="P84" s="119">
        <f>IF('Indicator Date'!Q85="No data","x",$B$2-'Indicator Date'!Q85)</f>
        <v>1</v>
      </c>
      <c r="Q84" s="119">
        <f>IF('Indicator Date'!R85="No data","x",$B$2-'Indicator Date'!R85)</f>
        <v>2</v>
      </c>
      <c r="R84" s="119">
        <f>IF('Indicator Date'!S85="No data","x",$B$2-'Indicator Date'!S85)</f>
        <v>2</v>
      </c>
      <c r="S84" s="119">
        <f>IF('Indicator Date'!T85="No data","x",$B$2-'Indicator Date'!T85)</f>
        <v>1</v>
      </c>
      <c r="T84" s="119">
        <f>IF('Indicator Date'!U85="No data","x",$B$2-'Indicator Date'!U85)</f>
        <v>1</v>
      </c>
      <c r="U84" s="119">
        <f>IF('Indicator Date'!V85="No data","x",$B$2-'Indicator Date'!V85)</f>
        <v>0</v>
      </c>
      <c r="V84" s="119">
        <f>IF('Indicator Date'!W85="No data","x",$B$2-'Indicator Date'!W85)</f>
        <v>0</v>
      </c>
      <c r="W84" s="119">
        <f>IF('Indicator Date'!X85="No data","x",$B$2-'Indicator Date'!X85)</f>
        <v>2</v>
      </c>
      <c r="X84" s="119">
        <f>IF('Indicator Date'!Y85="No data","x",$B$2-'Indicator Date'!Y85)</f>
        <v>2</v>
      </c>
      <c r="Y84" s="119">
        <f>IF('Indicator Date'!Z85="No data","x",$B$2-'Indicator Date'!Z85)</f>
        <v>1</v>
      </c>
      <c r="Z84" s="119">
        <f>IF('Indicator Date'!AA85="No data","x",$B$2-'Indicator Date'!AA85)</f>
        <v>0</v>
      </c>
      <c r="AA84" s="119">
        <f>IF('Indicator Date'!AB85="No data","x",$B$2-'Indicator Date'!AB85)</f>
        <v>3</v>
      </c>
      <c r="AB84" s="119">
        <f>IF('Indicator Date'!AC85="No data","x",$B$2-'Indicator Date'!AC85)</f>
        <v>2</v>
      </c>
      <c r="AC84" s="119">
        <f>IF('Indicator Date'!AD85="No data","x",$B$2-'Indicator Date'!AD85)</f>
        <v>2</v>
      </c>
      <c r="AD84" s="119">
        <f>IF('Indicator Date'!AE85="No data","x",$B$2-'Indicator Date'!AE85)</f>
        <v>1</v>
      </c>
      <c r="AE84" s="119">
        <f>IF('Indicator Date'!AF85="No data","x",$B$2-'Indicator Date'!AF85)</f>
        <v>1</v>
      </c>
      <c r="AF84" s="119">
        <f>IF('Indicator Date'!AG85="No data","x",$B$2-'Indicator Date'!AG85)</f>
        <v>1</v>
      </c>
      <c r="AG84" s="119">
        <f>IF('Indicator Date'!AH85="No data","x",$B$2-'Indicator Date'!AH85)</f>
        <v>1</v>
      </c>
      <c r="AH84" s="119">
        <f>IF('Indicator Date'!AI85="No data","x",$B$2-'Indicator Date'!AI85)</f>
        <v>1</v>
      </c>
      <c r="AI84" s="119">
        <f>IF('Indicator Date'!AJ85="No data","x",$B$2-'Indicator Date'!AJ85)</f>
        <v>2</v>
      </c>
      <c r="AJ84" s="119">
        <f>IF('Indicator Date'!AK85="No data","x",$B$2-'Indicator Date'!AK85)</f>
        <v>1</v>
      </c>
      <c r="AK84" s="119" t="str">
        <f>IF('Indicator Date'!AL85="No data","x",$B$2-'Indicator Date'!AL85)</f>
        <v>x</v>
      </c>
      <c r="AL84" s="119">
        <f>IF('Indicator Date'!AM85="No data","x",$B$2-'Indicator Date'!AM85)</f>
        <v>0</v>
      </c>
      <c r="AM84" s="119">
        <f>IF('Indicator Date'!AN85="No data","x",$B$2-'Indicator Date'!AN85)</f>
        <v>0</v>
      </c>
      <c r="AN84" s="119">
        <f>IF('Indicator Date'!AO85="No data","x",$B$2-'Indicator Date'!AO85)</f>
        <v>3</v>
      </c>
      <c r="AO84" s="119">
        <f>IF('Indicator Date'!AP85="No data","x",$B$2-'Indicator Date'!AP85)</f>
        <v>1</v>
      </c>
      <c r="AP84" s="119">
        <f>IF('Indicator Date'!AQ85="No data","x",$B$2-'Indicator Date'!AQ85)</f>
        <v>1</v>
      </c>
      <c r="AQ84" s="119">
        <f>IF('Indicator Date'!AR85="No data","x",$B$2-'Indicator Date'!AR85)</f>
        <v>1</v>
      </c>
      <c r="AR84" s="119">
        <f>IF('Indicator Date'!AS85="No data","x",$B$2-'Indicator Date'!AS85)</f>
        <v>4</v>
      </c>
      <c r="AS84" s="119">
        <f>IF('Indicator Date'!AT85="No data","x",$B$2-'Indicator Date'!AT85)</f>
        <v>1</v>
      </c>
      <c r="AT84" s="119">
        <f>IF('Indicator Date'!AU85="No data","x",$B$2-'Indicator Date'!AU85)</f>
        <v>1</v>
      </c>
      <c r="AU84" s="119">
        <f>IF('Indicator Date'!AV85="No data","x",$B$2-'Indicator Date'!AV85)</f>
        <v>0</v>
      </c>
      <c r="AV84" s="119">
        <f>IF('Indicator Date'!AW85="No data","x",$B$2-'Indicator Date'!AW85)</f>
        <v>0</v>
      </c>
      <c r="AW84" s="119">
        <f>IF('Indicator Date'!AX85="No data","x",$B$2-'Indicator Date'!AX85)</f>
        <v>1</v>
      </c>
      <c r="AX84" s="119">
        <f>IF('Indicator Date'!AY85="No data","x",$B$2-'Indicator Date'!AY85)</f>
        <v>10</v>
      </c>
      <c r="AY84" s="119">
        <f>IF('Indicator Date'!AZ85="No data","x",$B$2-'Indicator Date'!AZ85)</f>
        <v>0</v>
      </c>
      <c r="AZ84" s="119">
        <f>IF('Indicator Date'!BA85="No data","x",$B$2-'Indicator Date'!BA85)</f>
        <v>2</v>
      </c>
      <c r="BA84" s="119">
        <f>IF('Indicator Date'!BB85="No data","x",$B$2-'Indicator Date'!BB85)</f>
        <v>5</v>
      </c>
      <c r="BB84" s="119">
        <f>IF('Indicator Date'!BC85="No data","x",$B$2-'Indicator Date'!BC85)</f>
        <v>1</v>
      </c>
      <c r="BC84" s="119">
        <f>IF('Indicator Date'!BD85="No data","x",$B$2-'Indicator Date'!BD85)</f>
        <v>1</v>
      </c>
      <c r="BD84" s="4">
        <f t="shared" si="5"/>
        <v>101</v>
      </c>
      <c r="BE84" s="120">
        <f t="shared" si="6"/>
        <v>1.8703703703703705</v>
      </c>
      <c r="BF84" s="4">
        <f t="shared" si="7"/>
        <v>43</v>
      </c>
      <c r="BG84" s="120">
        <f t="shared" si="8"/>
        <v>2.4592079637933759</v>
      </c>
      <c r="BH84" s="123">
        <f t="shared" si="9"/>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6"/>
  <sheetViews>
    <sheetView showGridLines="0" workbookViewId="0">
      <pane xSplit="2" ySplit="4" topLeftCell="C5" activePane="bottomRight" state="frozen"/>
      <selection pane="topRight" activeCell="C1" sqref="C1"/>
      <selection pane="bottomLeft" activeCell="A5" sqref="A5"/>
      <selection pane="bottomRight"/>
    </sheetView>
  </sheetViews>
  <sheetFormatPr defaultColWidth="9.140625" defaultRowHeight="15"/>
  <cols>
    <col min="1" max="1" width="33.42578125" style="3" bestFit="1" customWidth="1"/>
    <col min="2" max="2" width="12.85546875" style="3" bestFit="1" customWidth="1"/>
    <col min="3" max="30" width="11.42578125" style="3" customWidth="1"/>
    <col min="31" max="31" width="11.42578125" style="154" customWidth="1"/>
    <col min="32" max="42" width="11.42578125" style="3" customWidth="1"/>
    <col min="43" max="43" width="9.85546875" style="3" customWidth="1"/>
    <col min="44" max="16384" width="9.140625" style="3"/>
  </cols>
  <sheetData>
    <row r="1" spans="1:56">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row>
    <row r="2" spans="1:56" s="163" customFormat="1" ht="121.5" customHeight="1">
      <c r="A2" s="102" t="s">
        <v>460</v>
      </c>
      <c r="B2" s="134" t="s">
        <v>461</v>
      </c>
      <c r="C2" s="145" t="s">
        <v>274</v>
      </c>
      <c r="D2" s="145" t="s">
        <v>275</v>
      </c>
      <c r="E2" s="145" t="s">
        <v>463</v>
      </c>
      <c r="F2" s="145" t="s">
        <v>464</v>
      </c>
      <c r="G2" s="145" t="s">
        <v>462</v>
      </c>
      <c r="H2" s="145" t="s">
        <v>217</v>
      </c>
      <c r="I2" s="145" t="s">
        <v>49</v>
      </c>
      <c r="J2" s="145" t="s">
        <v>417</v>
      </c>
      <c r="K2" s="145" t="s">
        <v>418</v>
      </c>
      <c r="L2" s="145" t="s">
        <v>419</v>
      </c>
      <c r="M2" s="145" t="s">
        <v>197</v>
      </c>
      <c r="N2" s="145" t="s">
        <v>198</v>
      </c>
      <c r="O2" s="100" t="s">
        <v>420</v>
      </c>
      <c r="P2" s="100" t="s">
        <v>24</v>
      </c>
      <c r="Q2" s="100" t="s">
        <v>421</v>
      </c>
      <c r="R2" s="100" t="s">
        <v>422</v>
      </c>
      <c r="S2" s="100" t="s">
        <v>423</v>
      </c>
      <c r="T2" s="100" t="s">
        <v>424</v>
      </c>
      <c r="U2" s="100" t="s">
        <v>425</v>
      </c>
      <c r="V2" s="100" t="s">
        <v>426</v>
      </c>
      <c r="W2" s="100" t="s">
        <v>427</v>
      </c>
      <c r="X2" s="100" t="s">
        <v>428</v>
      </c>
      <c r="Y2" s="100" t="s">
        <v>429</v>
      </c>
      <c r="Z2" s="100" t="s">
        <v>80</v>
      </c>
      <c r="AA2" s="100" t="s">
        <v>84</v>
      </c>
      <c r="AB2" s="100" t="s">
        <v>85</v>
      </c>
      <c r="AC2" s="100" t="s">
        <v>85</v>
      </c>
      <c r="AD2" s="100" t="s">
        <v>430</v>
      </c>
      <c r="AE2" s="100" t="s">
        <v>431</v>
      </c>
      <c r="AF2" s="100" t="s">
        <v>432</v>
      </c>
      <c r="AG2" s="100" t="s">
        <v>433</v>
      </c>
      <c r="AH2" s="100" t="s">
        <v>434</v>
      </c>
      <c r="AI2" s="100" t="s">
        <v>243</v>
      </c>
      <c r="AJ2" s="100" t="s">
        <v>9</v>
      </c>
      <c r="AK2" s="100" t="s">
        <v>112</v>
      </c>
      <c r="AL2" s="100" t="s">
        <v>137</v>
      </c>
      <c r="AM2" s="100" t="s">
        <v>116</v>
      </c>
      <c r="AN2" s="100" t="s">
        <v>119</v>
      </c>
      <c r="AO2" s="100" t="s">
        <v>435</v>
      </c>
      <c r="AP2" s="100" t="s">
        <v>121</v>
      </c>
      <c r="AQ2" s="145" t="s">
        <v>436</v>
      </c>
      <c r="AR2" s="145" t="s">
        <v>437</v>
      </c>
      <c r="AS2" s="145" t="s">
        <v>438</v>
      </c>
      <c r="AT2" s="145" t="s">
        <v>522</v>
      </c>
      <c r="AU2" s="145" t="s">
        <v>524</v>
      </c>
      <c r="AV2" s="145" t="s">
        <v>142</v>
      </c>
      <c r="AW2" s="145" t="s">
        <v>12</v>
      </c>
      <c r="AX2" s="145" t="s">
        <v>26</v>
      </c>
      <c r="AY2" s="145" t="s">
        <v>25</v>
      </c>
      <c r="AZ2" s="145" t="s">
        <v>439</v>
      </c>
      <c r="BA2" s="145" t="s">
        <v>79</v>
      </c>
      <c r="BB2" s="145" t="s">
        <v>440</v>
      </c>
      <c r="BC2" s="145" t="s">
        <v>441</v>
      </c>
      <c r="BD2" s="145" t="s">
        <v>442</v>
      </c>
    </row>
    <row r="3" spans="1:56" ht="25.5">
      <c r="A3" s="92" t="s">
        <v>83</v>
      </c>
      <c r="B3" s="79"/>
      <c r="C3" s="80">
        <v>2015</v>
      </c>
      <c r="D3" s="80">
        <v>2015</v>
      </c>
      <c r="E3" s="80" t="s">
        <v>443</v>
      </c>
      <c r="F3" s="80" t="s">
        <v>443</v>
      </c>
      <c r="G3" s="80">
        <v>2015</v>
      </c>
      <c r="H3" s="80" t="s">
        <v>570</v>
      </c>
      <c r="I3" s="80" t="s">
        <v>570</v>
      </c>
      <c r="J3" s="80">
        <v>2015</v>
      </c>
      <c r="K3" s="80">
        <v>2015</v>
      </c>
      <c r="L3" s="80">
        <v>2014</v>
      </c>
      <c r="M3" s="80">
        <v>2016</v>
      </c>
      <c r="N3" s="80">
        <v>2016</v>
      </c>
      <c r="O3" s="80" t="s">
        <v>251</v>
      </c>
      <c r="P3" s="80" t="s">
        <v>444</v>
      </c>
      <c r="Q3" s="80" t="s">
        <v>446</v>
      </c>
      <c r="R3" s="80" t="s">
        <v>446</v>
      </c>
      <c r="S3" s="80" t="s">
        <v>443</v>
      </c>
      <c r="T3" s="80" t="s">
        <v>448</v>
      </c>
      <c r="U3" s="80" t="s">
        <v>448</v>
      </c>
      <c r="V3" s="80" t="s">
        <v>242</v>
      </c>
      <c r="W3" s="80" t="s">
        <v>242</v>
      </c>
      <c r="X3" s="80" t="s">
        <v>443</v>
      </c>
      <c r="Y3" s="80" t="s">
        <v>443</v>
      </c>
      <c r="Z3" s="80" t="s">
        <v>446</v>
      </c>
      <c r="AA3" s="80" t="s">
        <v>242</v>
      </c>
      <c r="AB3" s="80">
        <v>2013</v>
      </c>
      <c r="AC3" s="80">
        <v>2014</v>
      </c>
      <c r="AD3" s="80">
        <v>2014</v>
      </c>
      <c r="AE3" s="80" t="s">
        <v>445</v>
      </c>
      <c r="AF3" s="80">
        <v>2016</v>
      </c>
      <c r="AG3" s="80" t="s">
        <v>445</v>
      </c>
      <c r="AH3" s="80" t="s">
        <v>446</v>
      </c>
      <c r="AI3" s="80" t="s">
        <v>447</v>
      </c>
      <c r="AJ3" s="80" t="s">
        <v>447</v>
      </c>
      <c r="AK3" s="80" t="s">
        <v>480</v>
      </c>
      <c r="AL3" s="80" t="s">
        <v>449</v>
      </c>
      <c r="AM3" s="80" t="s">
        <v>242</v>
      </c>
      <c r="AN3" s="80" t="s">
        <v>242</v>
      </c>
      <c r="AO3" s="80" t="s">
        <v>450</v>
      </c>
      <c r="AP3" s="80">
        <v>2015</v>
      </c>
      <c r="AQ3" s="128" t="s">
        <v>446</v>
      </c>
      <c r="AR3" s="128" t="s">
        <v>451</v>
      </c>
      <c r="AS3" s="128" t="s">
        <v>452</v>
      </c>
      <c r="AT3" s="80" t="s">
        <v>523</v>
      </c>
      <c r="AU3" s="80" t="s">
        <v>523</v>
      </c>
      <c r="AV3" s="128" t="s">
        <v>242</v>
      </c>
      <c r="AW3" s="128" t="s">
        <v>242</v>
      </c>
      <c r="AX3" s="128" t="s">
        <v>453</v>
      </c>
      <c r="AY3" s="128" t="s">
        <v>453</v>
      </c>
      <c r="AZ3" s="128">
        <v>2016</v>
      </c>
      <c r="BA3" s="128">
        <v>2014</v>
      </c>
      <c r="BB3" s="128">
        <v>2016</v>
      </c>
      <c r="BC3" s="128" t="s">
        <v>454</v>
      </c>
      <c r="BD3" s="128">
        <v>2015</v>
      </c>
    </row>
    <row r="4" spans="1:56" ht="38.25">
      <c r="A4" s="93" t="s">
        <v>57</v>
      </c>
      <c r="B4" s="79"/>
      <c r="C4" s="80" t="s">
        <v>228</v>
      </c>
      <c r="D4" s="80" t="s">
        <v>228</v>
      </c>
      <c r="E4" s="80" t="s">
        <v>58</v>
      </c>
      <c r="F4" s="80" t="s">
        <v>58</v>
      </c>
      <c r="G4" s="80" t="s">
        <v>228</v>
      </c>
      <c r="H4" s="80" t="s">
        <v>74</v>
      </c>
      <c r="I4" s="80" t="s">
        <v>228</v>
      </c>
      <c r="J4" s="80" t="s">
        <v>59</v>
      </c>
      <c r="K4" s="80" t="s">
        <v>59</v>
      </c>
      <c r="L4" s="80" t="s">
        <v>59</v>
      </c>
      <c r="M4" s="80" t="s">
        <v>74</v>
      </c>
      <c r="N4" s="80" t="s">
        <v>74</v>
      </c>
      <c r="O4" s="80" t="s">
        <v>59</v>
      </c>
      <c r="P4" s="80" t="s">
        <v>59</v>
      </c>
      <c r="Q4" s="80" t="s">
        <v>455</v>
      </c>
      <c r="R4" s="80" t="s">
        <v>255</v>
      </c>
      <c r="S4" s="80" t="s">
        <v>456</v>
      </c>
      <c r="T4" s="80" t="s">
        <v>74</v>
      </c>
      <c r="U4" s="80" t="s">
        <v>74</v>
      </c>
      <c r="V4" s="80" t="s">
        <v>74</v>
      </c>
      <c r="W4" s="80" t="s">
        <v>74</v>
      </c>
      <c r="X4" s="80" t="s">
        <v>74</v>
      </c>
      <c r="Y4" s="80" t="s">
        <v>74</v>
      </c>
      <c r="Z4" s="80" t="s">
        <v>59</v>
      </c>
      <c r="AA4" s="80" t="s">
        <v>72</v>
      </c>
      <c r="AB4" s="80" t="s">
        <v>530</v>
      </c>
      <c r="AC4" s="80" t="s">
        <v>530</v>
      </c>
      <c r="AD4" s="80" t="s">
        <v>73</v>
      </c>
      <c r="AE4" s="80" t="s">
        <v>74</v>
      </c>
      <c r="AF4" s="80" t="s">
        <v>74</v>
      </c>
      <c r="AG4" s="80" t="s">
        <v>74</v>
      </c>
      <c r="AH4" s="80" t="s">
        <v>74</v>
      </c>
      <c r="AI4" s="80" t="s">
        <v>75</v>
      </c>
      <c r="AJ4" s="80" t="s">
        <v>76</v>
      </c>
      <c r="AK4" s="80" t="s">
        <v>74</v>
      </c>
      <c r="AL4" s="80" t="s">
        <v>58</v>
      </c>
      <c r="AM4" s="80" t="s">
        <v>59</v>
      </c>
      <c r="AN4" s="80" t="s">
        <v>74</v>
      </c>
      <c r="AO4" s="80" t="s">
        <v>74</v>
      </c>
      <c r="AP4" s="80" t="s">
        <v>59</v>
      </c>
      <c r="AQ4" s="128" t="s">
        <v>457</v>
      </c>
      <c r="AR4" s="128" t="s">
        <v>74</v>
      </c>
      <c r="AS4" s="128" t="s">
        <v>58</v>
      </c>
      <c r="AT4" s="80" t="s">
        <v>228</v>
      </c>
      <c r="AU4" s="80" t="s">
        <v>228</v>
      </c>
      <c r="AV4" s="128" t="s">
        <v>74</v>
      </c>
      <c r="AW4" s="128" t="s">
        <v>229</v>
      </c>
      <c r="AX4" s="128" t="s">
        <v>74</v>
      </c>
      <c r="AY4" s="128" t="s">
        <v>74</v>
      </c>
      <c r="AZ4" s="128" t="s">
        <v>230</v>
      </c>
      <c r="BA4" s="128" t="s">
        <v>458</v>
      </c>
      <c r="BB4" s="128" t="s">
        <v>459</v>
      </c>
      <c r="BC4" s="128" t="s">
        <v>58</v>
      </c>
      <c r="BD4" s="128" t="s">
        <v>58</v>
      </c>
    </row>
    <row r="5" spans="1:56">
      <c r="A5" s="91" t="s">
        <v>276</v>
      </c>
      <c r="B5" s="79" t="s">
        <v>333</v>
      </c>
      <c r="C5" s="130" t="s">
        <v>492</v>
      </c>
      <c r="D5" s="130" t="s">
        <v>492</v>
      </c>
      <c r="E5" s="130" t="s">
        <v>493</v>
      </c>
      <c r="F5" s="130" t="s">
        <v>493</v>
      </c>
      <c r="G5" s="130" t="s">
        <v>508</v>
      </c>
      <c r="H5" s="131" t="s">
        <v>117</v>
      </c>
      <c r="I5" s="130" t="s">
        <v>507</v>
      </c>
      <c r="J5" s="130" t="s">
        <v>509</v>
      </c>
      <c r="K5" s="130" t="s">
        <v>509</v>
      </c>
      <c r="L5" s="130" t="s">
        <v>510</v>
      </c>
      <c r="M5" s="169" t="s">
        <v>547</v>
      </c>
      <c r="N5" s="169" t="s">
        <v>547</v>
      </c>
      <c r="O5" s="170" t="s">
        <v>511</v>
      </c>
      <c r="P5" s="170" t="s">
        <v>513</v>
      </c>
      <c r="Q5" s="131" t="s">
        <v>515</v>
      </c>
      <c r="R5" s="130" t="s">
        <v>516</v>
      </c>
      <c r="S5" s="130" t="s">
        <v>516</v>
      </c>
      <c r="T5" s="130" t="s">
        <v>516</v>
      </c>
      <c r="U5" s="130" t="s">
        <v>516</v>
      </c>
      <c r="V5" s="130" t="s">
        <v>516</v>
      </c>
      <c r="W5" s="130" t="s">
        <v>516</v>
      </c>
      <c r="X5" s="130" t="s">
        <v>516</v>
      </c>
      <c r="Y5" s="130" t="s">
        <v>516</v>
      </c>
      <c r="Z5" s="130" t="s">
        <v>516</v>
      </c>
      <c r="AA5" s="171" t="s">
        <v>532</v>
      </c>
      <c r="AB5" s="171" t="s">
        <v>533</v>
      </c>
      <c r="AC5" s="171" t="s">
        <v>533</v>
      </c>
      <c r="AD5" s="133" t="s">
        <v>122</v>
      </c>
      <c r="AE5" s="171" t="s">
        <v>534</v>
      </c>
      <c r="AF5" s="133" t="s">
        <v>534</v>
      </c>
      <c r="AG5" s="133" t="s">
        <v>534</v>
      </c>
      <c r="AH5" s="130" t="s">
        <v>516</v>
      </c>
      <c r="AI5" s="133" t="s">
        <v>535</v>
      </c>
      <c r="AJ5" s="130" t="s">
        <v>516</v>
      </c>
      <c r="AK5" s="130" t="s">
        <v>516</v>
      </c>
      <c r="AL5" s="171" t="s">
        <v>507</v>
      </c>
      <c r="AM5" s="133" t="s">
        <v>117</v>
      </c>
      <c r="AN5" s="133" t="s">
        <v>117</v>
      </c>
      <c r="AO5" s="133" t="s">
        <v>117</v>
      </c>
      <c r="AP5" s="133" t="s">
        <v>122</v>
      </c>
      <c r="AQ5" s="133" t="s">
        <v>122</v>
      </c>
      <c r="AR5" s="133" t="s">
        <v>122</v>
      </c>
      <c r="AS5" s="133" t="s">
        <v>538</v>
      </c>
      <c r="AT5" s="133" t="s">
        <v>532</v>
      </c>
      <c r="AU5" s="133" t="s">
        <v>532</v>
      </c>
      <c r="AV5" s="130" t="s">
        <v>516</v>
      </c>
      <c r="AW5" s="133" t="s">
        <v>516</v>
      </c>
      <c r="AX5" s="133" t="s">
        <v>548</v>
      </c>
      <c r="AY5" s="133" t="s">
        <v>548</v>
      </c>
      <c r="AZ5" s="133" t="s">
        <v>549</v>
      </c>
      <c r="BA5" s="133" t="s">
        <v>537</v>
      </c>
      <c r="BB5" s="133" t="s">
        <v>550</v>
      </c>
      <c r="BC5" s="130" t="s">
        <v>516</v>
      </c>
      <c r="BD5" s="172" t="s">
        <v>206</v>
      </c>
    </row>
    <row r="6" spans="1:56">
      <c r="A6" s="91" t="s">
        <v>277</v>
      </c>
      <c r="B6" s="79" t="s">
        <v>334</v>
      </c>
      <c r="C6" s="130" t="s">
        <v>492</v>
      </c>
      <c r="D6" s="130" t="s">
        <v>492</v>
      </c>
      <c r="E6" s="130" t="s">
        <v>493</v>
      </c>
      <c r="F6" s="130" t="s">
        <v>493</v>
      </c>
      <c r="G6" s="130" t="s">
        <v>508</v>
      </c>
      <c r="H6" s="131" t="s">
        <v>117</v>
      </c>
      <c r="I6" s="130" t="s">
        <v>507</v>
      </c>
      <c r="J6" s="130" t="s">
        <v>509</v>
      </c>
      <c r="K6" s="130" t="s">
        <v>509</v>
      </c>
      <c r="L6" s="130" t="s">
        <v>510</v>
      </c>
      <c r="M6" s="169" t="s">
        <v>547</v>
      </c>
      <c r="N6" s="169" t="s">
        <v>547</v>
      </c>
      <c r="O6" s="170" t="s">
        <v>511</v>
      </c>
      <c r="P6" s="170" t="s">
        <v>513</v>
      </c>
      <c r="Q6" s="131" t="s">
        <v>515</v>
      </c>
      <c r="R6" s="130" t="s">
        <v>516</v>
      </c>
      <c r="S6" s="130" t="s">
        <v>516</v>
      </c>
      <c r="T6" s="130" t="s">
        <v>516</v>
      </c>
      <c r="U6" s="130" t="s">
        <v>516</v>
      </c>
      <c r="V6" s="130" t="s">
        <v>516</v>
      </c>
      <c r="W6" s="130" t="s">
        <v>516</v>
      </c>
      <c r="X6" s="130" t="s">
        <v>516</v>
      </c>
      <c r="Y6" s="130" t="s">
        <v>516</v>
      </c>
      <c r="Z6" s="130" t="s">
        <v>516</v>
      </c>
      <c r="AA6" s="171" t="s">
        <v>532</v>
      </c>
      <c r="AB6" s="171" t="s">
        <v>533</v>
      </c>
      <c r="AC6" s="171" t="s">
        <v>533</v>
      </c>
      <c r="AD6" s="133" t="s">
        <v>122</v>
      </c>
      <c r="AE6" s="171" t="s">
        <v>534</v>
      </c>
      <c r="AF6" s="133" t="s">
        <v>534</v>
      </c>
      <c r="AG6" s="133" t="s">
        <v>534</v>
      </c>
      <c r="AH6" s="130" t="s">
        <v>516</v>
      </c>
      <c r="AI6" s="133" t="s">
        <v>535</v>
      </c>
      <c r="AJ6" s="130" t="s">
        <v>516</v>
      </c>
      <c r="AK6" s="130" t="s">
        <v>516</v>
      </c>
      <c r="AL6" s="171" t="s">
        <v>507</v>
      </c>
      <c r="AM6" s="133" t="s">
        <v>117</v>
      </c>
      <c r="AN6" s="133" t="s">
        <v>117</v>
      </c>
      <c r="AO6" s="133" t="s">
        <v>117</v>
      </c>
      <c r="AP6" s="133" t="s">
        <v>122</v>
      </c>
      <c r="AQ6" s="133" t="s">
        <v>122</v>
      </c>
      <c r="AR6" s="133" t="s">
        <v>122</v>
      </c>
      <c r="AS6" s="133" t="s">
        <v>538</v>
      </c>
      <c r="AT6" s="133" t="s">
        <v>532</v>
      </c>
      <c r="AU6" s="133" t="s">
        <v>532</v>
      </c>
      <c r="AV6" s="130" t="s">
        <v>516</v>
      </c>
      <c r="AW6" s="133" t="s">
        <v>516</v>
      </c>
      <c r="AX6" s="133" t="s">
        <v>548</v>
      </c>
      <c r="AY6" s="133" t="s">
        <v>548</v>
      </c>
      <c r="AZ6" s="133" t="s">
        <v>549</v>
      </c>
      <c r="BA6" s="133" t="s">
        <v>537</v>
      </c>
      <c r="BB6" s="133" t="s">
        <v>550</v>
      </c>
      <c r="BC6" s="130" t="s">
        <v>516</v>
      </c>
      <c r="BD6" s="172" t="s">
        <v>206</v>
      </c>
    </row>
    <row r="7" spans="1:56">
      <c r="A7" s="91" t="s">
        <v>278</v>
      </c>
      <c r="B7" s="79" t="s">
        <v>335</v>
      </c>
      <c r="C7" s="130" t="s">
        <v>492</v>
      </c>
      <c r="D7" s="130" t="s">
        <v>492</v>
      </c>
      <c r="E7" s="130" t="s">
        <v>493</v>
      </c>
      <c r="F7" s="130" t="s">
        <v>493</v>
      </c>
      <c r="G7" s="130" t="s">
        <v>508</v>
      </c>
      <c r="H7" s="131" t="s">
        <v>117</v>
      </c>
      <c r="I7" s="130" t="s">
        <v>507</v>
      </c>
      <c r="J7" s="130" t="s">
        <v>509</v>
      </c>
      <c r="K7" s="130" t="s">
        <v>509</v>
      </c>
      <c r="L7" s="130" t="s">
        <v>510</v>
      </c>
      <c r="M7" s="169" t="s">
        <v>547</v>
      </c>
      <c r="N7" s="169" t="s">
        <v>547</v>
      </c>
      <c r="O7" s="170" t="s">
        <v>511</v>
      </c>
      <c r="P7" s="170" t="s">
        <v>513</v>
      </c>
      <c r="Q7" s="131" t="s">
        <v>515</v>
      </c>
      <c r="R7" s="130" t="s">
        <v>516</v>
      </c>
      <c r="S7" s="130" t="s">
        <v>516</v>
      </c>
      <c r="T7" s="130" t="s">
        <v>516</v>
      </c>
      <c r="U7" s="130" t="s">
        <v>516</v>
      </c>
      <c r="V7" s="130" t="s">
        <v>516</v>
      </c>
      <c r="W7" s="130" t="s">
        <v>516</v>
      </c>
      <c r="X7" s="130" t="s">
        <v>516</v>
      </c>
      <c r="Y7" s="130" t="s">
        <v>516</v>
      </c>
      <c r="Z7" s="130" t="s">
        <v>516</v>
      </c>
      <c r="AA7" s="171" t="s">
        <v>532</v>
      </c>
      <c r="AB7" s="171" t="s">
        <v>533</v>
      </c>
      <c r="AC7" s="171" t="s">
        <v>533</v>
      </c>
      <c r="AD7" s="133" t="s">
        <v>122</v>
      </c>
      <c r="AE7" s="171" t="s">
        <v>534</v>
      </c>
      <c r="AF7" s="133" t="s">
        <v>534</v>
      </c>
      <c r="AG7" s="133" t="s">
        <v>534</v>
      </c>
      <c r="AH7" s="130" t="s">
        <v>516</v>
      </c>
      <c r="AI7" s="133" t="s">
        <v>535</v>
      </c>
      <c r="AJ7" s="130" t="s">
        <v>516</v>
      </c>
      <c r="AK7" s="130" t="s">
        <v>516</v>
      </c>
      <c r="AL7" s="171" t="s">
        <v>507</v>
      </c>
      <c r="AM7" s="133" t="s">
        <v>117</v>
      </c>
      <c r="AN7" s="133" t="s">
        <v>117</v>
      </c>
      <c r="AO7" s="133" t="s">
        <v>117</v>
      </c>
      <c r="AP7" s="133" t="s">
        <v>122</v>
      </c>
      <c r="AQ7" s="133" t="s">
        <v>122</v>
      </c>
      <c r="AR7" s="133" t="s">
        <v>122</v>
      </c>
      <c r="AS7" s="133" t="s">
        <v>538</v>
      </c>
      <c r="AT7" s="133" t="s">
        <v>532</v>
      </c>
      <c r="AU7" s="133" t="s">
        <v>532</v>
      </c>
      <c r="AV7" s="130" t="s">
        <v>516</v>
      </c>
      <c r="AW7" s="133" t="s">
        <v>516</v>
      </c>
      <c r="AX7" s="133" t="s">
        <v>548</v>
      </c>
      <c r="AY7" s="133" t="s">
        <v>548</v>
      </c>
      <c r="AZ7" s="133" t="s">
        <v>549</v>
      </c>
      <c r="BA7" s="133" t="s">
        <v>537</v>
      </c>
      <c r="BB7" s="133" t="s">
        <v>550</v>
      </c>
      <c r="BC7" s="130" t="s">
        <v>516</v>
      </c>
      <c r="BD7" s="172" t="s">
        <v>206</v>
      </c>
    </row>
    <row r="8" spans="1:56">
      <c r="A8" s="91" t="s">
        <v>279</v>
      </c>
      <c r="B8" s="79" t="s">
        <v>336</v>
      </c>
      <c r="C8" s="130" t="s">
        <v>492</v>
      </c>
      <c r="D8" s="130" t="s">
        <v>492</v>
      </c>
      <c r="E8" s="130" t="s">
        <v>493</v>
      </c>
      <c r="F8" s="130" t="s">
        <v>493</v>
      </c>
      <c r="G8" s="130" t="s">
        <v>508</v>
      </c>
      <c r="H8" s="131" t="s">
        <v>117</v>
      </c>
      <c r="I8" s="130" t="s">
        <v>507</v>
      </c>
      <c r="J8" s="130" t="s">
        <v>509</v>
      </c>
      <c r="K8" s="130" t="s">
        <v>509</v>
      </c>
      <c r="L8" s="130" t="s">
        <v>510</v>
      </c>
      <c r="M8" s="169" t="s">
        <v>547</v>
      </c>
      <c r="N8" s="169" t="s">
        <v>547</v>
      </c>
      <c r="O8" s="170" t="s">
        <v>511</v>
      </c>
      <c r="P8" s="170" t="s">
        <v>513</v>
      </c>
      <c r="Q8" s="131" t="s">
        <v>515</v>
      </c>
      <c r="R8" s="130" t="s">
        <v>516</v>
      </c>
      <c r="S8" s="130" t="s">
        <v>516</v>
      </c>
      <c r="T8" s="130" t="s">
        <v>516</v>
      </c>
      <c r="U8" s="130" t="s">
        <v>516</v>
      </c>
      <c r="V8" s="130" t="s">
        <v>516</v>
      </c>
      <c r="W8" s="130" t="s">
        <v>516</v>
      </c>
      <c r="X8" s="130" t="s">
        <v>516</v>
      </c>
      <c r="Y8" s="130" t="s">
        <v>516</v>
      </c>
      <c r="Z8" s="130" t="s">
        <v>516</v>
      </c>
      <c r="AA8" s="171" t="s">
        <v>532</v>
      </c>
      <c r="AB8" s="171" t="s">
        <v>533</v>
      </c>
      <c r="AC8" s="171" t="s">
        <v>533</v>
      </c>
      <c r="AD8" s="133" t="s">
        <v>122</v>
      </c>
      <c r="AE8" s="171" t="s">
        <v>534</v>
      </c>
      <c r="AF8" s="133" t="s">
        <v>534</v>
      </c>
      <c r="AG8" s="133" t="s">
        <v>534</v>
      </c>
      <c r="AH8" s="130" t="s">
        <v>516</v>
      </c>
      <c r="AI8" s="133" t="s">
        <v>535</v>
      </c>
      <c r="AJ8" s="130" t="s">
        <v>516</v>
      </c>
      <c r="AK8" s="130" t="s">
        <v>516</v>
      </c>
      <c r="AL8" s="171" t="s">
        <v>507</v>
      </c>
      <c r="AM8" s="133" t="s">
        <v>117</v>
      </c>
      <c r="AN8" s="133" t="s">
        <v>117</v>
      </c>
      <c r="AO8" s="133" t="s">
        <v>117</v>
      </c>
      <c r="AP8" s="133" t="s">
        <v>122</v>
      </c>
      <c r="AQ8" s="133" t="s">
        <v>122</v>
      </c>
      <c r="AR8" s="133" t="s">
        <v>122</v>
      </c>
      <c r="AS8" s="133" t="s">
        <v>538</v>
      </c>
      <c r="AT8" s="133" t="s">
        <v>532</v>
      </c>
      <c r="AU8" s="133" t="s">
        <v>532</v>
      </c>
      <c r="AV8" s="130" t="s">
        <v>516</v>
      </c>
      <c r="AW8" s="133" t="s">
        <v>516</v>
      </c>
      <c r="AX8" s="133" t="s">
        <v>548</v>
      </c>
      <c r="AY8" s="133" t="s">
        <v>548</v>
      </c>
      <c r="AZ8" s="133" t="s">
        <v>549</v>
      </c>
      <c r="BA8" s="133" t="s">
        <v>537</v>
      </c>
      <c r="BB8" s="133" t="s">
        <v>550</v>
      </c>
      <c r="BC8" s="130" t="s">
        <v>516</v>
      </c>
      <c r="BD8" s="172" t="s">
        <v>206</v>
      </c>
    </row>
    <row r="9" spans="1:56">
      <c r="A9" s="91" t="s">
        <v>280</v>
      </c>
      <c r="B9" s="79" t="s">
        <v>337</v>
      </c>
      <c r="C9" s="130" t="s">
        <v>492</v>
      </c>
      <c r="D9" s="130" t="s">
        <v>492</v>
      </c>
      <c r="E9" s="130" t="s">
        <v>493</v>
      </c>
      <c r="F9" s="130" t="s">
        <v>493</v>
      </c>
      <c r="G9" s="130" t="s">
        <v>508</v>
      </c>
      <c r="H9" s="131" t="s">
        <v>117</v>
      </c>
      <c r="I9" s="130" t="s">
        <v>507</v>
      </c>
      <c r="J9" s="130" t="s">
        <v>509</v>
      </c>
      <c r="K9" s="130" t="s">
        <v>509</v>
      </c>
      <c r="L9" s="130" t="s">
        <v>510</v>
      </c>
      <c r="M9" s="169" t="s">
        <v>547</v>
      </c>
      <c r="N9" s="169" t="s">
        <v>547</v>
      </c>
      <c r="O9" s="170" t="s">
        <v>511</v>
      </c>
      <c r="P9" s="170" t="s">
        <v>513</v>
      </c>
      <c r="Q9" s="131" t="s">
        <v>515</v>
      </c>
      <c r="R9" s="130" t="s">
        <v>516</v>
      </c>
      <c r="S9" s="130" t="s">
        <v>516</v>
      </c>
      <c r="T9" s="130" t="s">
        <v>516</v>
      </c>
      <c r="U9" s="130" t="s">
        <v>516</v>
      </c>
      <c r="V9" s="130" t="s">
        <v>516</v>
      </c>
      <c r="W9" s="130" t="s">
        <v>516</v>
      </c>
      <c r="X9" s="130" t="s">
        <v>516</v>
      </c>
      <c r="Y9" s="130" t="s">
        <v>516</v>
      </c>
      <c r="Z9" s="130" t="s">
        <v>516</v>
      </c>
      <c r="AA9" s="171" t="s">
        <v>532</v>
      </c>
      <c r="AB9" s="171" t="s">
        <v>533</v>
      </c>
      <c r="AC9" s="171" t="s">
        <v>533</v>
      </c>
      <c r="AD9" s="133" t="s">
        <v>122</v>
      </c>
      <c r="AE9" s="171" t="s">
        <v>534</v>
      </c>
      <c r="AF9" s="133" t="s">
        <v>534</v>
      </c>
      <c r="AG9" s="133" t="s">
        <v>534</v>
      </c>
      <c r="AH9" s="130" t="s">
        <v>516</v>
      </c>
      <c r="AI9" s="133" t="s">
        <v>535</v>
      </c>
      <c r="AJ9" s="130" t="s">
        <v>516</v>
      </c>
      <c r="AK9" s="130" t="s">
        <v>516</v>
      </c>
      <c r="AL9" s="171" t="s">
        <v>507</v>
      </c>
      <c r="AM9" s="133" t="s">
        <v>117</v>
      </c>
      <c r="AN9" s="133" t="s">
        <v>117</v>
      </c>
      <c r="AO9" s="133" t="s">
        <v>117</v>
      </c>
      <c r="AP9" s="133" t="s">
        <v>122</v>
      </c>
      <c r="AQ9" s="133" t="s">
        <v>122</v>
      </c>
      <c r="AR9" s="133" t="s">
        <v>122</v>
      </c>
      <c r="AS9" s="133" t="s">
        <v>538</v>
      </c>
      <c r="AT9" s="133" t="s">
        <v>532</v>
      </c>
      <c r="AU9" s="133" t="s">
        <v>532</v>
      </c>
      <c r="AV9" s="130" t="s">
        <v>516</v>
      </c>
      <c r="AW9" s="133" t="s">
        <v>516</v>
      </c>
      <c r="AX9" s="133" t="s">
        <v>548</v>
      </c>
      <c r="AY9" s="133" t="s">
        <v>548</v>
      </c>
      <c r="AZ9" s="133" t="s">
        <v>549</v>
      </c>
      <c r="BA9" s="133" t="s">
        <v>537</v>
      </c>
      <c r="BB9" s="133" t="s">
        <v>550</v>
      </c>
      <c r="BC9" s="130" t="s">
        <v>516</v>
      </c>
      <c r="BD9" s="172" t="s">
        <v>206</v>
      </c>
    </row>
    <row r="10" spans="1:56">
      <c r="A10" s="91" t="s">
        <v>281</v>
      </c>
      <c r="B10" s="79" t="s">
        <v>338</v>
      </c>
      <c r="C10" s="130" t="s">
        <v>492</v>
      </c>
      <c r="D10" s="130" t="s">
        <v>492</v>
      </c>
      <c r="E10" s="130" t="s">
        <v>493</v>
      </c>
      <c r="F10" s="130" t="s">
        <v>493</v>
      </c>
      <c r="G10" s="130" t="s">
        <v>508</v>
      </c>
      <c r="H10" s="131" t="s">
        <v>117</v>
      </c>
      <c r="I10" s="130" t="s">
        <v>507</v>
      </c>
      <c r="J10" s="130" t="s">
        <v>509</v>
      </c>
      <c r="K10" s="130" t="s">
        <v>509</v>
      </c>
      <c r="L10" s="130" t="s">
        <v>510</v>
      </c>
      <c r="M10" s="169" t="s">
        <v>547</v>
      </c>
      <c r="N10" s="169" t="s">
        <v>547</v>
      </c>
      <c r="O10" s="170" t="s">
        <v>511</v>
      </c>
      <c r="P10" s="170" t="s">
        <v>513</v>
      </c>
      <c r="Q10" s="131" t="s">
        <v>515</v>
      </c>
      <c r="R10" s="130" t="s">
        <v>516</v>
      </c>
      <c r="S10" s="130" t="s">
        <v>516</v>
      </c>
      <c r="T10" s="130" t="s">
        <v>516</v>
      </c>
      <c r="U10" s="130" t="s">
        <v>516</v>
      </c>
      <c r="V10" s="130" t="s">
        <v>516</v>
      </c>
      <c r="W10" s="130" t="s">
        <v>516</v>
      </c>
      <c r="X10" s="130" t="s">
        <v>516</v>
      </c>
      <c r="Y10" s="130" t="s">
        <v>516</v>
      </c>
      <c r="Z10" s="130" t="s">
        <v>516</v>
      </c>
      <c r="AA10" s="171" t="s">
        <v>532</v>
      </c>
      <c r="AB10" s="171" t="s">
        <v>533</v>
      </c>
      <c r="AC10" s="171" t="s">
        <v>533</v>
      </c>
      <c r="AD10" s="133" t="s">
        <v>122</v>
      </c>
      <c r="AE10" s="171" t="s">
        <v>534</v>
      </c>
      <c r="AF10" s="133" t="s">
        <v>534</v>
      </c>
      <c r="AG10" s="133" t="s">
        <v>534</v>
      </c>
      <c r="AH10" s="130" t="s">
        <v>516</v>
      </c>
      <c r="AI10" s="133" t="s">
        <v>535</v>
      </c>
      <c r="AJ10" s="130" t="s">
        <v>516</v>
      </c>
      <c r="AK10" s="130" t="s">
        <v>516</v>
      </c>
      <c r="AL10" s="171" t="s">
        <v>507</v>
      </c>
      <c r="AM10" s="133" t="s">
        <v>117</v>
      </c>
      <c r="AN10" s="133" t="s">
        <v>117</v>
      </c>
      <c r="AO10" s="133" t="s">
        <v>117</v>
      </c>
      <c r="AP10" s="133" t="s">
        <v>122</v>
      </c>
      <c r="AQ10" s="133" t="s">
        <v>122</v>
      </c>
      <c r="AR10" s="133" t="s">
        <v>122</v>
      </c>
      <c r="AS10" s="133" t="s">
        <v>538</v>
      </c>
      <c r="AT10" s="133" t="s">
        <v>532</v>
      </c>
      <c r="AU10" s="133" t="s">
        <v>532</v>
      </c>
      <c r="AV10" s="130" t="s">
        <v>516</v>
      </c>
      <c r="AW10" s="133" t="s">
        <v>516</v>
      </c>
      <c r="AX10" s="133" t="s">
        <v>548</v>
      </c>
      <c r="AY10" s="133" t="s">
        <v>548</v>
      </c>
      <c r="AZ10" s="133" t="s">
        <v>549</v>
      </c>
      <c r="BA10" s="133" t="s">
        <v>537</v>
      </c>
      <c r="BB10" s="133" t="s">
        <v>550</v>
      </c>
      <c r="BC10" s="130" t="s">
        <v>516</v>
      </c>
      <c r="BD10" s="172" t="s">
        <v>206</v>
      </c>
    </row>
    <row r="11" spans="1:56">
      <c r="A11" s="91" t="s">
        <v>282</v>
      </c>
      <c r="B11" s="79" t="s">
        <v>339</v>
      </c>
      <c r="C11" s="130" t="s">
        <v>492</v>
      </c>
      <c r="D11" s="130" t="s">
        <v>492</v>
      </c>
      <c r="E11" s="130" t="s">
        <v>493</v>
      </c>
      <c r="F11" s="130" t="s">
        <v>493</v>
      </c>
      <c r="G11" s="130" t="s">
        <v>508</v>
      </c>
      <c r="H11" s="131" t="s">
        <v>117</v>
      </c>
      <c r="I11" s="130" t="s">
        <v>507</v>
      </c>
      <c r="J11" s="130" t="s">
        <v>509</v>
      </c>
      <c r="K11" s="130" t="s">
        <v>509</v>
      </c>
      <c r="L11" s="130" t="s">
        <v>510</v>
      </c>
      <c r="M11" s="169" t="s">
        <v>547</v>
      </c>
      <c r="N11" s="169" t="s">
        <v>547</v>
      </c>
      <c r="O11" s="170" t="s">
        <v>511</v>
      </c>
      <c r="P11" s="170" t="s">
        <v>513</v>
      </c>
      <c r="Q11" s="131" t="s">
        <v>515</v>
      </c>
      <c r="R11" s="130" t="s">
        <v>516</v>
      </c>
      <c r="S11" s="130" t="s">
        <v>516</v>
      </c>
      <c r="T11" s="130" t="s">
        <v>516</v>
      </c>
      <c r="U11" s="130" t="s">
        <v>516</v>
      </c>
      <c r="V11" s="130" t="s">
        <v>516</v>
      </c>
      <c r="W11" s="130" t="s">
        <v>516</v>
      </c>
      <c r="X11" s="130" t="s">
        <v>516</v>
      </c>
      <c r="Y11" s="130" t="s">
        <v>516</v>
      </c>
      <c r="Z11" s="130" t="s">
        <v>516</v>
      </c>
      <c r="AA11" s="171" t="s">
        <v>532</v>
      </c>
      <c r="AB11" s="171" t="s">
        <v>533</v>
      </c>
      <c r="AC11" s="171" t="s">
        <v>533</v>
      </c>
      <c r="AD11" s="133" t="s">
        <v>122</v>
      </c>
      <c r="AE11" s="171" t="s">
        <v>534</v>
      </c>
      <c r="AF11" s="133" t="s">
        <v>534</v>
      </c>
      <c r="AG11" s="133" t="s">
        <v>534</v>
      </c>
      <c r="AH11" s="130" t="s">
        <v>516</v>
      </c>
      <c r="AI11" s="133" t="s">
        <v>535</v>
      </c>
      <c r="AJ11" s="130" t="s">
        <v>516</v>
      </c>
      <c r="AK11" s="130" t="s">
        <v>516</v>
      </c>
      <c r="AL11" s="171" t="s">
        <v>507</v>
      </c>
      <c r="AM11" s="133" t="s">
        <v>117</v>
      </c>
      <c r="AN11" s="133" t="s">
        <v>117</v>
      </c>
      <c r="AO11" s="133" t="s">
        <v>117</v>
      </c>
      <c r="AP11" s="133" t="s">
        <v>122</v>
      </c>
      <c r="AQ11" s="133" t="s">
        <v>122</v>
      </c>
      <c r="AR11" s="133" t="s">
        <v>122</v>
      </c>
      <c r="AS11" s="133" t="s">
        <v>538</v>
      </c>
      <c r="AT11" s="133" t="s">
        <v>532</v>
      </c>
      <c r="AU11" s="133" t="s">
        <v>532</v>
      </c>
      <c r="AV11" s="130" t="s">
        <v>516</v>
      </c>
      <c r="AW11" s="133" t="s">
        <v>516</v>
      </c>
      <c r="AX11" s="133" t="s">
        <v>548</v>
      </c>
      <c r="AY11" s="133" t="s">
        <v>548</v>
      </c>
      <c r="AZ11" s="133" t="s">
        <v>549</v>
      </c>
      <c r="BA11" s="133" t="s">
        <v>537</v>
      </c>
      <c r="BB11" s="133" t="s">
        <v>550</v>
      </c>
      <c r="BC11" s="130" t="s">
        <v>516</v>
      </c>
      <c r="BD11" s="172" t="s">
        <v>206</v>
      </c>
    </row>
    <row r="12" spans="1:56">
      <c r="A12" s="91" t="s">
        <v>283</v>
      </c>
      <c r="B12" s="79" t="s">
        <v>340</v>
      </c>
      <c r="C12" s="130" t="s">
        <v>492</v>
      </c>
      <c r="D12" s="130" t="s">
        <v>492</v>
      </c>
      <c r="E12" s="130" t="s">
        <v>493</v>
      </c>
      <c r="F12" s="130" t="s">
        <v>493</v>
      </c>
      <c r="G12" s="130" t="s">
        <v>508</v>
      </c>
      <c r="H12" s="131" t="s">
        <v>117</v>
      </c>
      <c r="I12" s="130" t="s">
        <v>507</v>
      </c>
      <c r="J12" s="130" t="s">
        <v>509</v>
      </c>
      <c r="K12" s="130" t="s">
        <v>509</v>
      </c>
      <c r="L12" s="130" t="s">
        <v>510</v>
      </c>
      <c r="M12" s="169" t="s">
        <v>547</v>
      </c>
      <c r="N12" s="169" t="s">
        <v>547</v>
      </c>
      <c r="O12" s="170" t="s">
        <v>511</v>
      </c>
      <c r="P12" s="170" t="s">
        <v>513</v>
      </c>
      <c r="Q12" s="131" t="s">
        <v>515</v>
      </c>
      <c r="R12" s="130" t="s">
        <v>516</v>
      </c>
      <c r="S12" s="130" t="s">
        <v>516</v>
      </c>
      <c r="T12" s="130" t="s">
        <v>516</v>
      </c>
      <c r="U12" s="130" t="s">
        <v>516</v>
      </c>
      <c r="V12" s="130" t="s">
        <v>516</v>
      </c>
      <c r="W12" s="130" t="s">
        <v>516</v>
      </c>
      <c r="X12" s="130" t="s">
        <v>516</v>
      </c>
      <c r="Y12" s="130" t="s">
        <v>516</v>
      </c>
      <c r="Z12" s="130" t="s">
        <v>516</v>
      </c>
      <c r="AA12" s="171" t="s">
        <v>532</v>
      </c>
      <c r="AB12" s="171" t="s">
        <v>533</v>
      </c>
      <c r="AC12" s="171" t="s">
        <v>533</v>
      </c>
      <c r="AD12" s="133" t="s">
        <v>122</v>
      </c>
      <c r="AE12" s="171" t="s">
        <v>534</v>
      </c>
      <c r="AF12" s="133" t="s">
        <v>534</v>
      </c>
      <c r="AG12" s="133" t="s">
        <v>534</v>
      </c>
      <c r="AH12" s="130" t="s">
        <v>516</v>
      </c>
      <c r="AI12" s="133" t="s">
        <v>535</v>
      </c>
      <c r="AJ12" s="130" t="s">
        <v>516</v>
      </c>
      <c r="AK12" s="130" t="s">
        <v>516</v>
      </c>
      <c r="AL12" s="171" t="s">
        <v>507</v>
      </c>
      <c r="AM12" s="133" t="s">
        <v>117</v>
      </c>
      <c r="AN12" s="133" t="s">
        <v>117</v>
      </c>
      <c r="AO12" s="133" t="s">
        <v>117</v>
      </c>
      <c r="AP12" s="133" t="s">
        <v>122</v>
      </c>
      <c r="AQ12" s="133" t="s">
        <v>122</v>
      </c>
      <c r="AR12" s="133" t="s">
        <v>122</v>
      </c>
      <c r="AS12" s="133" t="s">
        <v>538</v>
      </c>
      <c r="AT12" s="133" t="s">
        <v>532</v>
      </c>
      <c r="AU12" s="133" t="s">
        <v>532</v>
      </c>
      <c r="AV12" s="130" t="s">
        <v>516</v>
      </c>
      <c r="AW12" s="133" t="s">
        <v>516</v>
      </c>
      <c r="AX12" s="133" t="s">
        <v>548</v>
      </c>
      <c r="AY12" s="133" t="s">
        <v>548</v>
      </c>
      <c r="AZ12" s="133" t="s">
        <v>549</v>
      </c>
      <c r="BA12" s="133" t="s">
        <v>537</v>
      </c>
      <c r="BB12" s="133" t="s">
        <v>550</v>
      </c>
      <c r="BC12" s="130" t="s">
        <v>516</v>
      </c>
      <c r="BD12" s="172" t="s">
        <v>206</v>
      </c>
    </row>
    <row r="13" spans="1:56">
      <c r="A13" s="91" t="s">
        <v>284</v>
      </c>
      <c r="B13" s="79" t="s">
        <v>341</v>
      </c>
      <c r="C13" s="130" t="s">
        <v>492</v>
      </c>
      <c r="D13" s="130" t="s">
        <v>492</v>
      </c>
      <c r="E13" s="130" t="s">
        <v>493</v>
      </c>
      <c r="F13" s="130" t="s">
        <v>493</v>
      </c>
      <c r="G13" s="130" t="s">
        <v>508</v>
      </c>
      <c r="H13" s="131" t="s">
        <v>117</v>
      </c>
      <c r="I13" s="130" t="s">
        <v>507</v>
      </c>
      <c r="J13" s="130" t="s">
        <v>509</v>
      </c>
      <c r="K13" s="130" t="s">
        <v>509</v>
      </c>
      <c r="L13" s="130" t="s">
        <v>510</v>
      </c>
      <c r="M13" s="169" t="s">
        <v>547</v>
      </c>
      <c r="N13" s="169" t="s">
        <v>547</v>
      </c>
      <c r="O13" s="170" t="s">
        <v>511</v>
      </c>
      <c r="P13" s="170" t="s">
        <v>513</v>
      </c>
      <c r="Q13" s="131" t="s">
        <v>515</v>
      </c>
      <c r="R13" s="130" t="s">
        <v>516</v>
      </c>
      <c r="S13" s="130" t="s">
        <v>516</v>
      </c>
      <c r="T13" s="130" t="s">
        <v>516</v>
      </c>
      <c r="U13" s="130" t="s">
        <v>516</v>
      </c>
      <c r="V13" s="130" t="s">
        <v>516</v>
      </c>
      <c r="W13" s="130" t="s">
        <v>516</v>
      </c>
      <c r="X13" s="130" t="s">
        <v>516</v>
      </c>
      <c r="Y13" s="130" t="s">
        <v>516</v>
      </c>
      <c r="Z13" s="130" t="s">
        <v>516</v>
      </c>
      <c r="AA13" s="171" t="s">
        <v>532</v>
      </c>
      <c r="AB13" s="171" t="s">
        <v>533</v>
      </c>
      <c r="AC13" s="171" t="s">
        <v>533</v>
      </c>
      <c r="AD13" s="133" t="s">
        <v>122</v>
      </c>
      <c r="AE13" s="171" t="s">
        <v>534</v>
      </c>
      <c r="AF13" s="133" t="s">
        <v>534</v>
      </c>
      <c r="AG13" s="133" t="s">
        <v>534</v>
      </c>
      <c r="AH13" s="130" t="s">
        <v>516</v>
      </c>
      <c r="AI13" s="133" t="s">
        <v>535</v>
      </c>
      <c r="AJ13" s="130" t="s">
        <v>516</v>
      </c>
      <c r="AK13" s="130" t="s">
        <v>516</v>
      </c>
      <c r="AL13" s="171" t="s">
        <v>507</v>
      </c>
      <c r="AM13" s="133" t="s">
        <v>117</v>
      </c>
      <c r="AN13" s="133" t="s">
        <v>117</v>
      </c>
      <c r="AO13" s="133" t="s">
        <v>117</v>
      </c>
      <c r="AP13" s="133" t="s">
        <v>122</v>
      </c>
      <c r="AQ13" s="133" t="s">
        <v>122</v>
      </c>
      <c r="AR13" s="133" t="s">
        <v>122</v>
      </c>
      <c r="AS13" s="133" t="s">
        <v>538</v>
      </c>
      <c r="AT13" s="133" t="s">
        <v>532</v>
      </c>
      <c r="AU13" s="133" t="s">
        <v>532</v>
      </c>
      <c r="AV13" s="130" t="s">
        <v>516</v>
      </c>
      <c r="AW13" s="133" t="s">
        <v>516</v>
      </c>
      <c r="AX13" s="133" t="s">
        <v>548</v>
      </c>
      <c r="AY13" s="133" t="s">
        <v>548</v>
      </c>
      <c r="AZ13" s="133" t="s">
        <v>549</v>
      </c>
      <c r="BA13" s="133" t="s">
        <v>537</v>
      </c>
      <c r="BB13" s="133" t="s">
        <v>550</v>
      </c>
      <c r="BC13" s="130" t="s">
        <v>516</v>
      </c>
      <c r="BD13" s="172" t="s">
        <v>206</v>
      </c>
    </row>
    <row r="14" spans="1:56">
      <c r="A14" s="91" t="s">
        <v>285</v>
      </c>
      <c r="B14" s="79" t="s">
        <v>342</v>
      </c>
      <c r="C14" s="130" t="s">
        <v>492</v>
      </c>
      <c r="D14" s="130" t="s">
        <v>492</v>
      </c>
      <c r="E14" s="130" t="s">
        <v>493</v>
      </c>
      <c r="F14" s="130" t="s">
        <v>493</v>
      </c>
      <c r="G14" s="130" t="s">
        <v>508</v>
      </c>
      <c r="H14" s="131" t="s">
        <v>117</v>
      </c>
      <c r="I14" s="130" t="s">
        <v>507</v>
      </c>
      <c r="J14" s="130" t="s">
        <v>509</v>
      </c>
      <c r="K14" s="130" t="s">
        <v>509</v>
      </c>
      <c r="L14" s="130" t="s">
        <v>510</v>
      </c>
      <c r="M14" s="169" t="s">
        <v>547</v>
      </c>
      <c r="N14" s="169" t="s">
        <v>547</v>
      </c>
      <c r="O14" s="170" t="s">
        <v>511</v>
      </c>
      <c r="P14" s="170" t="s">
        <v>513</v>
      </c>
      <c r="Q14" s="131" t="s">
        <v>515</v>
      </c>
      <c r="R14" s="130" t="s">
        <v>516</v>
      </c>
      <c r="S14" s="130" t="s">
        <v>516</v>
      </c>
      <c r="T14" s="130" t="s">
        <v>516</v>
      </c>
      <c r="U14" s="130" t="s">
        <v>516</v>
      </c>
      <c r="V14" s="130" t="s">
        <v>516</v>
      </c>
      <c r="W14" s="130" t="s">
        <v>516</v>
      </c>
      <c r="X14" s="130" t="s">
        <v>516</v>
      </c>
      <c r="Y14" s="130" t="s">
        <v>516</v>
      </c>
      <c r="Z14" s="130" t="s">
        <v>516</v>
      </c>
      <c r="AA14" s="171" t="s">
        <v>532</v>
      </c>
      <c r="AB14" s="171" t="s">
        <v>533</v>
      </c>
      <c r="AC14" s="171" t="s">
        <v>533</v>
      </c>
      <c r="AD14" s="133" t="s">
        <v>122</v>
      </c>
      <c r="AE14" s="171" t="s">
        <v>534</v>
      </c>
      <c r="AF14" s="133" t="s">
        <v>534</v>
      </c>
      <c r="AG14" s="133" t="s">
        <v>534</v>
      </c>
      <c r="AH14" s="130" t="s">
        <v>516</v>
      </c>
      <c r="AI14" s="133" t="s">
        <v>535</v>
      </c>
      <c r="AJ14" s="130" t="s">
        <v>516</v>
      </c>
      <c r="AK14" s="130" t="s">
        <v>516</v>
      </c>
      <c r="AL14" s="171" t="s">
        <v>507</v>
      </c>
      <c r="AM14" s="133" t="s">
        <v>117</v>
      </c>
      <c r="AN14" s="133" t="s">
        <v>117</v>
      </c>
      <c r="AO14" s="133" t="s">
        <v>117</v>
      </c>
      <c r="AP14" s="133" t="s">
        <v>122</v>
      </c>
      <c r="AQ14" s="133" t="s">
        <v>122</v>
      </c>
      <c r="AR14" s="133" t="s">
        <v>122</v>
      </c>
      <c r="AS14" s="133" t="s">
        <v>538</v>
      </c>
      <c r="AT14" s="133" t="s">
        <v>532</v>
      </c>
      <c r="AU14" s="133" t="s">
        <v>532</v>
      </c>
      <c r="AV14" s="130" t="s">
        <v>516</v>
      </c>
      <c r="AW14" s="133" t="s">
        <v>516</v>
      </c>
      <c r="AX14" s="133" t="s">
        <v>548</v>
      </c>
      <c r="AY14" s="133" t="s">
        <v>548</v>
      </c>
      <c r="AZ14" s="133" t="s">
        <v>549</v>
      </c>
      <c r="BA14" s="133" t="s">
        <v>537</v>
      </c>
      <c r="BB14" s="133" t="s">
        <v>550</v>
      </c>
      <c r="BC14" s="130" t="s">
        <v>516</v>
      </c>
      <c r="BD14" s="172" t="s">
        <v>206</v>
      </c>
    </row>
    <row r="15" spans="1:56">
      <c r="A15" s="91" t="s">
        <v>722</v>
      </c>
      <c r="B15" s="79" t="s">
        <v>343</v>
      </c>
      <c r="C15" s="130" t="s">
        <v>492</v>
      </c>
      <c r="D15" s="130" t="s">
        <v>492</v>
      </c>
      <c r="E15" s="130" t="s">
        <v>493</v>
      </c>
      <c r="F15" s="130" t="s">
        <v>493</v>
      </c>
      <c r="G15" s="130" t="s">
        <v>508</v>
      </c>
      <c r="H15" s="131" t="s">
        <v>117</v>
      </c>
      <c r="I15" s="130" t="s">
        <v>507</v>
      </c>
      <c r="J15" s="130" t="s">
        <v>509</v>
      </c>
      <c r="K15" s="130" t="s">
        <v>509</v>
      </c>
      <c r="L15" s="130" t="s">
        <v>510</v>
      </c>
      <c r="M15" s="169" t="s">
        <v>547</v>
      </c>
      <c r="N15" s="169" t="s">
        <v>547</v>
      </c>
      <c r="O15" s="170" t="s">
        <v>511</v>
      </c>
      <c r="P15" s="170" t="s">
        <v>513</v>
      </c>
      <c r="Q15" s="131" t="s">
        <v>515</v>
      </c>
      <c r="R15" s="130" t="s">
        <v>516</v>
      </c>
      <c r="S15" s="130" t="s">
        <v>516</v>
      </c>
      <c r="T15" s="130" t="s">
        <v>516</v>
      </c>
      <c r="U15" s="130" t="s">
        <v>516</v>
      </c>
      <c r="V15" s="130" t="s">
        <v>516</v>
      </c>
      <c r="W15" s="130" t="s">
        <v>516</v>
      </c>
      <c r="X15" s="130" t="s">
        <v>516</v>
      </c>
      <c r="Y15" s="130" t="s">
        <v>516</v>
      </c>
      <c r="Z15" s="130" t="s">
        <v>516</v>
      </c>
      <c r="AA15" s="171" t="s">
        <v>532</v>
      </c>
      <c r="AB15" s="171" t="s">
        <v>533</v>
      </c>
      <c r="AC15" s="171" t="s">
        <v>533</v>
      </c>
      <c r="AD15" s="133" t="s">
        <v>122</v>
      </c>
      <c r="AE15" s="171" t="s">
        <v>534</v>
      </c>
      <c r="AF15" s="133" t="s">
        <v>534</v>
      </c>
      <c r="AG15" s="133" t="s">
        <v>534</v>
      </c>
      <c r="AH15" s="130" t="s">
        <v>516</v>
      </c>
      <c r="AI15" s="133" t="s">
        <v>535</v>
      </c>
      <c r="AJ15" s="130" t="s">
        <v>516</v>
      </c>
      <c r="AK15" s="130" t="s">
        <v>516</v>
      </c>
      <c r="AL15" s="171" t="s">
        <v>507</v>
      </c>
      <c r="AM15" s="133" t="s">
        <v>117</v>
      </c>
      <c r="AN15" s="133" t="s">
        <v>117</v>
      </c>
      <c r="AO15" s="133" t="s">
        <v>117</v>
      </c>
      <c r="AP15" s="133" t="s">
        <v>122</v>
      </c>
      <c r="AQ15" s="133" t="s">
        <v>122</v>
      </c>
      <c r="AR15" s="133" t="s">
        <v>122</v>
      </c>
      <c r="AS15" s="133" t="s">
        <v>538</v>
      </c>
      <c r="AT15" s="133" t="s">
        <v>532</v>
      </c>
      <c r="AU15" s="133" t="s">
        <v>532</v>
      </c>
      <c r="AV15" s="130" t="s">
        <v>516</v>
      </c>
      <c r="AW15" s="133" t="s">
        <v>516</v>
      </c>
      <c r="AX15" s="133" t="s">
        <v>548</v>
      </c>
      <c r="AY15" s="133" t="s">
        <v>548</v>
      </c>
      <c r="AZ15" s="133" t="s">
        <v>549</v>
      </c>
      <c r="BA15" s="133" t="s">
        <v>537</v>
      </c>
      <c r="BB15" s="133" t="s">
        <v>550</v>
      </c>
      <c r="BC15" s="130" t="s">
        <v>516</v>
      </c>
      <c r="BD15" s="172" t="s">
        <v>206</v>
      </c>
    </row>
    <row r="16" spans="1:56">
      <c r="A16" s="91" t="s">
        <v>286</v>
      </c>
      <c r="B16" s="79" t="s">
        <v>344</v>
      </c>
      <c r="C16" s="130" t="s">
        <v>492</v>
      </c>
      <c r="D16" s="130" t="s">
        <v>492</v>
      </c>
      <c r="E16" s="130" t="s">
        <v>493</v>
      </c>
      <c r="F16" s="130" t="s">
        <v>493</v>
      </c>
      <c r="G16" s="130" t="s">
        <v>508</v>
      </c>
      <c r="H16" s="131" t="s">
        <v>117</v>
      </c>
      <c r="I16" s="130" t="s">
        <v>60</v>
      </c>
      <c r="J16" s="130" t="s">
        <v>509</v>
      </c>
      <c r="K16" s="130" t="s">
        <v>509</v>
      </c>
      <c r="L16" s="130" t="s">
        <v>510</v>
      </c>
      <c r="M16" s="169" t="s">
        <v>547</v>
      </c>
      <c r="N16" s="169" t="s">
        <v>547</v>
      </c>
      <c r="O16" s="170" t="s">
        <v>511</v>
      </c>
      <c r="P16" s="170" t="s">
        <v>513</v>
      </c>
      <c r="Q16" s="131" t="s">
        <v>515</v>
      </c>
      <c r="R16" s="130" t="s">
        <v>516</v>
      </c>
      <c r="S16" s="130" t="s">
        <v>516</v>
      </c>
      <c r="T16" s="130" t="s">
        <v>516</v>
      </c>
      <c r="U16" s="130" t="s">
        <v>516</v>
      </c>
      <c r="V16" s="130" t="s">
        <v>516</v>
      </c>
      <c r="W16" s="130" t="s">
        <v>516</v>
      </c>
      <c r="X16" s="130" t="s">
        <v>516</v>
      </c>
      <c r="Y16" s="130" t="s">
        <v>516</v>
      </c>
      <c r="Z16" s="170" t="s">
        <v>122</v>
      </c>
      <c r="AA16" s="171" t="s">
        <v>532</v>
      </c>
      <c r="AB16" s="171" t="s">
        <v>533</v>
      </c>
      <c r="AC16" s="171" t="s">
        <v>533</v>
      </c>
      <c r="AD16" s="133" t="s">
        <v>122</v>
      </c>
      <c r="AE16" s="171" t="s">
        <v>534</v>
      </c>
      <c r="AF16" s="133" t="s">
        <v>534</v>
      </c>
      <c r="AG16" s="133" t="s">
        <v>534</v>
      </c>
      <c r="AH16" s="130" t="s">
        <v>516</v>
      </c>
      <c r="AI16" s="130" t="s">
        <v>516</v>
      </c>
      <c r="AJ16" s="130" t="s">
        <v>516</v>
      </c>
      <c r="AK16" s="130" t="s">
        <v>516</v>
      </c>
      <c r="AL16" s="171" t="s">
        <v>60</v>
      </c>
      <c r="AM16" s="133" t="s">
        <v>117</v>
      </c>
      <c r="AN16" s="133" t="s">
        <v>117</v>
      </c>
      <c r="AO16" s="133" t="s">
        <v>117</v>
      </c>
      <c r="AP16" s="133" t="s">
        <v>122</v>
      </c>
      <c r="AQ16" s="133" t="s">
        <v>122</v>
      </c>
      <c r="AR16" s="133" t="s">
        <v>122</v>
      </c>
      <c r="AS16" s="133" t="s">
        <v>539</v>
      </c>
      <c r="AT16" s="133" t="s">
        <v>532</v>
      </c>
      <c r="AU16" s="133" t="s">
        <v>532</v>
      </c>
      <c r="AV16" s="130" t="s">
        <v>516</v>
      </c>
      <c r="AW16" s="130" t="s">
        <v>516</v>
      </c>
      <c r="AX16" s="133" t="s">
        <v>548</v>
      </c>
      <c r="AY16" s="133" t="s">
        <v>548</v>
      </c>
      <c r="AZ16" s="133" t="s">
        <v>549</v>
      </c>
      <c r="BA16" s="133" t="s">
        <v>537</v>
      </c>
      <c r="BB16" s="133" t="s">
        <v>550</v>
      </c>
      <c r="BC16" s="130" t="s">
        <v>516</v>
      </c>
      <c r="BD16" s="172" t="s">
        <v>206</v>
      </c>
    </row>
    <row r="17" spans="1:56">
      <c r="A17" s="91" t="s">
        <v>287</v>
      </c>
      <c r="B17" s="79" t="s">
        <v>345</v>
      </c>
      <c r="C17" s="130" t="s">
        <v>492</v>
      </c>
      <c r="D17" s="130" t="s">
        <v>492</v>
      </c>
      <c r="E17" s="130" t="s">
        <v>493</v>
      </c>
      <c r="F17" s="130" t="s">
        <v>493</v>
      </c>
      <c r="G17" s="130" t="s">
        <v>508</v>
      </c>
      <c r="H17" s="131" t="s">
        <v>117</v>
      </c>
      <c r="I17" s="130" t="s">
        <v>60</v>
      </c>
      <c r="J17" s="130" t="s">
        <v>509</v>
      </c>
      <c r="K17" s="130" t="s">
        <v>509</v>
      </c>
      <c r="L17" s="130" t="s">
        <v>510</v>
      </c>
      <c r="M17" s="169" t="s">
        <v>547</v>
      </c>
      <c r="N17" s="169" t="s">
        <v>547</v>
      </c>
      <c r="O17" s="170" t="s">
        <v>511</v>
      </c>
      <c r="P17" s="170" t="s">
        <v>513</v>
      </c>
      <c r="Q17" s="131" t="s">
        <v>515</v>
      </c>
      <c r="R17" s="130" t="s">
        <v>516</v>
      </c>
      <c r="S17" s="130" t="s">
        <v>516</v>
      </c>
      <c r="T17" s="130" t="s">
        <v>516</v>
      </c>
      <c r="U17" s="130" t="s">
        <v>516</v>
      </c>
      <c r="V17" s="130" t="s">
        <v>516</v>
      </c>
      <c r="W17" s="130" t="s">
        <v>516</v>
      </c>
      <c r="X17" s="130" t="s">
        <v>516</v>
      </c>
      <c r="Y17" s="130" t="s">
        <v>516</v>
      </c>
      <c r="Z17" s="170" t="s">
        <v>122</v>
      </c>
      <c r="AA17" s="171" t="s">
        <v>532</v>
      </c>
      <c r="AB17" s="171" t="s">
        <v>533</v>
      </c>
      <c r="AC17" s="171" t="s">
        <v>533</v>
      </c>
      <c r="AD17" s="133" t="s">
        <v>122</v>
      </c>
      <c r="AE17" s="171" t="s">
        <v>534</v>
      </c>
      <c r="AF17" s="133" t="s">
        <v>534</v>
      </c>
      <c r="AG17" s="133" t="s">
        <v>534</v>
      </c>
      <c r="AH17" s="130" t="s">
        <v>516</v>
      </c>
      <c r="AI17" s="130" t="s">
        <v>516</v>
      </c>
      <c r="AJ17" s="130" t="s">
        <v>516</v>
      </c>
      <c r="AK17" s="130" t="s">
        <v>516</v>
      </c>
      <c r="AL17" s="171" t="s">
        <v>60</v>
      </c>
      <c r="AM17" s="133" t="s">
        <v>117</v>
      </c>
      <c r="AN17" s="133" t="s">
        <v>117</v>
      </c>
      <c r="AO17" s="133" t="s">
        <v>117</v>
      </c>
      <c r="AP17" s="133" t="s">
        <v>122</v>
      </c>
      <c r="AQ17" s="133" t="s">
        <v>122</v>
      </c>
      <c r="AR17" s="133" t="s">
        <v>122</v>
      </c>
      <c r="AS17" s="133" t="s">
        <v>539</v>
      </c>
      <c r="AT17" s="133" t="s">
        <v>532</v>
      </c>
      <c r="AU17" s="133" t="s">
        <v>532</v>
      </c>
      <c r="AV17" s="130" t="s">
        <v>516</v>
      </c>
      <c r="AW17" s="130" t="s">
        <v>516</v>
      </c>
      <c r="AX17" s="133" t="s">
        <v>548</v>
      </c>
      <c r="AY17" s="133" t="s">
        <v>548</v>
      </c>
      <c r="AZ17" s="133" t="s">
        <v>549</v>
      </c>
      <c r="BA17" s="133" t="s">
        <v>537</v>
      </c>
      <c r="BB17" s="133" t="s">
        <v>550</v>
      </c>
      <c r="BC17" s="130" t="s">
        <v>516</v>
      </c>
      <c r="BD17" s="172" t="s">
        <v>206</v>
      </c>
    </row>
    <row r="18" spans="1:56">
      <c r="A18" s="91" t="s">
        <v>723</v>
      </c>
      <c r="B18" s="79" t="s">
        <v>346</v>
      </c>
      <c r="C18" s="130" t="s">
        <v>492</v>
      </c>
      <c r="D18" s="130" t="s">
        <v>492</v>
      </c>
      <c r="E18" s="130" t="s">
        <v>493</v>
      </c>
      <c r="F18" s="130" t="s">
        <v>493</v>
      </c>
      <c r="G18" s="130" t="s">
        <v>508</v>
      </c>
      <c r="H18" s="131" t="s">
        <v>117</v>
      </c>
      <c r="I18" s="130" t="s">
        <v>60</v>
      </c>
      <c r="J18" s="130" t="s">
        <v>509</v>
      </c>
      <c r="K18" s="130" t="s">
        <v>509</v>
      </c>
      <c r="L18" s="130" t="s">
        <v>510</v>
      </c>
      <c r="M18" s="169" t="s">
        <v>547</v>
      </c>
      <c r="N18" s="169" t="s">
        <v>547</v>
      </c>
      <c r="O18" s="170" t="s">
        <v>511</v>
      </c>
      <c r="P18" s="170" t="s">
        <v>513</v>
      </c>
      <c r="Q18" s="131" t="s">
        <v>515</v>
      </c>
      <c r="R18" s="130" t="s">
        <v>516</v>
      </c>
      <c r="S18" s="130" t="s">
        <v>516</v>
      </c>
      <c r="T18" s="130" t="s">
        <v>516</v>
      </c>
      <c r="U18" s="130" t="s">
        <v>516</v>
      </c>
      <c r="V18" s="130" t="s">
        <v>516</v>
      </c>
      <c r="W18" s="130" t="s">
        <v>516</v>
      </c>
      <c r="X18" s="130" t="s">
        <v>516</v>
      </c>
      <c r="Y18" s="130" t="s">
        <v>516</v>
      </c>
      <c r="Z18" s="170" t="s">
        <v>122</v>
      </c>
      <c r="AA18" s="171" t="s">
        <v>532</v>
      </c>
      <c r="AB18" s="171" t="s">
        <v>533</v>
      </c>
      <c r="AC18" s="171" t="s">
        <v>533</v>
      </c>
      <c r="AD18" s="133" t="s">
        <v>122</v>
      </c>
      <c r="AE18" s="171" t="s">
        <v>534</v>
      </c>
      <c r="AF18" s="133" t="s">
        <v>534</v>
      </c>
      <c r="AG18" s="133" t="s">
        <v>534</v>
      </c>
      <c r="AH18" s="130" t="s">
        <v>516</v>
      </c>
      <c r="AI18" s="130" t="s">
        <v>516</v>
      </c>
      <c r="AJ18" s="130" t="s">
        <v>516</v>
      </c>
      <c r="AK18" s="130" t="s">
        <v>516</v>
      </c>
      <c r="AL18" s="171" t="s">
        <v>60</v>
      </c>
      <c r="AM18" s="133" t="s">
        <v>117</v>
      </c>
      <c r="AN18" s="133" t="s">
        <v>117</v>
      </c>
      <c r="AO18" s="133" t="s">
        <v>117</v>
      </c>
      <c r="AP18" s="133" t="s">
        <v>122</v>
      </c>
      <c r="AQ18" s="133" t="s">
        <v>122</v>
      </c>
      <c r="AR18" s="133" t="s">
        <v>122</v>
      </c>
      <c r="AS18" s="133" t="s">
        <v>539</v>
      </c>
      <c r="AT18" s="133" t="s">
        <v>532</v>
      </c>
      <c r="AU18" s="133" t="s">
        <v>532</v>
      </c>
      <c r="AV18" s="130" t="s">
        <v>516</v>
      </c>
      <c r="AW18" s="130" t="s">
        <v>516</v>
      </c>
      <c r="AX18" s="133" t="s">
        <v>548</v>
      </c>
      <c r="AY18" s="133" t="s">
        <v>548</v>
      </c>
      <c r="AZ18" s="133" t="s">
        <v>549</v>
      </c>
      <c r="BA18" s="133" t="s">
        <v>537</v>
      </c>
      <c r="BB18" s="133" t="s">
        <v>550</v>
      </c>
      <c r="BC18" s="130" t="s">
        <v>516</v>
      </c>
      <c r="BD18" s="172" t="s">
        <v>206</v>
      </c>
    </row>
    <row r="19" spans="1:56">
      <c r="A19" s="91" t="s">
        <v>288</v>
      </c>
      <c r="B19" s="79" t="s">
        <v>347</v>
      </c>
      <c r="C19" s="130" t="s">
        <v>492</v>
      </c>
      <c r="D19" s="130" t="s">
        <v>492</v>
      </c>
      <c r="E19" s="130" t="s">
        <v>493</v>
      </c>
      <c r="F19" s="130" t="s">
        <v>493</v>
      </c>
      <c r="G19" s="130" t="s">
        <v>508</v>
      </c>
      <c r="H19" s="131" t="s">
        <v>117</v>
      </c>
      <c r="I19" s="130" t="s">
        <v>60</v>
      </c>
      <c r="J19" s="130" t="s">
        <v>509</v>
      </c>
      <c r="K19" s="130" t="s">
        <v>509</v>
      </c>
      <c r="L19" s="130" t="s">
        <v>510</v>
      </c>
      <c r="M19" s="169" t="s">
        <v>547</v>
      </c>
      <c r="N19" s="169" t="s">
        <v>547</v>
      </c>
      <c r="O19" s="170" t="s">
        <v>511</v>
      </c>
      <c r="P19" s="170" t="s">
        <v>513</v>
      </c>
      <c r="Q19" s="131" t="s">
        <v>515</v>
      </c>
      <c r="R19" s="130" t="s">
        <v>516</v>
      </c>
      <c r="S19" s="130" t="s">
        <v>516</v>
      </c>
      <c r="T19" s="130" t="s">
        <v>516</v>
      </c>
      <c r="U19" s="130" t="s">
        <v>516</v>
      </c>
      <c r="V19" s="130" t="s">
        <v>516</v>
      </c>
      <c r="W19" s="130" t="s">
        <v>516</v>
      </c>
      <c r="X19" s="130" t="s">
        <v>516</v>
      </c>
      <c r="Y19" s="130" t="s">
        <v>516</v>
      </c>
      <c r="Z19" s="170" t="s">
        <v>122</v>
      </c>
      <c r="AA19" s="171" t="s">
        <v>532</v>
      </c>
      <c r="AB19" s="171" t="s">
        <v>533</v>
      </c>
      <c r="AC19" s="171" t="s">
        <v>533</v>
      </c>
      <c r="AD19" s="133" t="s">
        <v>122</v>
      </c>
      <c r="AE19" s="171" t="s">
        <v>534</v>
      </c>
      <c r="AF19" s="133" t="s">
        <v>534</v>
      </c>
      <c r="AG19" s="133" t="s">
        <v>534</v>
      </c>
      <c r="AH19" s="130" t="s">
        <v>516</v>
      </c>
      <c r="AI19" s="130" t="s">
        <v>516</v>
      </c>
      <c r="AJ19" s="130" t="s">
        <v>516</v>
      </c>
      <c r="AK19" s="130" t="s">
        <v>516</v>
      </c>
      <c r="AL19" s="171" t="s">
        <v>60</v>
      </c>
      <c r="AM19" s="133" t="s">
        <v>117</v>
      </c>
      <c r="AN19" s="133" t="s">
        <v>117</v>
      </c>
      <c r="AO19" s="133" t="s">
        <v>117</v>
      </c>
      <c r="AP19" s="133" t="s">
        <v>122</v>
      </c>
      <c r="AQ19" s="133" t="s">
        <v>122</v>
      </c>
      <c r="AR19" s="133" t="s">
        <v>122</v>
      </c>
      <c r="AS19" s="133" t="s">
        <v>539</v>
      </c>
      <c r="AT19" s="133" t="s">
        <v>532</v>
      </c>
      <c r="AU19" s="133" t="s">
        <v>532</v>
      </c>
      <c r="AV19" s="130" t="s">
        <v>516</v>
      </c>
      <c r="AW19" s="130" t="s">
        <v>516</v>
      </c>
      <c r="AX19" s="133" t="s">
        <v>548</v>
      </c>
      <c r="AY19" s="133" t="s">
        <v>548</v>
      </c>
      <c r="AZ19" s="133" t="s">
        <v>549</v>
      </c>
      <c r="BA19" s="133" t="s">
        <v>537</v>
      </c>
      <c r="BB19" s="133" t="s">
        <v>550</v>
      </c>
      <c r="BC19" s="130" t="s">
        <v>516</v>
      </c>
      <c r="BD19" s="172" t="s">
        <v>206</v>
      </c>
    </row>
    <row r="20" spans="1:56">
      <c r="A20" s="91" t="s">
        <v>289</v>
      </c>
      <c r="B20" s="79" t="s">
        <v>348</v>
      </c>
      <c r="C20" s="130" t="s">
        <v>492</v>
      </c>
      <c r="D20" s="130" t="s">
        <v>492</v>
      </c>
      <c r="E20" s="130" t="s">
        <v>493</v>
      </c>
      <c r="F20" s="130" t="s">
        <v>493</v>
      </c>
      <c r="G20" s="130" t="s">
        <v>508</v>
      </c>
      <c r="H20" s="131" t="s">
        <v>117</v>
      </c>
      <c r="I20" s="130" t="s">
        <v>60</v>
      </c>
      <c r="J20" s="130" t="s">
        <v>509</v>
      </c>
      <c r="K20" s="130" t="s">
        <v>509</v>
      </c>
      <c r="L20" s="130" t="s">
        <v>510</v>
      </c>
      <c r="M20" s="169" t="s">
        <v>547</v>
      </c>
      <c r="N20" s="169" t="s">
        <v>547</v>
      </c>
      <c r="O20" s="170" t="s">
        <v>511</v>
      </c>
      <c r="P20" s="170" t="s">
        <v>513</v>
      </c>
      <c r="Q20" s="131" t="s">
        <v>515</v>
      </c>
      <c r="R20" s="130" t="s">
        <v>516</v>
      </c>
      <c r="S20" s="130" t="s">
        <v>516</v>
      </c>
      <c r="T20" s="130" t="s">
        <v>516</v>
      </c>
      <c r="U20" s="130" t="s">
        <v>516</v>
      </c>
      <c r="V20" s="130" t="s">
        <v>516</v>
      </c>
      <c r="W20" s="130" t="s">
        <v>516</v>
      </c>
      <c r="X20" s="130" t="s">
        <v>516</v>
      </c>
      <c r="Y20" s="130" t="s">
        <v>516</v>
      </c>
      <c r="Z20" s="170" t="s">
        <v>122</v>
      </c>
      <c r="AA20" s="171" t="s">
        <v>532</v>
      </c>
      <c r="AB20" s="171" t="s">
        <v>533</v>
      </c>
      <c r="AC20" s="171" t="s">
        <v>533</v>
      </c>
      <c r="AD20" s="133" t="s">
        <v>122</v>
      </c>
      <c r="AE20" s="171" t="s">
        <v>534</v>
      </c>
      <c r="AF20" s="133" t="s">
        <v>534</v>
      </c>
      <c r="AG20" s="133" t="s">
        <v>534</v>
      </c>
      <c r="AH20" s="130" t="s">
        <v>516</v>
      </c>
      <c r="AI20" s="130" t="s">
        <v>516</v>
      </c>
      <c r="AJ20" s="130" t="s">
        <v>516</v>
      </c>
      <c r="AK20" s="130" t="s">
        <v>516</v>
      </c>
      <c r="AL20" s="171" t="s">
        <v>60</v>
      </c>
      <c r="AM20" s="133" t="s">
        <v>117</v>
      </c>
      <c r="AN20" s="133" t="s">
        <v>117</v>
      </c>
      <c r="AO20" s="133" t="s">
        <v>117</v>
      </c>
      <c r="AP20" s="133" t="s">
        <v>122</v>
      </c>
      <c r="AQ20" s="133" t="s">
        <v>122</v>
      </c>
      <c r="AR20" s="133" t="s">
        <v>122</v>
      </c>
      <c r="AS20" s="133" t="s">
        <v>539</v>
      </c>
      <c r="AT20" s="133" t="s">
        <v>532</v>
      </c>
      <c r="AU20" s="133" t="s">
        <v>532</v>
      </c>
      <c r="AV20" s="130" t="s">
        <v>516</v>
      </c>
      <c r="AW20" s="130" t="s">
        <v>516</v>
      </c>
      <c r="AX20" s="133" t="s">
        <v>548</v>
      </c>
      <c r="AY20" s="133" t="s">
        <v>548</v>
      </c>
      <c r="AZ20" s="133" t="s">
        <v>549</v>
      </c>
      <c r="BA20" s="133" t="s">
        <v>537</v>
      </c>
      <c r="BB20" s="133" t="s">
        <v>550</v>
      </c>
      <c r="BC20" s="130" t="s">
        <v>516</v>
      </c>
      <c r="BD20" s="172" t="s">
        <v>206</v>
      </c>
    </row>
    <row r="21" spans="1:56">
      <c r="A21" s="91" t="s">
        <v>290</v>
      </c>
      <c r="B21" s="79" t="s">
        <v>349</v>
      </c>
      <c r="C21" s="130" t="s">
        <v>492</v>
      </c>
      <c r="D21" s="130" t="s">
        <v>492</v>
      </c>
      <c r="E21" s="130" t="s">
        <v>493</v>
      </c>
      <c r="F21" s="130" t="s">
        <v>493</v>
      </c>
      <c r="G21" s="130" t="s">
        <v>508</v>
      </c>
      <c r="H21" s="131" t="s">
        <v>117</v>
      </c>
      <c r="I21" s="130" t="s">
        <v>60</v>
      </c>
      <c r="J21" s="130" t="s">
        <v>509</v>
      </c>
      <c r="K21" s="130" t="s">
        <v>509</v>
      </c>
      <c r="L21" s="130" t="s">
        <v>510</v>
      </c>
      <c r="M21" s="169" t="s">
        <v>547</v>
      </c>
      <c r="N21" s="169" t="s">
        <v>547</v>
      </c>
      <c r="O21" s="170" t="s">
        <v>511</v>
      </c>
      <c r="P21" s="170" t="s">
        <v>513</v>
      </c>
      <c r="Q21" s="131" t="s">
        <v>515</v>
      </c>
      <c r="R21" s="130" t="s">
        <v>516</v>
      </c>
      <c r="S21" s="130" t="s">
        <v>516</v>
      </c>
      <c r="T21" s="130" t="s">
        <v>516</v>
      </c>
      <c r="U21" s="130" t="s">
        <v>516</v>
      </c>
      <c r="V21" s="130" t="s">
        <v>516</v>
      </c>
      <c r="W21" s="130" t="s">
        <v>516</v>
      </c>
      <c r="X21" s="130" t="s">
        <v>516</v>
      </c>
      <c r="Y21" s="130" t="s">
        <v>516</v>
      </c>
      <c r="Z21" s="170" t="s">
        <v>122</v>
      </c>
      <c r="AA21" s="171" t="s">
        <v>532</v>
      </c>
      <c r="AB21" s="171" t="s">
        <v>533</v>
      </c>
      <c r="AC21" s="171" t="s">
        <v>533</v>
      </c>
      <c r="AD21" s="133" t="s">
        <v>122</v>
      </c>
      <c r="AE21" s="171" t="s">
        <v>534</v>
      </c>
      <c r="AF21" s="133" t="s">
        <v>534</v>
      </c>
      <c r="AG21" s="133" t="s">
        <v>534</v>
      </c>
      <c r="AH21" s="130" t="s">
        <v>516</v>
      </c>
      <c r="AI21" s="130" t="s">
        <v>516</v>
      </c>
      <c r="AJ21" s="130" t="s">
        <v>516</v>
      </c>
      <c r="AK21" s="130" t="s">
        <v>516</v>
      </c>
      <c r="AL21" s="171" t="s">
        <v>60</v>
      </c>
      <c r="AM21" s="133" t="s">
        <v>117</v>
      </c>
      <c r="AN21" s="133" t="s">
        <v>117</v>
      </c>
      <c r="AO21" s="133" t="s">
        <v>117</v>
      </c>
      <c r="AP21" s="133" t="s">
        <v>122</v>
      </c>
      <c r="AQ21" s="133" t="s">
        <v>122</v>
      </c>
      <c r="AR21" s="133" t="s">
        <v>122</v>
      </c>
      <c r="AS21" s="133" t="s">
        <v>539</v>
      </c>
      <c r="AT21" s="133" t="s">
        <v>532</v>
      </c>
      <c r="AU21" s="133" t="s">
        <v>532</v>
      </c>
      <c r="AV21" s="130" t="s">
        <v>516</v>
      </c>
      <c r="AW21" s="130" t="s">
        <v>516</v>
      </c>
      <c r="AX21" s="133" t="s">
        <v>548</v>
      </c>
      <c r="AY21" s="133" t="s">
        <v>548</v>
      </c>
      <c r="AZ21" s="133" t="s">
        <v>549</v>
      </c>
      <c r="BA21" s="133" t="s">
        <v>537</v>
      </c>
      <c r="BB21" s="133" t="s">
        <v>550</v>
      </c>
      <c r="BC21" s="130" t="s">
        <v>516</v>
      </c>
      <c r="BD21" s="172" t="s">
        <v>206</v>
      </c>
    </row>
    <row r="22" spans="1:56">
      <c r="A22" s="91" t="s">
        <v>291</v>
      </c>
      <c r="B22" s="79" t="s">
        <v>350</v>
      </c>
      <c r="C22" s="130" t="s">
        <v>492</v>
      </c>
      <c r="D22" s="130" t="s">
        <v>492</v>
      </c>
      <c r="E22" s="130" t="s">
        <v>493</v>
      </c>
      <c r="F22" s="130" t="s">
        <v>493</v>
      </c>
      <c r="G22" s="130" t="s">
        <v>508</v>
      </c>
      <c r="H22" s="131" t="s">
        <v>117</v>
      </c>
      <c r="I22" s="130" t="s">
        <v>60</v>
      </c>
      <c r="J22" s="130" t="s">
        <v>509</v>
      </c>
      <c r="K22" s="130" t="s">
        <v>509</v>
      </c>
      <c r="L22" s="130" t="s">
        <v>510</v>
      </c>
      <c r="M22" s="169" t="s">
        <v>547</v>
      </c>
      <c r="N22" s="169" t="s">
        <v>547</v>
      </c>
      <c r="O22" s="170" t="s">
        <v>511</v>
      </c>
      <c r="P22" s="170" t="s">
        <v>513</v>
      </c>
      <c r="Q22" s="131" t="s">
        <v>515</v>
      </c>
      <c r="R22" s="130" t="s">
        <v>516</v>
      </c>
      <c r="S22" s="130" t="s">
        <v>516</v>
      </c>
      <c r="T22" s="130" t="s">
        <v>516</v>
      </c>
      <c r="U22" s="130" t="s">
        <v>516</v>
      </c>
      <c r="V22" s="130" t="s">
        <v>516</v>
      </c>
      <c r="W22" s="130" t="s">
        <v>516</v>
      </c>
      <c r="X22" s="130" t="s">
        <v>516</v>
      </c>
      <c r="Y22" s="130" t="s">
        <v>516</v>
      </c>
      <c r="Z22" s="170" t="s">
        <v>122</v>
      </c>
      <c r="AA22" s="171" t="s">
        <v>532</v>
      </c>
      <c r="AB22" s="171" t="s">
        <v>533</v>
      </c>
      <c r="AC22" s="171" t="s">
        <v>533</v>
      </c>
      <c r="AD22" s="133" t="s">
        <v>122</v>
      </c>
      <c r="AE22" s="171" t="s">
        <v>534</v>
      </c>
      <c r="AF22" s="133" t="s">
        <v>534</v>
      </c>
      <c r="AG22" s="133" t="s">
        <v>534</v>
      </c>
      <c r="AH22" s="130" t="s">
        <v>516</v>
      </c>
      <c r="AI22" s="130" t="s">
        <v>516</v>
      </c>
      <c r="AJ22" s="130" t="s">
        <v>516</v>
      </c>
      <c r="AK22" s="130" t="s">
        <v>516</v>
      </c>
      <c r="AL22" s="171" t="s">
        <v>60</v>
      </c>
      <c r="AM22" s="133" t="s">
        <v>117</v>
      </c>
      <c r="AN22" s="133" t="s">
        <v>117</v>
      </c>
      <c r="AO22" s="133" t="s">
        <v>117</v>
      </c>
      <c r="AP22" s="133" t="s">
        <v>122</v>
      </c>
      <c r="AQ22" s="130" t="s">
        <v>516</v>
      </c>
      <c r="AR22" s="133" t="s">
        <v>122</v>
      </c>
      <c r="AS22" s="133" t="s">
        <v>539</v>
      </c>
      <c r="AT22" s="133" t="s">
        <v>532</v>
      </c>
      <c r="AU22" s="133" t="s">
        <v>532</v>
      </c>
      <c r="AV22" s="130" t="s">
        <v>516</v>
      </c>
      <c r="AW22" s="130" t="s">
        <v>516</v>
      </c>
      <c r="AX22" s="133" t="s">
        <v>548</v>
      </c>
      <c r="AY22" s="133" t="s">
        <v>548</v>
      </c>
      <c r="AZ22" s="133" t="s">
        <v>549</v>
      </c>
      <c r="BA22" s="133" t="s">
        <v>537</v>
      </c>
      <c r="BB22" s="133" t="s">
        <v>550</v>
      </c>
      <c r="BC22" s="130" t="s">
        <v>516</v>
      </c>
      <c r="BD22" s="172" t="s">
        <v>206</v>
      </c>
    </row>
    <row r="23" spans="1:56">
      <c r="A23" s="91" t="s">
        <v>292</v>
      </c>
      <c r="B23" s="79" t="s">
        <v>351</v>
      </c>
      <c r="C23" s="130" t="s">
        <v>492</v>
      </c>
      <c r="D23" s="130" t="s">
        <v>492</v>
      </c>
      <c r="E23" s="130" t="s">
        <v>493</v>
      </c>
      <c r="F23" s="130" t="s">
        <v>493</v>
      </c>
      <c r="G23" s="130" t="s">
        <v>508</v>
      </c>
      <c r="H23" s="131" t="s">
        <v>117</v>
      </c>
      <c r="I23" s="130" t="s">
        <v>60</v>
      </c>
      <c r="J23" s="130" t="s">
        <v>509</v>
      </c>
      <c r="K23" s="130" t="s">
        <v>509</v>
      </c>
      <c r="L23" s="130" t="s">
        <v>510</v>
      </c>
      <c r="M23" s="169" t="s">
        <v>547</v>
      </c>
      <c r="N23" s="169" t="s">
        <v>547</v>
      </c>
      <c r="O23" s="170" t="s">
        <v>511</v>
      </c>
      <c r="P23" s="170" t="s">
        <v>513</v>
      </c>
      <c r="Q23" s="131" t="s">
        <v>515</v>
      </c>
      <c r="R23" s="130" t="s">
        <v>516</v>
      </c>
      <c r="S23" s="130" t="s">
        <v>516</v>
      </c>
      <c r="T23" s="130" t="s">
        <v>516</v>
      </c>
      <c r="U23" s="130" t="s">
        <v>516</v>
      </c>
      <c r="V23" s="130" t="s">
        <v>516</v>
      </c>
      <c r="W23" s="130" t="s">
        <v>516</v>
      </c>
      <c r="X23" s="130" t="s">
        <v>516</v>
      </c>
      <c r="Y23" s="130" t="s">
        <v>516</v>
      </c>
      <c r="Z23" s="170" t="s">
        <v>122</v>
      </c>
      <c r="AA23" s="171" t="s">
        <v>532</v>
      </c>
      <c r="AB23" s="171" t="s">
        <v>533</v>
      </c>
      <c r="AC23" s="171" t="s">
        <v>533</v>
      </c>
      <c r="AD23" s="133" t="s">
        <v>122</v>
      </c>
      <c r="AE23" s="171" t="s">
        <v>534</v>
      </c>
      <c r="AF23" s="133" t="s">
        <v>534</v>
      </c>
      <c r="AG23" s="133" t="s">
        <v>534</v>
      </c>
      <c r="AH23" s="130" t="s">
        <v>516</v>
      </c>
      <c r="AI23" s="130" t="s">
        <v>516</v>
      </c>
      <c r="AJ23" s="130" t="s">
        <v>516</v>
      </c>
      <c r="AK23" s="130" t="s">
        <v>516</v>
      </c>
      <c r="AL23" s="171" t="s">
        <v>60</v>
      </c>
      <c r="AM23" s="133" t="s">
        <v>117</v>
      </c>
      <c r="AN23" s="133" t="s">
        <v>117</v>
      </c>
      <c r="AO23" s="133" t="s">
        <v>117</v>
      </c>
      <c r="AP23" s="133" t="s">
        <v>122</v>
      </c>
      <c r="AQ23" s="133" t="s">
        <v>122</v>
      </c>
      <c r="AR23" s="133" t="s">
        <v>122</v>
      </c>
      <c r="AS23" s="133" t="s">
        <v>539</v>
      </c>
      <c r="AT23" s="133" t="s">
        <v>532</v>
      </c>
      <c r="AU23" s="133" t="s">
        <v>532</v>
      </c>
      <c r="AV23" s="130" t="s">
        <v>516</v>
      </c>
      <c r="AW23" s="130" t="s">
        <v>516</v>
      </c>
      <c r="AX23" s="133" t="s">
        <v>548</v>
      </c>
      <c r="AY23" s="133" t="s">
        <v>548</v>
      </c>
      <c r="AZ23" s="133" t="s">
        <v>549</v>
      </c>
      <c r="BA23" s="133" t="s">
        <v>537</v>
      </c>
      <c r="BB23" s="133" t="s">
        <v>550</v>
      </c>
      <c r="BC23" s="130" t="s">
        <v>516</v>
      </c>
      <c r="BD23" s="172" t="s">
        <v>206</v>
      </c>
    </row>
    <row r="24" spans="1:56">
      <c r="A24" s="91" t="s">
        <v>293</v>
      </c>
      <c r="B24" s="79" t="s">
        <v>352</v>
      </c>
      <c r="C24" s="130" t="s">
        <v>492</v>
      </c>
      <c r="D24" s="130" t="s">
        <v>492</v>
      </c>
      <c r="E24" s="130" t="s">
        <v>493</v>
      </c>
      <c r="F24" s="130" t="s">
        <v>493</v>
      </c>
      <c r="G24" s="130" t="s">
        <v>508</v>
      </c>
      <c r="H24" s="131" t="s">
        <v>117</v>
      </c>
      <c r="I24" s="130" t="s">
        <v>60</v>
      </c>
      <c r="J24" s="130" t="s">
        <v>509</v>
      </c>
      <c r="K24" s="130" t="s">
        <v>509</v>
      </c>
      <c r="L24" s="130" t="s">
        <v>510</v>
      </c>
      <c r="M24" s="169" t="s">
        <v>547</v>
      </c>
      <c r="N24" s="169" t="s">
        <v>547</v>
      </c>
      <c r="O24" s="170" t="s">
        <v>511</v>
      </c>
      <c r="P24" s="170" t="s">
        <v>513</v>
      </c>
      <c r="Q24" s="131" t="s">
        <v>515</v>
      </c>
      <c r="R24" s="130" t="s">
        <v>516</v>
      </c>
      <c r="S24" s="130" t="s">
        <v>516</v>
      </c>
      <c r="T24" s="130" t="s">
        <v>516</v>
      </c>
      <c r="U24" s="130" t="s">
        <v>516</v>
      </c>
      <c r="V24" s="130" t="s">
        <v>516</v>
      </c>
      <c r="W24" s="130" t="s">
        <v>516</v>
      </c>
      <c r="X24" s="130" t="s">
        <v>516</v>
      </c>
      <c r="Y24" s="130" t="s">
        <v>516</v>
      </c>
      <c r="Z24" s="170" t="s">
        <v>122</v>
      </c>
      <c r="AA24" s="171" t="s">
        <v>532</v>
      </c>
      <c r="AB24" s="171" t="s">
        <v>533</v>
      </c>
      <c r="AC24" s="171" t="s">
        <v>533</v>
      </c>
      <c r="AD24" s="133" t="s">
        <v>122</v>
      </c>
      <c r="AE24" s="171" t="s">
        <v>534</v>
      </c>
      <c r="AF24" s="133" t="s">
        <v>534</v>
      </c>
      <c r="AG24" s="133" t="s">
        <v>534</v>
      </c>
      <c r="AH24" s="130" t="s">
        <v>516</v>
      </c>
      <c r="AI24" s="130" t="s">
        <v>516</v>
      </c>
      <c r="AJ24" s="130" t="s">
        <v>516</v>
      </c>
      <c r="AK24" s="130" t="s">
        <v>516</v>
      </c>
      <c r="AL24" s="171" t="s">
        <v>60</v>
      </c>
      <c r="AM24" s="133" t="s">
        <v>117</v>
      </c>
      <c r="AN24" s="133" t="s">
        <v>117</v>
      </c>
      <c r="AO24" s="133" t="s">
        <v>117</v>
      </c>
      <c r="AP24" s="133" t="s">
        <v>122</v>
      </c>
      <c r="AQ24" s="133" t="s">
        <v>122</v>
      </c>
      <c r="AR24" s="133" t="s">
        <v>122</v>
      </c>
      <c r="AS24" s="133" t="s">
        <v>539</v>
      </c>
      <c r="AT24" s="133" t="s">
        <v>532</v>
      </c>
      <c r="AU24" s="133" t="s">
        <v>532</v>
      </c>
      <c r="AV24" s="130" t="s">
        <v>516</v>
      </c>
      <c r="AW24" s="130" t="s">
        <v>516</v>
      </c>
      <c r="AX24" s="133" t="s">
        <v>548</v>
      </c>
      <c r="AY24" s="133" t="s">
        <v>548</v>
      </c>
      <c r="AZ24" s="133" t="s">
        <v>549</v>
      </c>
      <c r="BA24" s="133" t="s">
        <v>537</v>
      </c>
      <c r="BB24" s="133" t="s">
        <v>550</v>
      </c>
      <c r="BC24" s="130" t="s">
        <v>516</v>
      </c>
      <c r="BD24" s="172" t="s">
        <v>206</v>
      </c>
    </row>
    <row r="25" spans="1:56">
      <c r="A25" s="91" t="s">
        <v>724</v>
      </c>
      <c r="B25" s="79" t="s">
        <v>353</v>
      </c>
      <c r="C25" s="130" t="s">
        <v>492</v>
      </c>
      <c r="D25" s="130" t="s">
        <v>492</v>
      </c>
      <c r="E25" s="130" t="s">
        <v>493</v>
      </c>
      <c r="F25" s="130" t="s">
        <v>493</v>
      </c>
      <c r="G25" s="130" t="s">
        <v>508</v>
      </c>
      <c r="H25" s="131" t="s">
        <v>117</v>
      </c>
      <c r="I25" s="130" t="s">
        <v>60</v>
      </c>
      <c r="J25" s="130" t="s">
        <v>509</v>
      </c>
      <c r="K25" s="130" t="s">
        <v>509</v>
      </c>
      <c r="L25" s="130" t="s">
        <v>510</v>
      </c>
      <c r="M25" s="169" t="s">
        <v>547</v>
      </c>
      <c r="N25" s="169" t="s">
        <v>547</v>
      </c>
      <c r="O25" s="170" t="s">
        <v>511</v>
      </c>
      <c r="P25" s="170" t="s">
        <v>513</v>
      </c>
      <c r="Q25" s="131" t="s">
        <v>515</v>
      </c>
      <c r="R25" s="130" t="s">
        <v>516</v>
      </c>
      <c r="S25" s="130" t="s">
        <v>516</v>
      </c>
      <c r="T25" s="130" t="s">
        <v>516</v>
      </c>
      <c r="U25" s="130" t="s">
        <v>516</v>
      </c>
      <c r="V25" s="130" t="s">
        <v>516</v>
      </c>
      <c r="W25" s="130" t="s">
        <v>516</v>
      </c>
      <c r="X25" s="130" t="s">
        <v>516</v>
      </c>
      <c r="Y25" s="130" t="s">
        <v>516</v>
      </c>
      <c r="Z25" s="170" t="s">
        <v>122</v>
      </c>
      <c r="AA25" s="171" t="s">
        <v>532</v>
      </c>
      <c r="AB25" s="171" t="s">
        <v>533</v>
      </c>
      <c r="AC25" s="171" t="s">
        <v>533</v>
      </c>
      <c r="AD25" s="133" t="s">
        <v>122</v>
      </c>
      <c r="AE25" s="171" t="s">
        <v>534</v>
      </c>
      <c r="AF25" s="133" t="s">
        <v>534</v>
      </c>
      <c r="AG25" s="133" t="s">
        <v>534</v>
      </c>
      <c r="AH25" s="130" t="s">
        <v>516</v>
      </c>
      <c r="AI25" s="130" t="s">
        <v>516</v>
      </c>
      <c r="AJ25" s="130" t="s">
        <v>516</v>
      </c>
      <c r="AK25" s="130" t="s">
        <v>516</v>
      </c>
      <c r="AL25" s="171" t="s">
        <v>60</v>
      </c>
      <c r="AM25" s="133" t="s">
        <v>117</v>
      </c>
      <c r="AN25" s="133" t="s">
        <v>117</v>
      </c>
      <c r="AO25" s="133" t="s">
        <v>117</v>
      </c>
      <c r="AP25" s="133" t="s">
        <v>122</v>
      </c>
      <c r="AQ25" s="130" t="s">
        <v>516</v>
      </c>
      <c r="AR25" s="133" t="s">
        <v>122</v>
      </c>
      <c r="AS25" s="133" t="s">
        <v>539</v>
      </c>
      <c r="AT25" s="133" t="s">
        <v>532</v>
      </c>
      <c r="AU25" s="133" t="s">
        <v>532</v>
      </c>
      <c r="AV25" s="130" t="s">
        <v>516</v>
      </c>
      <c r="AW25" s="130" t="s">
        <v>516</v>
      </c>
      <c r="AX25" s="133" t="s">
        <v>548</v>
      </c>
      <c r="AY25" s="133" t="s">
        <v>548</v>
      </c>
      <c r="AZ25" s="133" t="s">
        <v>549</v>
      </c>
      <c r="BA25" s="133" t="s">
        <v>537</v>
      </c>
      <c r="BB25" s="133" t="s">
        <v>550</v>
      </c>
      <c r="BC25" s="130" t="s">
        <v>516</v>
      </c>
      <c r="BD25" s="172" t="s">
        <v>206</v>
      </c>
    </row>
    <row r="26" spans="1:56">
      <c r="A26" s="91" t="s">
        <v>725</v>
      </c>
      <c r="B26" s="79" t="s">
        <v>354</v>
      </c>
      <c r="C26" s="130" t="s">
        <v>492</v>
      </c>
      <c r="D26" s="130" t="s">
        <v>492</v>
      </c>
      <c r="E26" s="130" t="s">
        <v>493</v>
      </c>
      <c r="F26" s="130" t="s">
        <v>493</v>
      </c>
      <c r="G26" s="130" t="s">
        <v>508</v>
      </c>
      <c r="H26" s="131" t="s">
        <v>117</v>
      </c>
      <c r="I26" s="130" t="s">
        <v>507</v>
      </c>
      <c r="J26" s="130" t="s">
        <v>509</v>
      </c>
      <c r="K26" s="130" t="s">
        <v>509</v>
      </c>
      <c r="L26" s="130" t="s">
        <v>510</v>
      </c>
      <c r="M26" s="169" t="s">
        <v>547</v>
      </c>
      <c r="N26" s="169" t="s">
        <v>547</v>
      </c>
      <c r="O26" s="170" t="s">
        <v>511</v>
      </c>
      <c r="P26" s="170" t="s">
        <v>514</v>
      </c>
      <c r="Q26" s="131" t="s">
        <v>516</v>
      </c>
      <c r="R26" s="130" t="s">
        <v>516</v>
      </c>
      <c r="S26" s="130" t="s">
        <v>516</v>
      </c>
      <c r="T26" s="130" t="s">
        <v>516</v>
      </c>
      <c r="U26" s="130" t="s">
        <v>516</v>
      </c>
      <c r="V26" s="130" t="s">
        <v>516</v>
      </c>
      <c r="W26" s="130" t="s">
        <v>516</v>
      </c>
      <c r="X26" s="130" t="s">
        <v>516</v>
      </c>
      <c r="Y26" s="130" t="s">
        <v>516</v>
      </c>
      <c r="Z26" s="130" t="s">
        <v>516</v>
      </c>
      <c r="AA26" s="171" t="s">
        <v>532</v>
      </c>
      <c r="AB26" s="171" t="s">
        <v>533</v>
      </c>
      <c r="AC26" s="171" t="s">
        <v>533</v>
      </c>
      <c r="AD26" s="133" t="s">
        <v>122</v>
      </c>
      <c r="AE26" s="171" t="s">
        <v>534</v>
      </c>
      <c r="AF26" s="133" t="s">
        <v>534</v>
      </c>
      <c r="AG26" s="133" t="s">
        <v>534</v>
      </c>
      <c r="AH26" s="133" t="s">
        <v>537</v>
      </c>
      <c r="AI26" s="133" t="s">
        <v>516</v>
      </c>
      <c r="AJ26" s="130" t="s">
        <v>516</v>
      </c>
      <c r="AK26" s="133" t="s">
        <v>537</v>
      </c>
      <c r="AL26" s="171" t="s">
        <v>507</v>
      </c>
      <c r="AM26" s="133" t="s">
        <v>117</v>
      </c>
      <c r="AN26" s="133" t="s">
        <v>117</v>
      </c>
      <c r="AO26" s="133" t="s">
        <v>117</v>
      </c>
      <c r="AP26" s="133" t="s">
        <v>122</v>
      </c>
      <c r="AQ26" s="130" t="s">
        <v>516</v>
      </c>
      <c r="AR26" s="133" t="s">
        <v>122</v>
      </c>
      <c r="AS26" s="133" t="s">
        <v>60</v>
      </c>
      <c r="AT26" s="133" t="s">
        <v>532</v>
      </c>
      <c r="AU26" s="133" t="s">
        <v>532</v>
      </c>
      <c r="AV26" s="130" t="s">
        <v>516</v>
      </c>
      <c r="AW26" s="133" t="s">
        <v>546</v>
      </c>
      <c r="AX26" s="133" t="s">
        <v>548</v>
      </c>
      <c r="AY26" s="133" t="s">
        <v>548</v>
      </c>
      <c r="AZ26" s="133" t="s">
        <v>549</v>
      </c>
      <c r="BA26" s="133" t="s">
        <v>537</v>
      </c>
      <c r="BB26" s="133" t="s">
        <v>550</v>
      </c>
      <c r="BC26" s="130" t="s">
        <v>516</v>
      </c>
      <c r="BD26" s="172" t="s">
        <v>206</v>
      </c>
    </row>
    <row r="27" spans="1:56">
      <c r="A27" s="91" t="s">
        <v>294</v>
      </c>
      <c r="B27" s="79" t="s">
        <v>355</v>
      </c>
      <c r="C27" s="130" t="s">
        <v>492</v>
      </c>
      <c r="D27" s="130" t="s">
        <v>492</v>
      </c>
      <c r="E27" s="130" t="s">
        <v>493</v>
      </c>
      <c r="F27" s="130" t="s">
        <v>493</v>
      </c>
      <c r="G27" s="130" t="s">
        <v>508</v>
      </c>
      <c r="H27" s="131" t="s">
        <v>117</v>
      </c>
      <c r="I27" s="130" t="s">
        <v>507</v>
      </c>
      <c r="J27" s="130" t="s">
        <v>509</v>
      </c>
      <c r="K27" s="130" t="s">
        <v>509</v>
      </c>
      <c r="L27" s="130" t="s">
        <v>510</v>
      </c>
      <c r="M27" s="169" t="s">
        <v>547</v>
      </c>
      <c r="N27" s="169" t="s">
        <v>547</v>
      </c>
      <c r="O27" s="170" t="s">
        <v>511</v>
      </c>
      <c r="P27" s="170" t="s">
        <v>514</v>
      </c>
      <c r="Q27" s="131" t="s">
        <v>516</v>
      </c>
      <c r="R27" s="130" t="s">
        <v>516</v>
      </c>
      <c r="S27" s="130" t="s">
        <v>516</v>
      </c>
      <c r="T27" s="130" t="s">
        <v>516</v>
      </c>
      <c r="U27" s="130" t="s">
        <v>516</v>
      </c>
      <c r="V27" s="130" t="s">
        <v>516</v>
      </c>
      <c r="W27" s="130" t="s">
        <v>516</v>
      </c>
      <c r="X27" s="130" t="s">
        <v>516</v>
      </c>
      <c r="Y27" s="130" t="s">
        <v>516</v>
      </c>
      <c r="Z27" s="130" t="s">
        <v>516</v>
      </c>
      <c r="AA27" s="171" t="s">
        <v>532</v>
      </c>
      <c r="AB27" s="171" t="s">
        <v>533</v>
      </c>
      <c r="AC27" s="171" t="s">
        <v>533</v>
      </c>
      <c r="AD27" s="133" t="s">
        <v>122</v>
      </c>
      <c r="AE27" s="171" t="s">
        <v>534</v>
      </c>
      <c r="AF27" s="133" t="s">
        <v>534</v>
      </c>
      <c r="AG27" s="133" t="s">
        <v>534</v>
      </c>
      <c r="AH27" s="133" t="s">
        <v>537</v>
      </c>
      <c r="AI27" s="133" t="s">
        <v>516</v>
      </c>
      <c r="AJ27" s="130" t="s">
        <v>516</v>
      </c>
      <c r="AK27" s="133" t="s">
        <v>537</v>
      </c>
      <c r="AL27" s="171" t="s">
        <v>507</v>
      </c>
      <c r="AM27" s="133" t="s">
        <v>117</v>
      </c>
      <c r="AN27" s="133" t="s">
        <v>117</v>
      </c>
      <c r="AO27" s="133" t="s">
        <v>117</v>
      </c>
      <c r="AP27" s="133" t="s">
        <v>122</v>
      </c>
      <c r="AQ27" s="130" t="s">
        <v>516</v>
      </c>
      <c r="AR27" s="133" t="s">
        <v>122</v>
      </c>
      <c r="AS27" s="133" t="s">
        <v>60</v>
      </c>
      <c r="AT27" s="133" t="s">
        <v>532</v>
      </c>
      <c r="AU27" s="133" t="s">
        <v>532</v>
      </c>
      <c r="AV27" s="130" t="s">
        <v>516</v>
      </c>
      <c r="AW27" s="133" t="s">
        <v>546</v>
      </c>
      <c r="AX27" s="133" t="s">
        <v>548</v>
      </c>
      <c r="AY27" s="133" t="s">
        <v>548</v>
      </c>
      <c r="AZ27" s="133" t="s">
        <v>549</v>
      </c>
      <c r="BA27" s="133" t="s">
        <v>537</v>
      </c>
      <c r="BB27" s="133" t="s">
        <v>550</v>
      </c>
      <c r="BC27" s="130" t="s">
        <v>516</v>
      </c>
      <c r="BD27" s="172" t="s">
        <v>206</v>
      </c>
    </row>
    <row r="28" spans="1:56">
      <c r="A28" s="91" t="s">
        <v>295</v>
      </c>
      <c r="B28" s="79" t="s">
        <v>356</v>
      </c>
      <c r="C28" s="130" t="s">
        <v>492</v>
      </c>
      <c r="D28" s="130" t="s">
        <v>492</v>
      </c>
      <c r="E28" s="130" t="s">
        <v>493</v>
      </c>
      <c r="F28" s="130" t="s">
        <v>493</v>
      </c>
      <c r="G28" s="130" t="s">
        <v>508</v>
      </c>
      <c r="H28" s="131" t="s">
        <v>117</v>
      </c>
      <c r="I28" s="130" t="s">
        <v>507</v>
      </c>
      <c r="J28" s="130" t="s">
        <v>509</v>
      </c>
      <c r="K28" s="130" t="s">
        <v>509</v>
      </c>
      <c r="L28" s="130" t="s">
        <v>510</v>
      </c>
      <c r="M28" s="169" t="s">
        <v>547</v>
      </c>
      <c r="N28" s="169" t="s">
        <v>547</v>
      </c>
      <c r="O28" s="170" t="s">
        <v>511</v>
      </c>
      <c r="P28" s="170" t="s">
        <v>514</v>
      </c>
      <c r="Q28" s="131" t="s">
        <v>516</v>
      </c>
      <c r="R28" s="130" t="s">
        <v>516</v>
      </c>
      <c r="S28" s="130" t="s">
        <v>516</v>
      </c>
      <c r="T28" s="130" t="s">
        <v>516</v>
      </c>
      <c r="U28" s="130" t="s">
        <v>516</v>
      </c>
      <c r="V28" s="130" t="s">
        <v>516</v>
      </c>
      <c r="W28" s="130" t="s">
        <v>516</v>
      </c>
      <c r="X28" s="130" t="s">
        <v>516</v>
      </c>
      <c r="Y28" s="130" t="s">
        <v>516</v>
      </c>
      <c r="Z28" s="130" t="s">
        <v>516</v>
      </c>
      <c r="AA28" s="171" t="s">
        <v>532</v>
      </c>
      <c r="AB28" s="171" t="s">
        <v>533</v>
      </c>
      <c r="AC28" s="171" t="s">
        <v>533</v>
      </c>
      <c r="AD28" s="133" t="s">
        <v>122</v>
      </c>
      <c r="AE28" s="171" t="s">
        <v>534</v>
      </c>
      <c r="AF28" s="133" t="s">
        <v>534</v>
      </c>
      <c r="AG28" s="133" t="s">
        <v>534</v>
      </c>
      <c r="AH28" s="133" t="s">
        <v>537</v>
      </c>
      <c r="AI28" s="133" t="s">
        <v>516</v>
      </c>
      <c r="AJ28" s="130" t="s">
        <v>516</v>
      </c>
      <c r="AK28" s="133" t="s">
        <v>537</v>
      </c>
      <c r="AL28" s="171" t="s">
        <v>507</v>
      </c>
      <c r="AM28" s="133" t="s">
        <v>117</v>
      </c>
      <c r="AN28" s="133" t="s">
        <v>117</v>
      </c>
      <c r="AO28" s="133" t="s">
        <v>117</v>
      </c>
      <c r="AP28" s="133" t="s">
        <v>122</v>
      </c>
      <c r="AQ28" s="130" t="s">
        <v>516</v>
      </c>
      <c r="AR28" s="133" t="s">
        <v>122</v>
      </c>
      <c r="AS28" s="133" t="s">
        <v>60</v>
      </c>
      <c r="AT28" s="133" t="s">
        <v>532</v>
      </c>
      <c r="AU28" s="133" t="s">
        <v>532</v>
      </c>
      <c r="AV28" s="130" t="s">
        <v>516</v>
      </c>
      <c r="AW28" s="133" t="s">
        <v>546</v>
      </c>
      <c r="AX28" s="133" t="s">
        <v>548</v>
      </c>
      <c r="AY28" s="133" t="s">
        <v>548</v>
      </c>
      <c r="AZ28" s="133" t="s">
        <v>549</v>
      </c>
      <c r="BA28" s="133" t="s">
        <v>537</v>
      </c>
      <c r="BB28" s="133" t="s">
        <v>550</v>
      </c>
      <c r="BC28" s="130" t="s">
        <v>516</v>
      </c>
      <c r="BD28" s="172" t="s">
        <v>206</v>
      </c>
    </row>
    <row r="29" spans="1:56">
      <c r="A29" s="91" t="s">
        <v>726</v>
      </c>
      <c r="B29" s="79" t="s">
        <v>357</v>
      </c>
      <c r="C29" s="130" t="s">
        <v>492</v>
      </c>
      <c r="D29" s="130" t="s">
        <v>492</v>
      </c>
      <c r="E29" s="130" t="s">
        <v>493</v>
      </c>
      <c r="F29" s="130" t="s">
        <v>493</v>
      </c>
      <c r="G29" s="130" t="s">
        <v>508</v>
      </c>
      <c r="H29" s="131" t="s">
        <v>117</v>
      </c>
      <c r="I29" s="130" t="s">
        <v>507</v>
      </c>
      <c r="J29" s="130" t="s">
        <v>509</v>
      </c>
      <c r="K29" s="130" t="s">
        <v>509</v>
      </c>
      <c r="L29" s="130" t="s">
        <v>510</v>
      </c>
      <c r="M29" s="169" t="s">
        <v>547</v>
      </c>
      <c r="N29" s="169" t="s">
        <v>547</v>
      </c>
      <c r="O29" s="170" t="s">
        <v>511</v>
      </c>
      <c r="P29" s="170" t="s">
        <v>514</v>
      </c>
      <c r="Q29" s="131" t="s">
        <v>516</v>
      </c>
      <c r="R29" s="130" t="s">
        <v>516</v>
      </c>
      <c r="S29" s="130" t="s">
        <v>516</v>
      </c>
      <c r="T29" s="130" t="s">
        <v>516</v>
      </c>
      <c r="U29" s="130" t="s">
        <v>516</v>
      </c>
      <c r="V29" s="130" t="s">
        <v>516</v>
      </c>
      <c r="W29" s="130" t="s">
        <v>516</v>
      </c>
      <c r="X29" s="130" t="s">
        <v>516</v>
      </c>
      <c r="Y29" s="130" t="s">
        <v>516</v>
      </c>
      <c r="Z29" s="130" t="s">
        <v>516</v>
      </c>
      <c r="AA29" s="171" t="s">
        <v>532</v>
      </c>
      <c r="AB29" s="171" t="s">
        <v>533</v>
      </c>
      <c r="AC29" s="171" t="s">
        <v>533</v>
      </c>
      <c r="AD29" s="133" t="s">
        <v>122</v>
      </c>
      <c r="AE29" s="171" t="s">
        <v>534</v>
      </c>
      <c r="AF29" s="133" t="s">
        <v>534</v>
      </c>
      <c r="AG29" s="133" t="s">
        <v>534</v>
      </c>
      <c r="AH29" s="133" t="s">
        <v>537</v>
      </c>
      <c r="AI29" s="133" t="s">
        <v>516</v>
      </c>
      <c r="AJ29" s="130" t="s">
        <v>516</v>
      </c>
      <c r="AK29" s="133" t="s">
        <v>537</v>
      </c>
      <c r="AL29" s="171" t="s">
        <v>507</v>
      </c>
      <c r="AM29" s="133" t="s">
        <v>117</v>
      </c>
      <c r="AN29" s="133" t="s">
        <v>117</v>
      </c>
      <c r="AO29" s="133" t="s">
        <v>117</v>
      </c>
      <c r="AP29" s="133" t="s">
        <v>122</v>
      </c>
      <c r="AQ29" s="130" t="s">
        <v>516</v>
      </c>
      <c r="AR29" s="133" t="s">
        <v>122</v>
      </c>
      <c r="AS29" s="133" t="s">
        <v>60</v>
      </c>
      <c r="AT29" s="133" t="s">
        <v>532</v>
      </c>
      <c r="AU29" s="133" t="s">
        <v>532</v>
      </c>
      <c r="AV29" s="130" t="s">
        <v>516</v>
      </c>
      <c r="AW29" s="133" t="s">
        <v>546</v>
      </c>
      <c r="AX29" s="133" t="s">
        <v>548</v>
      </c>
      <c r="AY29" s="133" t="s">
        <v>548</v>
      </c>
      <c r="AZ29" s="133" t="s">
        <v>549</v>
      </c>
      <c r="BA29" s="133" t="s">
        <v>537</v>
      </c>
      <c r="BB29" s="133" t="s">
        <v>550</v>
      </c>
      <c r="BC29" s="130" t="s">
        <v>516</v>
      </c>
      <c r="BD29" s="172" t="s">
        <v>206</v>
      </c>
    </row>
    <row r="30" spans="1:56">
      <c r="A30" s="91" t="s">
        <v>296</v>
      </c>
      <c r="B30" s="79" t="s">
        <v>358</v>
      </c>
      <c r="C30" s="130" t="s">
        <v>492</v>
      </c>
      <c r="D30" s="130" t="s">
        <v>492</v>
      </c>
      <c r="E30" s="130" t="s">
        <v>493</v>
      </c>
      <c r="F30" s="130" t="s">
        <v>493</v>
      </c>
      <c r="G30" s="130" t="s">
        <v>508</v>
      </c>
      <c r="H30" s="131" t="s">
        <v>117</v>
      </c>
      <c r="I30" s="130" t="s">
        <v>507</v>
      </c>
      <c r="J30" s="130" t="s">
        <v>509</v>
      </c>
      <c r="K30" s="130" t="s">
        <v>509</v>
      </c>
      <c r="L30" s="130" t="s">
        <v>510</v>
      </c>
      <c r="M30" s="169" t="s">
        <v>547</v>
      </c>
      <c r="N30" s="169" t="s">
        <v>547</v>
      </c>
      <c r="O30" s="170" t="s">
        <v>511</v>
      </c>
      <c r="P30" s="170" t="s">
        <v>514</v>
      </c>
      <c r="Q30" s="131" t="s">
        <v>516</v>
      </c>
      <c r="R30" s="130" t="s">
        <v>516</v>
      </c>
      <c r="S30" s="130" t="s">
        <v>516</v>
      </c>
      <c r="T30" s="130" t="s">
        <v>516</v>
      </c>
      <c r="U30" s="130" t="s">
        <v>516</v>
      </c>
      <c r="V30" s="130" t="s">
        <v>516</v>
      </c>
      <c r="W30" s="130" t="s">
        <v>516</v>
      </c>
      <c r="X30" s="130" t="s">
        <v>516</v>
      </c>
      <c r="Y30" s="130" t="s">
        <v>516</v>
      </c>
      <c r="Z30" s="130" t="s">
        <v>516</v>
      </c>
      <c r="AA30" s="171" t="s">
        <v>532</v>
      </c>
      <c r="AB30" s="171" t="s">
        <v>533</v>
      </c>
      <c r="AC30" s="171" t="s">
        <v>533</v>
      </c>
      <c r="AD30" s="133" t="s">
        <v>122</v>
      </c>
      <c r="AE30" s="171" t="s">
        <v>534</v>
      </c>
      <c r="AF30" s="133" t="s">
        <v>534</v>
      </c>
      <c r="AG30" s="133" t="s">
        <v>534</v>
      </c>
      <c r="AH30" s="133" t="s">
        <v>537</v>
      </c>
      <c r="AI30" s="133" t="s">
        <v>516</v>
      </c>
      <c r="AJ30" s="130" t="s">
        <v>516</v>
      </c>
      <c r="AK30" s="133" t="s">
        <v>537</v>
      </c>
      <c r="AL30" s="171" t="s">
        <v>507</v>
      </c>
      <c r="AM30" s="133" t="s">
        <v>117</v>
      </c>
      <c r="AN30" s="133" t="s">
        <v>117</v>
      </c>
      <c r="AO30" s="133" t="s">
        <v>117</v>
      </c>
      <c r="AP30" s="133" t="s">
        <v>122</v>
      </c>
      <c r="AQ30" s="130" t="s">
        <v>516</v>
      </c>
      <c r="AR30" s="133" t="s">
        <v>122</v>
      </c>
      <c r="AS30" s="133" t="s">
        <v>60</v>
      </c>
      <c r="AT30" s="133" t="s">
        <v>532</v>
      </c>
      <c r="AU30" s="133" t="s">
        <v>532</v>
      </c>
      <c r="AV30" s="130" t="s">
        <v>516</v>
      </c>
      <c r="AW30" s="133" t="s">
        <v>546</v>
      </c>
      <c r="AX30" s="133" t="s">
        <v>548</v>
      </c>
      <c r="AY30" s="133" t="s">
        <v>548</v>
      </c>
      <c r="AZ30" s="133" t="s">
        <v>549</v>
      </c>
      <c r="BA30" s="133" t="s">
        <v>537</v>
      </c>
      <c r="BB30" s="133" t="s">
        <v>550</v>
      </c>
      <c r="BC30" s="130" t="s">
        <v>516</v>
      </c>
      <c r="BD30" s="172" t="s">
        <v>206</v>
      </c>
    </row>
    <row r="31" spans="1:56">
      <c r="A31" s="91" t="s">
        <v>297</v>
      </c>
      <c r="B31" s="79" t="s">
        <v>359</v>
      </c>
      <c r="C31" s="130" t="s">
        <v>492</v>
      </c>
      <c r="D31" s="130" t="s">
        <v>492</v>
      </c>
      <c r="E31" s="130" t="s">
        <v>493</v>
      </c>
      <c r="F31" s="130" t="s">
        <v>493</v>
      </c>
      <c r="G31" s="130" t="s">
        <v>508</v>
      </c>
      <c r="H31" s="131" t="s">
        <v>117</v>
      </c>
      <c r="I31" s="130" t="s">
        <v>507</v>
      </c>
      <c r="J31" s="130" t="s">
        <v>509</v>
      </c>
      <c r="K31" s="130" t="s">
        <v>509</v>
      </c>
      <c r="L31" s="130" t="s">
        <v>510</v>
      </c>
      <c r="M31" s="169" t="s">
        <v>547</v>
      </c>
      <c r="N31" s="169" t="s">
        <v>547</v>
      </c>
      <c r="O31" s="170" t="s">
        <v>511</v>
      </c>
      <c r="P31" s="170" t="s">
        <v>514</v>
      </c>
      <c r="Q31" s="131" t="s">
        <v>516</v>
      </c>
      <c r="R31" s="130" t="s">
        <v>516</v>
      </c>
      <c r="S31" s="130" t="s">
        <v>516</v>
      </c>
      <c r="T31" s="130" t="s">
        <v>516</v>
      </c>
      <c r="U31" s="130" t="s">
        <v>516</v>
      </c>
      <c r="V31" s="130" t="s">
        <v>516</v>
      </c>
      <c r="W31" s="130" t="s">
        <v>516</v>
      </c>
      <c r="X31" s="130" t="s">
        <v>516</v>
      </c>
      <c r="Y31" s="130" t="s">
        <v>516</v>
      </c>
      <c r="Z31" s="130" t="s">
        <v>516</v>
      </c>
      <c r="AA31" s="171" t="s">
        <v>532</v>
      </c>
      <c r="AB31" s="171" t="s">
        <v>533</v>
      </c>
      <c r="AC31" s="171" t="s">
        <v>533</v>
      </c>
      <c r="AD31" s="133" t="s">
        <v>122</v>
      </c>
      <c r="AE31" s="171" t="s">
        <v>534</v>
      </c>
      <c r="AF31" s="133" t="s">
        <v>534</v>
      </c>
      <c r="AG31" s="133" t="s">
        <v>534</v>
      </c>
      <c r="AH31" s="133" t="s">
        <v>537</v>
      </c>
      <c r="AI31" s="133" t="s">
        <v>516</v>
      </c>
      <c r="AJ31" s="130" t="s">
        <v>516</v>
      </c>
      <c r="AK31" s="133" t="s">
        <v>537</v>
      </c>
      <c r="AL31" s="171" t="s">
        <v>507</v>
      </c>
      <c r="AM31" s="133" t="s">
        <v>117</v>
      </c>
      <c r="AN31" s="133" t="s">
        <v>117</v>
      </c>
      <c r="AO31" s="133" t="s">
        <v>117</v>
      </c>
      <c r="AP31" s="133" t="s">
        <v>122</v>
      </c>
      <c r="AQ31" s="130" t="s">
        <v>516</v>
      </c>
      <c r="AR31" s="133" t="s">
        <v>122</v>
      </c>
      <c r="AS31" s="133" t="s">
        <v>60</v>
      </c>
      <c r="AT31" s="133" t="s">
        <v>532</v>
      </c>
      <c r="AU31" s="133" t="s">
        <v>532</v>
      </c>
      <c r="AV31" s="130" t="s">
        <v>516</v>
      </c>
      <c r="AW31" s="133" t="s">
        <v>546</v>
      </c>
      <c r="AX31" s="133" t="s">
        <v>548</v>
      </c>
      <c r="AY31" s="133" t="s">
        <v>548</v>
      </c>
      <c r="AZ31" s="133" t="s">
        <v>549</v>
      </c>
      <c r="BA31" s="133" t="s">
        <v>537</v>
      </c>
      <c r="BB31" s="133" t="s">
        <v>550</v>
      </c>
      <c r="BC31" s="130" t="s">
        <v>516</v>
      </c>
      <c r="BD31" s="172" t="s">
        <v>206</v>
      </c>
    </row>
    <row r="32" spans="1:56">
      <c r="A32" s="91" t="s">
        <v>727</v>
      </c>
      <c r="B32" s="79" t="s">
        <v>360</v>
      </c>
      <c r="C32" s="130" t="s">
        <v>492</v>
      </c>
      <c r="D32" s="130" t="s">
        <v>492</v>
      </c>
      <c r="E32" s="130" t="s">
        <v>493</v>
      </c>
      <c r="F32" s="130" t="s">
        <v>493</v>
      </c>
      <c r="G32" s="130" t="s">
        <v>508</v>
      </c>
      <c r="H32" s="131" t="s">
        <v>117</v>
      </c>
      <c r="I32" s="130" t="s">
        <v>507</v>
      </c>
      <c r="J32" s="130" t="s">
        <v>509</v>
      </c>
      <c r="K32" s="130" t="s">
        <v>509</v>
      </c>
      <c r="L32" s="130" t="s">
        <v>510</v>
      </c>
      <c r="M32" s="169" t="s">
        <v>547</v>
      </c>
      <c r="N32" s="169" t="s">
        <v>547</v>
      </c>
      <c r="O32" s="170" t="s">
        <v>511</v>
      </c>
      <c r="P32" s="170" t="s">
        <v>514</v>
      </c>
      <c r="Q32" s="131" t="s">
        <v>516</v>
      </c>
      <c r="R32" s="130" t="s">
        <v>516</v>
      </c>
      <c r="S32" s="130" t="s">
        <v>516</v>
      </c>
      <c r="T32" s="130" t="s">
        <v>516</v>
      </c>
      <c r="U32" s="130" t="s">
        <v>516</v>
      </c>
      <c r="V32" s="130" t="s">
        <v>516</v>
      </c>
      <c r="W32" s="130" t="s">
        <v>516</v>
      </c>
      <c r="X32" s="130" t="s">
        <v>516</v>
      </c>
      <c r="Y32" s="130" t="s">
        <v>516</v>
      </c>
      <c r="Z32" s="130" t="s">
        <v>516</v>
      </c>
      <c r="AA32" s="171" t="s">
        <v>532</v>
      </c>
      <c r="AB32" s="171" t="s">
        <v>533</v>
      </c>
      <c r="AC32" s="171" t="s">
        <v>533</v>
      </c>
      <c r="AD32" s="133" t="s">
        <v>122</v>
      </c>
      <c r="AE32" s="171" t="s">
        <v>534</v>
      </c>
      <c r="AF32" s="133" t="s">
        <v>534</v>
      </c>
      <c r="AG32" s="133" t="s">
        <v>534</v>
      </c>
      <c r="AH32" s="133" t="s">
        <v>537</v>
      </c>
      <c r="AI32" s="133" t="s">
        <v>516</v>
      </c>
      <c r="AJ32" s="130" t="s">
        <v>516</v>
      </c>
      <c r="AK32" s="133" t="s">
        <v>537</v>
      </c>
      <c r="AL32" s="171" t="s">
        <v>507</v>
      </c>
      <c r="AM32" s="133" t="s">
        <v>117</v>
      </c>
      <c r="AN32" s="133" t="s">
        <v>117</v>
      </c>
      <c r="AO32" s="133" t="s">
        <v>117</v>
      </c>
      <c r="AP32" s="133" t="s">
        <v>122</v>
      </c>
      <c r="AQ32" s="130" t="s">
        <v>516</v>
      </c>
      <c r="AR32" s="133" t="s">
        <v>122</v>
      </c>
      <c r="AS32" s="133" t="s">
        <v>60</v>
      </c>
      <c r="AT32" s="133" t="s">
        <v>532</v>
      </c>
      <c r="AU32" s="133" t="s">
        <v>532</v>
      </c>
      <c r="AV32" s="130" t="s">
        <v>516</v>
      </c>
      <c r="AW32" s="133" t="s">
        <v>546</v>
      </c>
      <c r="AX32" s="133" t="s">
        <v>548</v>
      </c>
      <c r="AY32" s="133" t="s">
        <v>548</v>
      </c>
      <c r="AZ32" s="133" t="s">
        <v>549</v>
      </c>
      <c r="BA32" s="133" t="s">
        <v>537</v>
      </c>
      <c r="BB32" s="133" t="s">
        <v>550</v>
      </c>
      <c r="BC32" s="130" t="s">
        <v>516</v>
      </c>
      <c r="BD32" s="172" t="s">
        <v>206</v>
      </c>
    </row>
    <row r="33" spans="1:56">
      <c r="A33" s="91" t="s">
        <v>298</v>
      </c>
      <c r="B33" s="79" t="s">
        <v>361</v>
      </c>
      <c r="C33" s="130" t="s">
        <v>492</v>
      </c>
      <c r="D33" s="130" t="s">
        <v>492</v>
      </c>
      <c r="E33" s="130" t="s">
        <v>493</v>
      </c>
      <c r="F33" s="130" t="s">
        <v>493</v>
      </c>
      <c r="G33" s="130" t="s">
        <v>508</v>
      </c>
      <c r="H33" s="131" t="s">
        <v>117</v>
      </c>
      <c r="I33" s="130" t="s">
        <v>507</v>
      </c>
      <c r="J33" s="130" t="s">
        <v>509</v>
      </c>
      <c r="K33" s="130" t="s">
        <v>509</v>
      </c>
      <c r="L33" s="130" t="s">
        <v>510</v>
      </c>
      <c r="M33" s="169" t="s">
        <v>547</v>
      </c>
      <c r="N33" s="169" t="s">
        <v>547</v>
      </c>
      <c r="O33" s="170" t="s">
        <v>511</v>
      </c>
      <c r="P33" s="170" t="s">
        <v>514</v>
      </c>
      <c r="Q33" s="131" t="s">
        <v>516</v>
      </c>
      <c r="R33" s="130" t="s">
        <v>516</v>
      </c>
      <c r="S33" s="130" t="s">
        <v>516</v>
      </c>
      <c r="T33" s="130" t="s">
        <v>516</v>
      </c>
      <c r="U33" s="130" t="s">
        <v>516</v>
      </c>
      <c r="V33" s="130" t="s">
        <v>516</v>
      </c>
      <c r="W33" s="130" t="s">
        <v>516</v>
      </c>
      <c r="X33" s="130" t="s">
        <v>516</v>
      </c>
      <c r="Y33" s="130" t="s">
        <v>516</v>
      </c>
      <c r="Z33" s="130" t="s">
        <v>516</v>
      </c>
      <c r="AA33" s="171" t="s">
        <v>532</v>
      </c>
      <c r="AB33" s="171" t="s">
        <v>533</v>
      </c>
      <c r="AC33" s="171" t="s">
        <v>533</v>
      </c>
      <c r="AD33" s="133" t="s">
        <v>122</v>
      </c>
      <c r="AE33" s="171" t="s">
        <v>534</v>
      </c>
      <c r="AF33" s="133" t="s">
        <v>534</v>
      </c>
      <c r="AG33" s="133" t="s">
        <v>534</v>
      </c>
      <c r="AH33" s="133" t="s">
        <v>537</v>
      </c>
      <c r="AI33" s="133" t="s">
        <v>516</v>
      </c>
      <c r="AJ33" s="130" t="s">
        <v>516</v>
      </c>
      <c r="AK33" s="133" t="s">
        <v>537</v>
      </c>
      <c r="AL33" s="171" t="s">
        <v>507</v>
      </c>
      <c r="AM33" s="133" t="s">
        <v>117</v>
      </c>
      <c r="AN33" s="133" t="s">
        <v>117</v>
      </c>
      <c r="AO33" s="133" t="s">
        <v>117</v>
      </c>
      <c r="AP33" s="133" t="s">
        <v>122</v>
      </c>
      <c r="AQ33" s="130" t="s">
        <v>516</v>
      </c>
      <c r="AR33" s="133" t="s">
        <v>122</v>
      </c>
      <c r="AS33" s="133" t="s">
        <v>60</v>
      </c>
      <c r="AT33" s="133" t="s">
        <v>532</v>
      </c>
      <c r="AU33" s="133" t="s">
        <v>532</v>
      </c>
      <c r="AV33" s="130" t="s">
        <v>516</v>
      </c>
      <c r="AW33" s="133" t="s">
        <v>546</v>
      </c>
      <c r="AX33" s="133" t="s">
        <v>548</v>
      </c>
      <c r="AY33" s="133" t="s">
        <v>548</v>
      </c>
      <c r="AZ33" s="133" t="s">
        <v>549</v>
      </c>
      <c r="BA33" s="133" t="s">
        <v>537</v>
      </c>
      <c r="BB33" s="133" t="s">
        <v>550</v>
      </c>
      <c r="BC33" s="130" t="s">
        <v>516</v>
      </c>
      <c r="BD33" s="172" t="s">
        <v>206</v>
      </c>
    </row>
    <row r="34" spans="1:56">
      <c r="A34" s="91" t="s">
        <v>299</v>
      </c>
      <c r="B34" s="79" t="s">
        <v>362</v>
      </c>
      <c r="C34" s="130" t="s">
        <v>492</v>
      </c>
      <c r="D34" s="130" t="s">
        <v>492</v>
      </c>
      <c r="E34" s="130" t="s">
        <v>493</v>
      </c>
      <c r="F34" s="130" t="s">
        <v>493</v>
      </c>
      <c r="G34" s="130" t="s">
        <v>508</v>
      </c>
      <c r="H34" s="131" t="s">
        <v>117</v>
      </c>
      <c r="I34" s="130" t="s">
        <v>507</v>
      </c>
      <c r="J34" s="130" t="s">
        <v>509</v>
      </c>
      <c r="K34" s="130" t="s">
        <v>509</v>
      </c>
      <c r="L34" s="130" t="s">
        <v>510</v>
      </c>
      <c r="M34" s="169" t="s">
        <v>547</v>
      </c>
      <c r="N34" s="169" t="s">
        <v>547</v>
      </c>
      <c r="O34" s="170" t="s">
        <v>511</v>
      </c>
      <c r="P34" s="170" t="s">
        <v>514</v>
      </c>
      <c r="Q34" s="131" t="s">
        <v>516</v>
      </c>
      <c r="R34" s="130" t="s">
        <v>516</v>
      </c>
      <c r="S34" s="130" t="s">
        <v>516</v>
      </c>
      <c r="T34" s="130" t="s">
        <v>516</v>
      </c>
      <c r="U34" s="130" t="s">
        <v>516</v>
      </c>
      <c r="V34" s="130" t="s">
        <v>516</v>
      </c>
      <c r="W34" s="130" t="s">
        <v>516</v>
      </c>
      <c r="X34" s="130" t="s">
        <v>516</v>
      </c>
      <c r="Y34" s="130" t="s">
        <v>516</v>
      </c>
      <c r="Z34" s="130" t="s">
        <v>516</v>
      </c>
      <c r="AA34" s="171" t="s">
        <v>532</v>
      </c>
      <c r="AB34" s="171" t="s">
        <v>533</v>
      </c>
      <c r="AC34" s="171" t="s">
        <v>533</v>
      </c>
      <c r="AD34" s="133" t="s">
        <v>122</v>
      </c>
      <c r="AE34" s="171" t="s">
        <v>534</v>
      </c>
      <c r="AF34" s="133" t="s">
        <v>534</v>
      </c>
      <c r="AG34" s="133" t="s">
        <v>534</v>
      </c>
      <c r="AH34" s="133" t="s">
        <v>537</v>
      </c>
      <c r="AI34" s="133" t="s">
        <v>516</v>
      </c>
      <c r="AJ34" s="130" t="s">
        <v>516</v>
      </c>
      <c r="AK34" s="133" t="s">
        <v>537</v>
      </c>
      <c r="AL34" s="171" t="s">
        <v>507</v>
      </c>
      <c r="AM34" s="133" t="s">
        <v>117</v>
      </c>
      <c r="AN34" s="133" t="s">
        <v>117</v>
      </c>
      <c r="AO34" s="133" t="s">
        <v>117</v>
      </c>
      <c r="AP34" s="133" t="s">
        <v>122</v>
      </c>
      <c r="AQ34" s="130" t="s">
        <v>516</v>
      </c>
      <c r="AR34" s="133" t="s">
        <v>122</v>
      </c>
      <c r="AS34" s="133" t="s">
        <v>60</v>
      </c>
      <c r="AT34" s="133" t="s">
        <v>532</v>
      </c>
      <c r="AU34" s="133" t="s">
        <v>532</v>
      </c>
      <c r="AV34" s="130" t="s">
        <v>516</v>
      </c>
      <c r="AW34" s="133" t="s">
        <v>546</v>
      </c>
      <c r="AX34" s="133" t="s">
        <v>548</v>
      </c>
      <c r="AY34" s="133" t="s">
        <v>548</v>
      </c>
      <c r="AZ34" s="133" t="s">
        <v>549</v>
      </c>
      <c r="BA34" s="133" t="s">
        <v>537</v>
      </c>
      <c r="BB34" s="133" t="s">
        <v>550</v>
      </c>
      <c r="BC34" s="130" t="s">
        <v>516</v>
      </c>
      <c r="BD34" s="172" t="s">
        <v>206</v>
      </c>
    </row>
    <row r="35" spans="1:56">
      <c r="A35" s="91" t="s">
        <v>300</v>
      </c>
      <c r="B35" s="79" t="s">
        <v>363</v>
      </c>
      <c r="C35" s="130" t="s">
        <v>492</v>
      </c>
      <c r="D35" s="130" t="s">
        <v>492</v>
      </c>
      <c r="E35" s="130" t="s">
        <v>493</v>
      </c>
      <c r="F35" s="130" t="s">
        <v>493</v>
      </c>
      <c r="G35" s="130" t="s">
        <v>508</v>
      </c>
      <c r="H35" s="131" t="s">
        <v>117</v>
      </c>
      <c r="I35" s="130" t="s">
        <v>507</v>
      </c>
      <c r="J35" s="130" t="s">
        <v>509</v>
      </c>
      <c r="K35" s="130" t="s">
        <v>509</v>
      </c>
      <c r="L35" s="130" t="s">
        <v>510</v>
      </c>
      <c r="M35" s="169" t="s">
        <v>547</v>
      </c>
      <c r="N35" s="169" t="s">
        <v>547</v>
      </c>
      <c r="O35" s="170" t="s">
        <v>511</v>
      </c>
      <c r="P35" s="170" t="s">
        <v>514</v>
      </c>
      <c r="Q35" s="131" t="s">
        <v>516</v>
      </c>
      <c r="R35" s="130" t="s">
        <v>516</v>
      </c>
      <c r="S35" s="130" t="s">
        <v>516</v>
      </c>
      <c r="T35" s="130" t="s">
        <v>516</v>
      </c>
      <c r="U35" s="130" t="s">
        <v>516</v>
      </c>
      <c r="V35" s="130" t="s">
        <v>516</v>
      </c>
      <c r="W35" s="130" t="s">
        <v>516</v>
      </c>
      <c r="X35" s="130" t="s">
        <v>516</v>
      </c>
      <c r="Y35" s="130" t="s">
        <v>516</v>
      </c>
      <c r="Z35" s="130" t="s">
        <v>516</v>
      </c>
      <c r="AA35" s="171" t="s">
        <v>532</v>
      </c>
      <c r="AB35" s="171" t="s">
        <v>533</v>
      </c>
      <c r="AC35" s="171" t="s">
        <v>533</v>
      </c>
      <c r="AD35" s="133" t="s">
        <v>122</v>
      </c>
      <c r="AE35" s="171" t="s">
        <v>534</v>
      </c>
      <c r="AF35" s="133" t="s">
        <v>534</v>
      </c>
      <c r="AG35" s="133" t="s">
        <v>534</v>
      </c>
      <c r="AH35" s="133" t="s">
        <v>537</v>
      </c>
      <c r="AI35" s="133" t="s">
        <v>516</v>
      </c>
      <c r="AJ35" s="130" t="s">
        <v>516</v>
      </c>
      <c r="AK35" s="133" t="s">
        <v>537</v>
      </c>
      <c r="AL35" s="171" t="s">
        <v>507</v>
      </c>
      <c r="AM35" s="133" t="s">
        <v>117</v>
      </c>
      <c r="AN35" s="133" t="s">
        <v>117</v>
      </c>
      <c r="AO35" s="133" t="s">
        <v>117</v>
      </c>
      <c r="AP35" s="133" t="s">
        <v>122</v>
      </c>
      <c r="AQ35" s="130" t="s">
        <v>516</v>
      </c>
      <c r="AR35" s="133" t="s">
        <v>122</v>
      </c>
      <c r="AS35" s="133" t="s">
        <v>60</v>
      </c>
      <c r="AT35" s="133" t="s">
        <v>532</v>
      </c>
      <c r="AU35" s="133" t="s">
        <v>532</v>
      </c>
      <c r="AV35" s="130" t="s">
        <v>516</v>
      </c>
      <c r="AW35" s="133" t="s">
        <v>546</v>
      </c>
      <c r="AX35" s="133" t="s">
        <v>548</v>
      </c>
      <c r="AY35" s="133" t="s">
        <v>548</v>
      </c>
      <c r="AZ35" s="133" t="s">
        <v>549</v>
      </c>
      <c r="BA35" s="133" t="s">
        <v>537</v>
      </c>
      <c r="BB35" s="133" t="s">
        <v>550</v>
      </c>
      <c r="BC35" s="130" t="s">
        <v>516</v>
      </c>
      <c r="BD35" s="172" t="s">
        <v>206</v>
      </c>
    </row>
    <row r="36" spans="1:56">
      <c r="A36" s="91" t="s">
        <v>728</v>
      </c>
      <c r="B36" s="79" t="s">
        <v>364</v>
      </c>
      <c r="C36" s="130" t="s">
        <v>492</v>
      </c>
      <c r="D36" s="130" t="s">
        <v>492</v>
      </c>
      <c r="E36" s="130" t="s">
        <v>493</v>
      </c>
      <c r="F36" s="130" t="s">
        <v>493</v>
      </c>
      <c r="G36" s="130" t="s">
        <v>508</v>
      </c>
      <c r="H36" s="131" t="s">
        <v>117</v>
      </c>
      <c r="I36" s="130" t="s">
        <v>507</v>
      </c>
      <c r="J36" s="130" t="s">
        <v>509</v>
      </c>
      <c r="K36" s="130" t="s">
        <v>509</v>
      </c>
      <c r="L36" s="130" t="s">
        <v>510</v>
      </c>
      <c r="M36" s="169" t="s">
        <v>547</v>
      </c>
      <c r="N36" s="169" t="s">
        <v>547</v>
      </c>
      <c r="O36" s="170" t="s">
        <v>511</v>
      </c>
      <c r="P36" s="170" t="s">
        <v>514</v>
      </c>
      <c r="Q36" s="131" t="s">
        <v>516</v>
      </c>
      <c r="R36" s="130" t="s">
        <v>516</v>
      </c>
      <c r="S36" s="130" t="s">
        <v>516</v>
      </c>
      <c r="T36" s="130" t="s">
        <v>516</v>
      </c>
      <c r="U36" s="130" t="s">
        <v>516</v>
      </c>
      <c r="V36" s="130" t="s">
        <v>516</v>
      </c>
      <c r="W36" s="130" t="s">
        <v>516</v>
      </c>
      <c r="X36" s="130" t="s">
        <v>516</v>
      </c>
      <c r="Y36" s="130" t="s">
        <v>516</v>
      </c>
      <c r="Z36" s="130" t="s">
        <v>516</v>
      </c>
      <c r="AA36" s="171" t="s">
        <v>532</v>
      </c>
      <c r="AB36" s="171" t="s">
        <v>533</v>
      </c>
      <c r="AC36" s="171" t="s">
        <v>533</v>
      </c>
      <c r="AD36" s="133" t="s">
        <v>122</v>
      </c>
      <c r="AE36" s="171" t="s">
        <v>534</v>
      </c>
      <c r="AF36" s="133" t="s">
        <v>534</v>
      </c>
      <c r="AG36" s="133" t="s">
        <v>534</v>
      </c>
      <c r="AH36" s="133" t="s">
        <v>537</v>
      </c>
      <c r="AI36" s="133" t="s">
        <v>516</v>
      </c>
      <c r="AJ36" s="130" t="s">
        <v>516</v>
      </c>
      <c r="AK36" s="133" t="s">
        <v>537</v>
      </c>
      <c r="AL36" s="171" t="s">
        <v>507</v>
      </c>
      <c r="AM36" s="133" t="s">
        <v>117</v>
      </c>
      <c r="AN36" s="133" t="s">
        <v>117</v>
      </c>
      <c r="AO36" s="133" t="s">
        <v>117</v>
      </c>
      <c r="AP36" s="133" t="s">
        <v>122</v>
      </c>
      <c r="AQ36" s="130" t="s">
        <v>516</v>
      </c>
      <c r="AR36" s="133" t="s">
        <v>122</v>
      </c>
      <c r="AS36" s="133" t="s">
        <v>60</v>
      </c>
      <c r="AT36" s="133" t="s">
        <v>532</v>
      </c>
      <c r="AU36" s="133" t="s">
        <v>532</v>
      </c>
      <c r="AV36" s="130" t="s">
        <v>516</v>
      </c>
      <c r="AW36" s="133" t="s">
        <v>546</v>
      </c>
      <c r="AX36" s="133" t="s">
        <v>548</v>
      </c>
      <c r="AY36" s="133" t="s">
        <v>548</v>
      </c>
      <c r="AZ36" s="133" t="s">
        <v>549</v>
      </c>
      <c r="BA36" s="133" t="s">
        <v>537</v>
      </c>
      <c r="BB36" s="133" t="s">
        <v>550</v>
      </c>
      <c r="BC36" s="130" t="s">
        <v>516</v>
      </c>
      <c r="BD36" s="172" t="s">
        <v>206</v>
      </c>
    </row>
    <row r="37" spans="1:56">
      <c r="A37" s="91" t="s">
        <v>301</v>
      </c>
      <c r="B37" s="79" t="s">
        <v>365</v>
      </c>
      <c r="C37" s="130" t="s">
        <v>492</v>
      </c>
      <c r="D37" s="130" t="s">
        <v>492</v>
      </c>
      <c r="E37" s="130" t="s">
        <v>493</v>
      </c>
      <c r="F37" s="130" t="s">
        <v>493</v>
      </c>
      <c r="G37" s="130" t="s">
        <v>508</v>
      </c>
      <c r="H37" s="131" t="s">
        <v>117</v>
      </c>
      <c r="I37" s="130" t="s">
        <v>507</v>
      </c>
      <c r="J37" s="130" t="s">
        <v>509</v>
      </c>
      <c r="K37" s="130" t="s">
        <v>509</v>
      </c>
      <c r="L37" s="130" t="s">
        <v>510</v>
      </c>
      <c r="M37" s="169" t="s">
        <v>547</v>
      </c>
      <c r="N37" s="169" t="s">
        <v>547</v>
      </c>
      <c r="O37" s="170" t="s">
        <v>512</v>
      </c>
      <c r="P37" s="170" t="s">
        <v>513</v>
      </c>
      <c r="Q37" s="131" t="s">
        <v>515</v>
      </c>
      <c r="R37" s="130" t="s">
        <v>516</v>
      </c>
      <c r="S37" s="130" t="s">
        <v>516</v>
      </c>
      <c r="T37" s="130" t="s">
        <v>516</v>
      </c>
      <c r="U37" s="130" t="s">
        <v>516</v>
      </c>
      <c r="V37" s="130" t="s">
        <v>521</v>
      </c>
      <c r="W37" s="130" t="s">
        <v>521</v>
      </c>
      <c r="X37" s="130" t="s">
        <v>516</v>
      </c>
      <c r="Y37" s="130" t="s">
        <v>516</v>
      </c>
      <c r="Z37" s="170" t="s">
        <v>122</v>
      </c>
      <c r="AA37" s="171" t="s">
        <v>532</v>
      </c>
      <c r="AB37" s="171" t="s">
        <v>533</v>
      </c>
      <c r="AC37" s="171" t="s">
        <v>533</v>
      </c>
      <c r="AD37" s="133" t="s">
        <v>122</v>
      </c>
      <c r="AE37" s="171" t="s">
        <v>534</v>
      </c>
      <c r="AF37" s="133" t="s">
        <v>534</v>
      </c>
      <c r="AG37" s="133" t="s">
        <v>534</v>
      </c>
      <c r="AH37" s="130" t="s">
        <v>516</v>
      </c>
      <c r="AI37" s="130" t="s">
        <v>516</v>
      </c>
      <c r="AJ37" s="130" t="s">
        <v>516</v>
      </c>
      <c r="AK37" s="130" t="s">
        <v>516</v>
      </c>
      <c r="AL37" s="171" t="s">
        <v>507</v>
      </c>
      <c r="AM37" s="133" t="s">
        <v>117</v>
      </c>
      <c r="AN37" s="133" t="s">
        <v>117</v>
      </c>
      <c r="AO37" s="133" t="s">
        <v>117</v>
      </c>
      <c r="AP37" s="133" t="s">
        <v>122</v>
      </c>
      <c r="AQ37" s="130" t="s">
        <v>516</v>
      </c>
      <c r="AR37" s="133" t="s">
        <v>122</v>
      </c>
      <c r="AS37" s="133" t="s">
        <v>540</v>
      </c>
      <c r="AT37" s="133" t="s">
        <v>532</v>
      </c>
      <c r="AU37" s="133" t="s">
        <v>532</v>
      </c>
      <c r="AV37" s="133" t="s">
        <v>122</v>
      </c>
      <c r="AW37" s="133" t="s">
        <v>516</v>
      </c>
      <c r="AX37" s="133" t="s">
        <v>548</v>
      </c>
      <c r="AY37" s="130" t="s">
        <v>516</v>
      </c>
      <c r="AZ37" s="133" t="s">
        <v>549</v>
      </c>
      <c r="BA37" s="133" t="s">
        <v>537</v>
      </c>
      <c r="BB37" s="133" t="s">
        <v>551</v>
      </c>
      <c r="BC37" s="130" t="s">
        <v>516</v>
      </c>
      <c r="BD37" s="172" t="s">
        <v>206</v>
      </c>
    </row>
    <row r="38" spans="1:56">
      <c r="A38" s="91" t="s">
        <v>729</v>
      </c>
      <c r="B38" s="79" t="s">
        <v>366</v>
      </c>
      <c r="C38" s="130" t="s">
        <v>492</v>
      </c>
      <c r="D38" s="130" t="s">
        <v>492</v>
      </c>
      <c r="E38" s="130" t="s">
        <v>493</v>
      </c>
      <c r="F38" s="130" t="s">
        <v>493</v>
      </c>
      <c r="G38" s="130" t="s">
        <v>508</v>
      </c>
      <c r="H38" s="131" t="s">
        <v>117</v>
      </c>
      <c r="I38" s="130" t="s">
        <v>507</v>
      </c>
      <c r="J38" s="130" t="s">
        <v>509</v>
      </c>
      <c r="K38" s="130" t="s">
        <v>509</v>
      </c>
      <c r="L38" s="130" t="s">
        <v>510</v>
      </c>
      <c r="M38" s="169" t="s">
        <v>547</v>
      </c>
      <c r="N38" s="169" t="s">
        <v>547</v>
      </c>
      <c r="O38" s="170" t="s">
        <v>512</v>
      </c>
      <c r="P38" s="170" t="s">
        <v>513</v>
      </c>
      <c r="Q38" s="131" t="s">
        <v>515</v>
      </c>
      <c r="R38" s="130" t="s">
        <v>516</v>
      </c>
      <c r="S38" s="130" t="s">
        <v>516</v>
      </c>
      <c r="T38" s="130" t="s">
        <v>516</v>
      </c>
      <c r="U38" s="130" t="s">
        <v>516</v>
      </c>
      <c r="V38" s="130" t="s">
        <v>521</v>
      </c>
      <c r="W38" s="130" t="s">
        <v>521</v>
      </c>
      <c r="X38" s="130" t="s">
        <v>516</v>
      </c>
      <c r="Y38" s="130" t="s">
        <v>516</v>
      </c>
      <c r="Z38" s="170" t="s">
        <v>122</v>
      </c>
      <c r="AA38" s="171" t="s">
        <v>532</v>
      </c>
      <c r="AB38" s="171" t="s">
        <v>533</v>
      </c>
      <c r="AC38" s="171" t="s">
        <v>533</v>
      </c>
      <c r="AD38" s="133" t="s">
        <v>122</v>
      </c>
      <c r="AE38" s="171" t="s">
        <v>534</v>
      </c>
      <c r="AF38" s="133" t="s">
        <v>534</v>
      </c>
      <c r="AG38" s="133" t="s">
        <v>534</v>
      </c>
      <c r="AH38" s="130" t="s">
        <v>516</v>
      </c>
      <c r="AI38" s="130" t="s">
        <v>516</v>
      </c>
      <c r="AJ38" s="130" t="s">
        <v>516</v>
      </c>
      <c r="AK38" s="130" t="s">
        <v>516</v>
      </c>
      <c r="AL38" s="171" t="s">
        <v>507</v>
      </c>
      <c r="AM38" s="133" t="s">
        <v>117</v>
      </c>
      <c r="AN38" s="133" t="s">
        <v>117</v>
      </c>
      <c r="AO38" s="133" t="s">
        <v>117</v>
      </c>
      <c r="AP38" s="133" t="s">
        <v>122</v>
      </c>
      <c r="AQ38" s="130" t="s">
        <v>516</v>
      </c>
      <c r="AR38" s="133" t="s">
        <v>122</v>
      </c>
      <c r="AS38" s="133" t="s">
        <v>540</v>
      </c>
      <c r="AT38" s="133" t="s">
        <v>532</v>
      </c>
      <c r="AU38" s="133" t="s">
        <v>532</v>
      </c>
      <c r="AV38" s="133" t="s">
        <v>122</v>
      </c>
      <c r="AW38" s="133" t="s">
        <v>516</v>
      </c>
      <c r="AX38" s="133" t="s">
        <v>548</v>
      </c>
      <c r="AY38" s="130" t="s">
        <v>516</v>
      </c>
      <c r="AZ38" s="133" t="s">
        <v>549</v>
      </c>
      <c r="BA38" s="133" t="s">
        <v>537</v>
      </c>
      <c r="BB38" s="133" t="s">
        <v>551</v>
      </c>
      <c r="BC38" s="130" t="s">
        <v>516</v>
      </c>
      <c r="BD38" s="172" t="s">
        <v>206</v>
      </c>
    </row>
    <row r="39" spans="1:56">
      <c r="A39" s="91" t="s">
        <v>302</v>
      </c>
      <c r="B39" s="79" t="s">
        <v>367</v>
      </c>
      <c r="C39" s="130" t="s">
        <v>492</v>
      </c>
      <c r="D39" s="130" t="s">
        <v>492</v>
      </c>
      <c r="E39" s="130" t="s">
        <v>493</v>
      </c>
      <c r="F39" s="130" t="s">
        <v>493</v>
      </c>
      <c r="G39" s="130" t="s">
        <v>508</v>
      </c>
      <c r="H39" s="131" t="s">
        <v>117</v>
      </c>
      <c r="I39" s="130" t="s">
        <v>507</v>
      </c>
      <c r="J39" s="130" t="s">
        <v>509</v>
      </c>
      <c r="K39" s="130" t="s">
        <v>509</v>
      </c>
      <c r="L39" s="130" t="s">
        <v>510</v>
      </c>
      <c r="M39" s="169" t="s">
        <v>547</v>
      </c>
      <c r="N39" s="169" t="s">
        <v>547</v>
      </c>
      <c r="O39" s="170" t="s">
        <v>512</v>
      </c>
      <c r="P39" s="170" t="s">
        <v>513</v>
      </c>
      <c r="Q39" s="131" t="s">
        <v>515</v>
      </c>
      <c r="R39" s="130" t="s">
        <v>516</v>
      </c>
      <c r="S39" s="130" t="s">
        <v>516</v>
      </c>
      <c r="T39" s="130" t="s">
        <v>516</v>
      </c>
      <c r="U39" s="130" t="s">
        <v>516</v>
      </c>
      <c r="V39" s="130" t="s">
        <v>521</v>
      </c>
      <c r="W39" s="130" t="s">
        <v>521</v>
      </c>
      <c r="X39" s="130" t="s">
        <v>516</v>
      </c>
      <c r="Y39" s="130" t="s">
        <v>516</v>
      </c>
      <c r="Z39" s="170" t="s">
        <v>122</v>
      </c>
      <c r="AA39" s="171" t="s">
        <v>532</v>
      </c>
      <c r="AB39" s="171" t="s">
        <v>533</v>
      </c>
      <c r="AC39" s="171" t="s">
        <v>533</v>
      </c>
      <c r="AD39" s="133" t="s">
        <v>122</v>
      </c>
      <c r="AE39" s="171" t="s">
        <v>534</v>
      </c>
      <c r="AF39" s="133" t="s">
        <v>534</v>
      </c>
      <c r="AG39" s="133" t="s">
        <v>534</v>
      </c>
      <c r="AH39" s="130" t="s">
        <v>516</v>
      </c>
      <c r="AI39" s="130" t="s">
        <v>516</v>
      </c>
      <c r="AJ39" s="130" t="s">
        <v>516</v>
      </c>
      <c r="AK39" s="130" t="s">
        <v>516</v>
      </c>
      <c r="AL39" s="171" t="s">
        <v>507</v>
      </c>
      <c r="AM39" s="133" t="s">
        <v>117</v>
      </c>
      <c r="AN39" s="133" t="s">
        <v>117</v>
      </c>
      <c r="AO39" s="133" t="s">
        <v>117</v>
      </c>
      <c r="AP39" s="133" t="s">
        <v>122</v>
      </c>
      <c r="AQ39" s="130" t="s">
        <v>516</v>
      </c>
      <c r="AR39" s="133" t="s">
        <v>122</v>
      </c>
      <c r="AS39" s="133" t="s">
        <v>540</v>
      </c>
      <c r="AT39" s="133" t="s">
        <v>532</v>
      </c>
      <c r="AU39" s="133" t="s">
        <v>532</v>
      </c>
      <c r="AV39" s="133" t="s">
        <v>122</v>
      </c>
      <c r="AW39" s="133" t="s">
        <v>516</v>
      </c>
      <c r="AX39" s="133" t="s">
        <v>548</v>
      </c>
      <c r="AY39" s="130" t="s">
        <v>516</v>
      </c>
      <c r="AZ39" s="133" t="s">
        <v>549</v>
      </c>
      <c r="BA39" s="133" t="s">
        <v>537</v>
      </c>
      <c r="BB39" s="133" t="s">
        <v>551</v>
      </c>
      <c r="BC39" s="130" t="s">
        <v>516</v>
      </c>
      <c r="BD39" s="172" t="s">
        <v>206</v>
      </c>
    </row>
    <row r="40" spans="1:56">
      <c r="A40" s="91" t="s">
        <v>303</v>
      </c>
      <c r="B40" s="79" t="s">
        <v>368</v>
      </c>
      <c r="C40" s="130" t="s">
        <v>492</v>
      </c>
      <c r="D40" s="130" t="s">
        <v>492</v>
      </c>
      <c r="E40" s="130" t="s">
        <v>493</v>
      </c>
      <c r="F40" s="130" t="s">
        <v>493</v>
      </c>
      <c r="G40" s="130" t="s">
        <v>508</v>
      </c>
      <c r="H40" s="131" t="s">
        <v>117</v>
      </c>
      <c r="I40" s="130" t="s">
        <v>507</v>
      </c>
      <c r="J40" s="130" t="s">
        <v>509</v>
      </c>
      <c r="K40" s="130" t="s">
        <v>509</v>
      </c>
      <c r="L40" s="130" t="s">
        <v>510</v>
      </c>
      <c r="M40" s="169" t="s">
        <v>547</v>
      </c>
      <c r="N40" s="169" t="s">
        <v>547</v>
      </c>
      <c r="O40" s="170" t="s">
        <v>512</v>
      </c>
      <c r="P40" s="170" t="s">
        <v>513</v>
      </c>
      <c r="Q40" s="131" t="s">
        <v>515</v>
      </c>
      <c r="R40" s="130" t="s">
        <v>516</v>
      </c>
      <c r="S40" s="130" t="s">
        <v>516</v>
      </c>
      <c r="T40" s="130" t="s">
        <v>516</v>
      </c>
      <c r="U40" s="130" t="s">
        <v>516</v>
      </c>
      <c r="V40" s="130" t="s">
        <v>521</v>
      </c>
      <c r="W40" s="130" t="s">
        <v>521</v>
      </c>
      <c r="X40" s="130" t="s">
        <v>516</v>
      </c>
      <c r="Y40" s="130" t="s">
        <v>516</v>
      </c>
      <c r="Z40" s="170" t="s">
        <v>122</v>
      </c>
      <c r="AA40" s="171" t="s">
        <v>532</v>
      </c>
      <c r="AB40" s="171" t="s">
        <v>533</v>
      </c>
      <c r="AC40" s="171" t="s">
        <v>533</v>
      </c>
      <c r="AD40" s="133" t="s">
        <v>122</v>
      </c>
      <c r="AE40" s="171" t="s">
        <v>534</v>
      </c>
      <c r="AF40" s="133" t="s">
        <v>534</v>
      </c>
      <c r="AG40" s="133" t="s">
        <v>534</v>
      </c>
      <c r="AH40" s="130" t="s">
        <v>516</v>
      </c>
      <c r="AI40" s="130" t="s">
        <v>516</v>
      </c>
      <c r="AJ40" s="130" t="s">
        <v>516</v>
      </c>
      <c r="AK40" s="130" t="s">
        <v>516</v>
      </c>
      <c r="AL40" s="171" t="s">
        <v>507</v>
      </c>
      <c r="AM40" s="133" t="s">
        <v>117</v>
      </c>
      <c r="AN40" s="133" t="s">
        <v>117</v>
      </c>
      <c r="AO40" s="133" t="s">
        <v>117</v>
      </c>
      <c r="AP40" s="133" t="s">
        <v>122</v>
      </c>
      <c r="AQ40" s="130" t="s">
        <v>516</v>
      </c>
      <c r="AR40" s="133" t="s">
        <v>122</v>
      </c>
      <c r="AS40" s="133" t="s">
        <v>540</v>
      </c>
      <c r="AT40" s="133" t="s">
        <v>532</v>
      </c>
      <c r="AU40" s="133" t="s">
        <v>532</v>
      </c>
      <c r="AV40" s="133" t="s">
        <v>122</v>
      </c>
      <c r="AW40" s="133" t="s">
        <v>516</v>
      </c>
      <c r="AX40" s="133" t="s">
        <v>548</v>
      </c>
      <c r="AY40" s="130" t="s">
        <v>516</v>
      </c>
      <c r="AZ40" s="133" t="s">
        <v>549</v>
      </c>
      <c r="BA40" s="133" t="s">
        <v>537</v>
      </c>
      <c r="BB40" s="133" t="s">
        <v>551</v>
      </c>
      <c r="BC40" s="130" t="s">
        <v>516</v>
      </c>
      <c r="BD40" s="172" t="s">
        <v>206</v>
      </c>
    </row>
    <row r="41" spans="1:56">
      <c r="A41" s="91" t="s">
        <v>304</v>
      </c>
      <c r="B41" s="79" t="s">
        <v>369</v>
      </c>
      <c r="C41" s="130" t="s">
        <v>492</v>
      </c>
      <c r="D41" s="130" t="s">
        <v>492</v>
      </c>
      <c r="E41" s="130" t="s">
        <v>493</v>
      </c>
      <c r="F41" s="130" t="s">
        <v>493</v>
      </c>
      <c r="G41" s="130" t="s">
        <v>508</v>
      </c>
      <c r="H41" s="131" t="s">
        <v>117</v>
      </c>
      <c r="I41" s="130" t="s">
        <v>507</v>
      </c>
      <c r="J41" s="130" t="s">
        <v>509</v>
      </c>
      <c r="K41" s="130" t="s">
        <v>509</v>
      </c>
      <c r="L41" s="130" t="s">
        <v>510</v>
      </c>
      <c r="M41" s="169" t="s">
        <v>547</v>
      </c>
      <c r="N41" s="169" t="s">
        <v>547</v>
      </c>
      <c r="O41" s="170" t="s">
        <v>512</v>
      </c>
      <c r="P41" s="170" t="s">
        <v>513</v>
      </c>
      <c r="Q41" s="131" t="s">
        <v>515</v>
      </c>
      <c r="R41" s="130" t="s">
        <v>516</v>
      </c>
      <c r="S41" s="130" t="s">
        <v>516</v>
      </c>
      <c r="T41" s="130" t="s">
        <v>516</v>
      </c>
      <c r="U41" s="130" t="s">
        <v>516</v>
      </c>
      <c r="V41" s="130" t="s">
        <v>521</v>
      </c>
      <c r="W41" s="130" t="s">
        <v>521</v>
      </c>
      <c r="X41" s="130" t="s">
        <v>516</v>
      </c>
      <c r="Y41" s="130" t="s">
        <v>516</v>
      </c>
      <c r="Z41" s="170" t="s">
        <v>122</v>
      </c>
      <c r="AA41" s="171" t="s">
        <v>532</v>
      </c>
      <c r="AB41" s="171" t="s">
        <v>533</v>
      </c>
      <c r="AC41" s="171" t="s">
        <v>533</v>
      </c>
      <c r="AD41" s="133" t="s">
        <v>122</v>
      </c>
      <c r="AE41" s="171" t="s">
        <v>534</v>
      </c>
      <c r="AF41" s="133" t="s">
        <v>534</v>
      </c>
      <c r="AG41" s="133" t="s">
        <v>534</v>
      </c>
      <c r="AH41" s="130" t="s">
        <v>516</v>
      </c>
      <c r="AI41" s="130" t="s">
        <v>516</v>
      </c>
      <c r="AJ41" s="130" t="s">
        <v>516</v>
      </c>
      <c r="AK41" s="130" t="s">
        <v>516</v>
      </c>
      <c r="AL41" s="171" t="s">
        <v>507</v>
      </c>
      <c r="AM41" s="133" t="s">
        <v>117</v>
      </c>
      <c r="AN41" s="133" t="s">
        <v>117</v>
      </c>
      <c r="AO41" s="133" t="s">
        <v>117</v>
      </c>
      <c r="AP41" s="133" t="s">
        <v>122</v>
      </c>
      <c r="AQ41" s="130" t="s">
        <v>516</v>
      </c>
      <c r="AR41" s="133" t="s">
        <v>122</v>
      </c>
      <c r="AS41" s="133" t="s">
        <v>540</v>
      </c>
      <c r="AT41" s="133" t="s">
        <v>532</v>
      </c>
      <c r="AU41" s="133" t="s">
        <v>532</v>
      </c>
      <c r="AV41" s="133" t="s">
        <v>122</v>
      </c>
      <c r="AW41" s="133" t="s">
        <v>516</v>
      </c>
      <c r="AX41" s="133" t="s">
        <v>548</v>
      </c>
      <c r="AY41" s="130" t="s">
        <v>516</v>
      </c>
      <c r="AZ41" s="133" t="s">
        <v>549</v>
      </c>
      <c r="BA41" s="133" t="s">
        <v>537</v>
      </c>
      <c r="BB41" s="133" t="s">
        <v>551</v>
      </c>
      <c r="BC41" s="130" t="s">
        <v>516</v>
      </c>
      <c r="BD41" s="172" t="s">
        <v>206</v>
      </c>
    </row>
    <row r="42" spans="1:56">
      <c r="A42" s="91" t="s">
        <v>305</v>
      </c>
      <c r="B42" s="79" t="s">
        <v>370</v>
      </c>
      <c r="C42" s="130" t="s">
        <v>492</v>
      </c>
      <c r="D42" s="130" t="s">
        <v>492</v>
      </c>
      <c r="E42" s="130" t="s">
        <v>493</v>
      </c>
      <c r="F42" s="130" t="s">
        <v>493</v>
      </c>
      <c r="G42" s="130" t="s">
        <v>508</v>
      </c>
      <c r="H42" s="131" t="s">
        <v>117</v>
      </c>
      <c r="I42" s="130" t="s">
        <v>507</v>
      </c>
      <c r="J42" s="130" t="s">
        <v>509</v>
      </c>
      <c r="K42" s="130" t="s">
        <v>509</v>
      </c>
      <c r="L42" s="130" t="s">
        <v>510</v>
      </c>
      <c r="M42" s="169" t="s">
        <v>547</v>
      </c>
      <c r="N42" s="169" t="s">
        <v>547</v>
      </c>
      <c r="O42" s="170" t="s">
        <v>512</v>
      </c>
      <c r="P42" s="170" t="s">
        <v>513</v>
      </c>
      <c r="Q42" s="131" t="s">
        <v>515</v>
      </c>
      <c r="R42" s="130" t="s">
        <v>516</v>
      </c>
      <c r="S42" s="130" t="s">
        <v>516</v>
      </c>
      <c r="T42" s="130" t="s">
        <v>516</v>
      </c>
      <c r="U42" s="130" t="s">
        <v>516</v>
      </c>
      <c r="V42" s="130" t="s">
        <v>521</v>
      </c>
      <c r="W42" s="130" t="s">
        <v>521</v>
      </c>
      <c r="X42" s="130" t="s">
        <v>516</v>
      </c>
      <c r="Y42" s="130" t="s">
        <v>516</v>
      </c>
      <c r="Z42" s="170" t="s">
        <v>122</v>
      </c>
      <c r="AA42" s="171" t="s">
        <v>532</v>
      </c>
      <c r="AB42" s="171" t="s">
        <v>533</v>
      </c>
      <c r="AC42" s="171" t="s">
        <v>533</v>
      </c>
      <c r="AD42" s="133" t="s">
        <v>122</v>
      </c>
      <c r="AE42" s="171" t="s">
        <v>534</v>
      </c>
      <c r="AF42" s="133" t="s">
        <v>534</v>
      </c>
      <c r="AG42" s="133" t="s">
        <v>534</v>
      </c>
      <c r="AH42" s="130" t="s">
        <v>516</v>
      </c>
      <c r="AI42" s="130" t="s">
        <v>516</v>
      </c>
      <c r="AJ42" s="130" t="s">
        <v>516</v>
      </c>
      <c r="AK42" s="130" t="s">
        <v>516</v>
      </c>
      <c r="AL42" s="171" t="s">
        <v>507</v>
      </c>
      <c r="AM42" s="133" t="s">
        <v>117</v>
      </c>
      <c r="AN42" s="133" t="s">
        <v>117</v>
      </c>
      <c r="AO42" s="133" t="s">
        <v>117</v>
      </c>
      <c r="AP42" s="133" t="s">
        <v>122</v>
      </c>
      <c r="AQ42" s="130" t="s">
        <v>516</v>
      </c>
      <c r="AR42" s="133" t="s">
        <v>122</v>
      </c>
      <c r="AS42" s="133" t="s">
        <v>540</v>
      </c>
      <c r="AT42" s="133" t="s">
        <v>532</v>
      </c>
      <c r="AU42" s="133" t="s">
        <v>532</v>
      </c>
      <c r="AV42" s="133" t="s">
        <v>122</v>
      </c>
      <c r="AW42" s="133" t="s">
        <v>516</v>
      </c>
      <c r="AX42" s="133" t="s">
        <v>548</v>
      </c>
      <c r="AY42" s="130" t="s">
        <v>516</v>
      </c>
      <c r="AZ42" s="133" t="s">
        <v>549</v>
      </c>
      <c r="BA42" s="133" t="s">
        <v>537</v>
      </c>
      <c r="BB42" s="133" t="s">
        <v>551</v>
      </c>
      <c r="BC42" s="130" t="s">
        <v>516</v>
      </c>
      <c r="BD42" s="172" t="s">
        <v>206</v>
      </c>
    </row>
    <row r="43" spans="1:56">
      <c r="A43" s="91" t="s">
        <v>306</v>
      </c>
      <c r="B43" s="79" t="s">
        <v>371</v>
      </c>
      <c r="C43" s="130" t="s">
        <v>492</v>
      </c>
      <c r="D43" s="130" t="s">
        <v>492</v>
      </c>
      <c r="E43" s="130" t="s">
        <v>493</v>
      </c>
      <c r="F43" s="130" t="s">
        <v>493</v>
      </c>
      <c r="G43" s="130" t="s">
        <v>508</v>
      </c>
      <c r="H43" s="131" t="s">
        <v>117</v>
      </c>
      <c r="I43" s="130" t="s">
        <v>507</v>
      </c>
      <c r="J43" s="130" t="s">
        <v>509</v>
      </c>
      <c r="K43" s="130" t="s">
        <v>509</v>
      </c>
      <c r="L43" s="130" t="s">
        <v>510</v>
      </c>
      <c r="M43" s="169" t="s">
        <v>547</v>
      </c>
      <c r="N43" s="169" t="s">
        <v>547</v>
      </c>
      <c r="O43" s="170" t="s">
        <v>512</v>
      </c>
      <c r="P43" s="170" t="s">
        <v>513</v>
      </c>
      <c r="Q43" s="131" t="s">
        <v>515</v>
      </c>
      <c r="R43" s="130" t="s">
        <v>516</v>
      </c>
      <c r="S43" s="130" t="s">
        <v>516</v>
      </c>
      <c r="T43" s="130" t="s">
        <v>516</v>
      </c>
      <c r="U43" s="130" t="s">
        <v>516</v>
      </c>
      <c r="V43" s="130" t="s">
        <v>521</v>
      </c>
      <c r="W43" s="130" t="s">
        <v>521</v>
      </c>
      <c r="X43" s="130" t="s">
        <v>516</v>
      </c>
      <c r="Y43" s="130" t="s">
        <v>516</v>
      </c>
      <c r="Z43" s="170" t="s">
        <v>122</v>
      </c>
      <c r="AA43" s="171" t="s">
        <v>532</v>
      </c>
      <c r="AB43" s="171" t="s">
        <v>533</v>
      </c>
      <c r="AC43" s="171" t="s">
        <v>533</v>
      </c>
      <c r="AD43" s="133" t="s">
        <v>122</v>
      </c>
      <c r="AE43" s="171" t="s">
        <v>534</v>
      </c>
      <c r="AF43" s="133" t="s">
        <v>534</v>
      </c>
      <c r="AG43" s="133" t="s">
        <v>534</v>
      </c>
      <c r="AH43" s="130" t="s">
        <v>516</v>
      </c>
      <c r="AI43" s="130" t="s">
        <v>516</v>
      </c>
      <c r="AJ43" s="130" t="s">
        <v>516</v>
      </c>
      <c r="AK43" s="130" t="s">
        <v>516</v>
      </c>
      <c r="AL43" s="171" t="s">
        <v>507</v>
      </c>
      <c r="AM43" s="133" t="s">
        <v>117</v>
      </c>
      <c r="AN43" s="133" t="s">
        <v>117</v>
      </c>
      <c r="AO43" s="133" t="s">
        <v>117</v>
      </c>
      <c r="AP43" s="133" t="s">
        <v>122</v>
      </c>
      <c r="AQ43" s="130" t="s">
        <v>516</v>
      </c>
      <c r="AR43" s="133" t="s">
        <v>122</v>
      </c>
      <c r="AS43" s="133" t="s">
        <v>540</v>
      </c>
      <c r="AT43" s="133" t="s">
        <v>532</v>
      </c>
      <c r="AU43" s="133" t="s">
        <v>532</v>
      </c>
      <c r="AV43" s="133" t="s">
        <v>122</v>
      </c>
      <c r="AW43" s="133" t="s">
        <v>516</v>
      </c>
      <c r="AX43" s="133" t="s">
        <v>548</v>
      </c>
      <c r="AY43" s="130" t="s">
        <v>516</v>
      </c>
      <c r="AZ43" s="133" t="s">
        <v>549</v>
      </c>
      <c r="BA43" s="133" t="s">
        <v>537</v>
      </c>
      <c r="BB43" s="133" t="s">
        <v>551</v>
      </c>
      <c r="BC43" s="130" t="s">
        <v>516</v>
      </c>
      <c r="BD43" s="172" t="s">
        <v>206</v>
      </c>
    </row>
    <row r="44" spans="1:56">
      <c r="A44" s="91" t="s">
        <v>307</v>
      </c>
      <c r="B44" s="79" t="s">
        <v>372</v>
      </c>
      <c r="C44" s="130" t="s">
        <v>492</v>
      </c>
      <c r="D44" s="130" t="s">
        <v>492</v>
      </c>
      <c r="E44" s="130" t="s">
        <v>493</v>
      </c>
      <c r="F44" s="130" t="s">
        <v>493</v>
      </c>
      <c r="G44" s="130" t="s">
        <v>508</v>
      </c>
      <c r="H44" s="131" t="s">
        <v>117</v>
      </c>
      <c r="I44" s="130" t="s">
        <v>507</v>
      </c>
      <c r="J44" s="130" t="s">
        <v>509</v>
      </c>
      <c r="K44" s="130" t="s">
        <v>509</v>
      </c>
      <c r="L44" s="130" t="s">
        <v>510</v>
      </c>
      <c r="M44" s="169" t="s">
        <v>547</v>
      </c>
      <c r="N44" s="169" t="s">
        <v>547</v>
      </c>
      <c r="O44" s="170" t="s">
        <v>512</v>
      </c>
      <c r="P44" s="170" t="s">
        <v>513</v>
      </c>
      <c r="Q44" s="131" t="s">
        <v>515</v>
      </c>
      <c r="R44" s="130" t="s">
        <v>516</v>
      </c>
      <c r="S44" s="130" t="s">
        <v>516</v>
      </c>
      <c r="T44" s="130" t="s">
        <v>516</v>
      </c>
      <c r="U44" s="130" t="s">
        <v>516</v>
      </c>
      <c r="V44" s="130" t="s">
        <v>521</v>
      </c>
      <c r="W44" s="130" t="s">
        <v>521</v>
      </c>
      <c r="X44" s="130" t="s">
        <v>516</v>
      </c>
      <c r="Y44" s="130" t="s">
        <v>516</v>
      </c>
      <c r="Z44" s="170" t="s">
        <v>122</v>
      </c>
      <c r="AA44" s="171" t="s">
        <v>532</v>
      </c>
      <c r="AB44" s="171" t="s">
        <v>533</v>
      </c>
      <c r="AC44" s="171" t="s">
        <v>533</v>
      </c>
      <c r="AD44" s="133" t="s">
        <v>122</v>
      </c>
      <c r="AE44" s="171" t="s">
        <v>534</v>
      </c>
      <c r="AF44" s="133" t="s">
        <v>534</v>
      </c>
      <c r="AG44" s="133" t="s">
        <v>534</v>
      </c>
      <c r="AH44" s="130" t="s">
        <v>516</v>
      </c>
      <c r="AI44" s="130" t="s">
        <v>516</v>
      </c>
      <c r="AJ44" s="130" t="s">
        <v>516</v>
      </c>
      <c r="AK44" s="130" t="s">
        <v>516</v>
      </c>
      <c r="AL44" s="171" t="s">
        <v>507</v>
      </c>
      <c r="AM44" s="133" t="s">
        <v>117</v>
      </c>
      <c r="AN44" s="133" t="s">
        <v>117</v>
      </c>
      <c r="AO44" s="133" t="s">
        <v>117</v>
      </c>
      <c r="AP44" s="133" t="s">
        <v>122</v>
      </c>
      <c r="AQ44" s="130" t="s">
        <v>516</v>
      </c>
      <c r="AR44" s="133" t="s">
        <v>122</v>
      </c>
      <c r="AS44" s="133" t="s">
        <v>540</v>
      </c>
      <c r="AT44" s="133" t="s">
        <v>532</v>
      </c>
      <c r="AU44" s="133" t="s">
        <v>532</v>
      </c>
      <c r="AV44" s="133" t="s">
        <v>122</v>
      </c>
      <c r="AW44" s="133" t="s">
        <v>516</v>
      </c>
      <c r="AX44" s="133" t="s">
        <v>548</v>
      </c>
      <c r="AY44" s="130" t="s">
        <v>516</v>
      </c>
      <c r="AZ44" s="133" t="s">
        <v>549</v>
      </c>
      <c r="BA44" s="133" t="s">
        <v>537</v>
      </c>
      <c r="BB44" s="133" t="s">
        <v>551</v>
      </c>
      <c r="BC44" s="130" t="s">
        <v>516</v>
      </c>
      <c r="BD44" s="172" t="s">
        <v>206</v>
      </c>
    </row>
    <row r="45" spans="1:56">
      <c r="A45" s="91" t="s">
        <v>308</v>
      </c>
      <c r="B45" s="79" t="s">
        <v>373</v>
      </c>
      <c r="C45" s="130" t="s">
        <v>492</v>
      </c>
      <c r="D45" s="130" t="s">
        <v>492</v>
      </c>
      <c r="E45" s="130" t="s">
        <v>493</v>
      </c>
      <c r="F45" s="130" t="s">
        <v>493</v>
      </c>
      <c r="G45" s="130" t="s">
        <v>508</v>
      </c>
      <c r="H45" s="131" t="s">
        <v>117</v>
      </c>
      <c r="I45" s="130" t="s">
        <v>507</v>
      </c>
      <c r="J45" s="130" t="s">
        <v>509</v>
      </c>
      <c r="K45" s="130" t="s">
        <v>509</v>
      </c>
      <c r="L45" s="130" t="s">
        <v>510</v>
      </c>
      <c r="M45" s="169" t="s">
        <v>547</v>
      </c>
      <c r="N45" s="169" t="s">
        <v>547</v>
      </c>
      <c r="O45" s="170" t="s">
        <v>512</v>
      </c>
      <c r="P45" s="170" t="s">
        <v>513</v>
      </c>
      <c r="Q45" s="131" t="s">
        <v>515</v>
      </c>
      <c r="R45" s="130" t="s">
        <v>516</v>
      </c>
      <c r="S45" s="130" t="s">
        <v>516</v>
      </c>
      <c r="T45" s="130" t="s">
        <v>516</v>
      </c>
      <c r="U45" s="130" t="s">
        <v>516</v>
      </c>
      <c r="V45" s="130" t="s">
        <v>521</v>
      </c>
      <c r="W45" s="130" t="s">
        <v>521</v>
      </c>
      <c r="X45" s="130" t="s">
        <v>516</v>
      </c>
      <c r="Y45" s="130" t="s">
        <v>516</v>
      </c>
      <c r="Z45" s="170" t="s">
        <v>122</v>
      </c>
      <c r="AA45" s="171" t="s">
        <v>532</v>
      </c>
      <c r="AB45" s="171" t="s">
        <v>533</v>
      </c>
      <c r="AC45" s="171" t="s">
        <v>533</v>
      </c>
      <c r="AD45" s="133" t="s">
        <v>122</v>
      </c>
      <c r="AE45" s="171" t="s">
        <v>534</v>
      </c>
      <c r="AF45" s="133" t="s">
        <v>534</v>
      </c>
      <c r="AG45" s="133" t="s">
        <v>534</v>
      </c>
      <c r="AH45" s="130" t="s">
        <v>516</v>
      </c>
      <c r="AI45" s="130" t="s">
        <v>516</v>
      </c>
      <c r="AJ45" s="130" t="s">
        <v>516</v>
      </c>
      <c r="AK45" s="130" t="s">
        <v>516</v>
      </c>
      <c r="AL45" s="171" t="s">
        <v>507</v>
      </c>
      <c r="AM45" s="133" t="s">
        <v>117</v>
      </c>
      <c r="AN45" s="133" t="s">
        <v>117</v>
      </c>
      <c r="AO45" s="133" t="s">
        <v>117</v>
      </c>
      <c r="AP45" s="133" t="s">
        <v>122</v>
      </c>
      <c r="AQ45" s="130" t="s">
        <v>516</v>
      </c>
      <c r="AR45" s="133" t="s">
        <v>122</v>
      </c>
      <c r="AS45" s="133" t="s">
        <v>540</v>
      </c>
      <c r="AT45" s="133" t="s">
        <v>532</v>
      </c>
      <c r="AU45" s="133" t="s">
        <v>532</v>
      </c>
      <c r="AV45" s="133" t="s">
        <v>122</v>
      </c>
      <c r="AW45" s="133" t="s">
        <v>516</v>
      </c>
      <c r="AX45" s="133" t="s">
        <v>548</v>
      </c>
      <c r="AY45" s="130" t="s">
        <v>516</v>
      </c>
      <c r="AZ45" s="133" t="s">
        <v>549</v>
      </c>
      <c r="BA45" s="133" t="s">
        <v>537</v>
      </c>
      <c r="BB45" s="133" t="s">
        <v>551</v>
      </c>
      <c r="BC45" s="130" t="s">
        <v>516</v>
      </c>
      <c r="BD45" s="172" t="s">
        <v>206</v>
      </c>
    </row>
    <row r="46" spans="1:56">
      <c r="A46" s="91" t="s">
        <v>309</v>
      </c>
      <c r="B46" s="79" t="s">
        <v>374</v>
      </c>
      <c r="C46" s="130" t="s">
        <v>492</v>
      </c>
      <c r="D46" s="130" t="s">
        <v>492</v>
      </c>
      <c r="E46" s="130" t="s">
        <v>493</v>
      </c>
      <c r="F46" s="130" t="s">
        <v>493</v>
      </c>
      <c r="G46" s="130" t="s">
        <v>508</v>
      </c>
      <c r="H46" s="131" t="s">
        <v>117</v>
      </c>
      <c r="I46" s="130" t="s">
        <v>60</v>
      </c>
      <c r="J46" s="130" t="s">
        <v>509</v>
      </c>
      <c r="K46" s="130" t="s">
        <v>509</v>
      </c>
      <c r="L46" s="130" t="s">
        <v>510</v>
      </c>
      <c r="M46" s="169" t="s">
        <v>547</v>
      </c>
      <c r="N46" s="169" t="s">
        <v>547</v>
      </c>
      <c r="O46" s="170" t="s">
        <v>511</v>
      </c>
      <c r="P46" s="170" t="s">
        <v>514</v>
      </c>
      <c r="Q46" s="131" t="s">
        <v>515</v>
      </c>
      <c r="R46" s="130" t="s">
        <v>516</v>
      </c>
      <c r="S46" s="130" t="s">
        <v>516</v>
      </c>
      <c r="T46" s="130" t="s">
        <v>516</v>
      </c>
      <c r="U46" s="130" t="s">
        <v>516</v>
      </c>
      <c r="V46" s="130" t="s">
        <v>516</v>
      </c>
      <c r="W46" s="130" t="s">
        <v>516</v>
      </c>
      <c r="X46" s="130" t="s">
        <v>516</v>
      </c>
      <c r="Y46" s="130" t="s">
        <v>516</v>
      </c>
      <c r="Z46" s="130" t="s">
        <v>516</v>
      </c>
      <c r="AA46" s="171" t="s">
        <v>532</v>
      </c>
      <c r="AB46" s="171" t="s">
        <v>533</v>
      </c>
      <c r="AC46" s="171" t="s">
        <v>533</v>
      </c>
      <c r="AD46" s="133" t="s">
        <v>122</v>
      </c>
      <c r="AE46" s="171" t="s">
        <v>534</v>
      </c>
      <c r="AF46" s="133" t="s">
        <v>534</v>
      </c>
      <c r="AG46" s="133" t="s">
        <v>534</v>
      </c>
      <c r="AH46" s="130" t="s">
        <v>516</v>
      </c>
      <c r="AI46" s="130" t="s">
        <v>516</v>
      </c>
      <c r="AJ46" s="130" t="s">
        <v>516</v>
      </c>
      <c r="AK46" s="130" t="s">
        <v>516</v>
      </c>
      <c r="AL46" s="171" t="s">
        <v>507</v>
      </c>
      <c r="AM46" s="133" t="s">
        <v>117</v>
      </c>
      <c r="AN46" s="133" t="s">
        <v>117</v>
      </c>
      <c r="AO46" s="133" t="s">
        <v>117</v>
      </c>
      <c r="AP46" s="133" t="s">
        <v>122</v>
      </c>
      <c r="AQ46" s="130" t="s">
        <v>516</v>
      </c>
      <c r="AR46" s="133" t="s">
        <v>122</v>
      </c>
      <c r="AS46" s="133" t="s">
        <v>541</v>
      </c>
      <c r="AT46" s="133" t="s">
        <v>532</v>
      </c>
      <c r="AU46" s="133" t="s">
        <v>532</v>
      </c>
      <c r="AV46" s="130" t="s">
        <v>516</v>
      </c>
      <c r="AW46" s="133" t="s">
        <v>546</v>
      </c>
      <c r="AX46" s="130" t="s">
        <v>516</v>
      </c>
      <c r="AY46" s="130" t="s">
        <v>516</v>
      </c>
      <c r="AZ46" s="133" t="s">
        <v>549</v>
      </c>
      <c r="BA46" s="133" t="s">
        <v>537</v>
      </c>
      <c r="BB46" s="133" t="s">
        <v>550</v>
      </c>
      <c r="BC46" s="130" t="s">
        <v>516</v>
      </c>
      <c r="BD46" s="172" t="s">
        <v>206</v>
      </c>
    </row>
    <row r="47" spans="1:56">
      <c r="A47" s="91" t="s">
        <v>310</v>
      </c>
      <c r="B47" s="79" t="s">
        <v>375</v>
      </c>
      <c r="C47" s="130" t="s">
        <v>492</v>
      </c>
      <c r="D47" s="130" t="s">
        <v>492</v>
      </c>
      <c r="E47" s="130" t="s">
        <v>493</v>
      </c>
      <c r="F47" s="130" t="s">
        <v>493</v>
      </c>
      <c r="G47" s="130" t="s">
        <v>508</v>
      </c>
      <c r="H47" s="131" t="s">
        <v>117</v>
      </c>
      <c r="I47" s="130" t="s">
        <v>60</v>
      </c>
      <c r="J47" s="130" t="s">
        <v>509</v>
      </c>
      <c r="K47" s="130" t="s">
        <v>509</v>
      </c>
      <c r="L47" s="130" t="s">
        <v>510</v>
      </c>
      <c r="M47" s="169" t="s">
        <v>547</v>
      </c>
      <c r="N47" s="169" t="s">
        <v>547</v>
      </c>
      <c r="O47" s="170" t="s">
        <v>511</v>
      </c>
      <c r="P47" s="170" t="s">
        <v>514</v>
      </c>
      <c r="Q47" s="131" t="s">
        <v>515</v>
      </c>
      <c r="R47" s="130" t="s">
        <v>516</v>
      </c>
      <c r="S47" s="130" t="s">
        <v>516</v>
      </c>
      <c r="T47" s="130" t="s">
        <v>516</v>
      </c>
      <c r="U47" s="130" t="s">
        <v>516</v>
      </c>
      <c r="V47" s="130" t="s">
        <v>516</v>
      </c>
      <c r="W47" s="130" t="s">
        <v>516</v>
      </c>
      <c r="X47" s="130" t="s">
        <v>516</v>
      </c>
      <c r="Y47" s="130" t="s">
        <v>516</v>
      </c>
      <c r="Z47" s="130" t="s">
        <v>516</v>
      </c>
      <c r="AA47" s="171" t="s">
        <v>532</v>
      </c>
      <c r="AB47" s="171" t="s">
        <v>533</v>
      </c>
      <c r="AC47" s="171" t="s">
        <v>533</v>
      </c>
      <c r="AD47" s="133" t="s">
        <v>122</v>
      </c>
      <c r="AE47" s="171" t="s">
        <v>534</v>
      </c>
      <c r="AF47" s="133" t="s">
        <v>534</v>
      </c>
      <c r="AG47" s="133" t="s">
        <v>534</v>
      </c>
      <c r="AH47" s="130" t="s">
        <v>516</v>
      </c>
      <c r="AI47" s="130" t="s">
        <v>516</v>
      </c>
      <c r="AJ47" s="130" t="s">
        <v>516</v>
      </c>
      <c r="AK47" s="130" t="s">
        <v>516</v>
      </c>
      <c r="AL47" s="171" t="s">
        <v>507</v>
      </c>
      <c r="AM47" s="133" t="s">
        <v>117</v>
      </c>
      <c r="AN47" s="133" t="s">
        <v>117</v>
      </c>
      <c r="AO47" s="133" t="s">
        <v>117</v>
      </c>
      <c r="AP47" s="133" t="s">
        <v>122</v>
      </c>
      <c r="AQ47" s="130" t="s">
        <v>516</v>
      </c>
      <c r="AR47" s="133" t="s">
        <v>122</v>
      </c>
      <c r="AS47" s="133" t="s">
        <v>541</v>
      </c>
      <c r="AT47" s="133" t="s">
        <v>532</v>
      </c>
      <c r="AU47" s="133" t="s">
        <v>532</v>
      </c>
      <c r="AV47" s="130" t="s">
        <v>516</v>
      </c>
      <c r="AW47" s="133" t="s">
        <v>546</v>
      </c>
      <c r="AX47" s="130" t="s">
        <v>516</v>
      </c>
      <c r="AY47" s="130" t="s">
        <v>516</v>
      </c>
      <c r="AZ47" s="133" t="s">
        <v>549</v>
      </c>
      <c r="BA47" s="133" t="s">
        <v>537</v>
      </c>
      <c r="BB47" s="133" t="s">
        <v>550</v>
      </c>
      <c r="BC47" s="130" t="s">
        <v>516</v>
      </c>
      <c r="BD47" s="172" t="s">
        <v>206</v>
      </c>
    </row>
    <row r="48" spans="1:56">
      <c r="A48" s="91" t="s">
        <v>311</v>
      </c>
      <c r="B48" s="79" t="s">
        <v>376</v>
      </c>
      <c r="C48" s="130" t="s">
        <v>492</v>
      </c>
      <c r="D48" s="130" t="s">
        <v>492</v>
      </c>
      <c r="E48" s="130" t="s">
        <v>493</v>
      </c>
      <c r="F48" s="130" t="s">
        <v>493</v>
      </c>
      <c r="G48" s="130" t="s">
        <v>508</v>
      </c>
      <c r="H48" s="131" t="s">
        <v>117</v>
      </c>
      <c r="I48" s="130" t="s">
        <v>60</v>
      </c>
      <c r="J48" s="130" t="s">
        <v>509</v>
      </c>
      <c r="K48" s="130" t="s">
        <v>509</v>
      </c>
      <c r="L48" s="130" t="s">
        <v>510</v>
      </c>
      <c r="M48" s="169" t="s">
        <v>547</v>
      </c>
      <c r="N48" s="169" t="s">
        <v>547</v>
      </c>
      <c r="O48" s="170" t="s">
        <v>511</v>
      </c>
      <c r="P48" s="170" t="s">
        <v>514</v>
      </c>
      <c r="Q48" s="131" t="s">
        <v>515</v>
      </c>
      <c r="R48" s="130" t="s">
        <v>516</v>
      </c>
      <c r="S48" s="130" t="s">
        <v>516</v>
      </c>
      <c r="T48" s="130" t="s">
        <v>516</v>
      </c>
      <c r="U48" s="130" t="s">
        <v>516</v>
      </c>
      <c r="V48" s="130" t="s">
        <v>516</v>
      </c>
      <c r="W48" s="130" t="s">
        <v>516</v>
      </c>
      <c r="X48" s="130" t="s">
        <v>516</v>
      </c>
      <c r="Y48" s="130" t="s">
        <v>516</v>
      </c>
      <c r="Z48" s="130" t="s">
        <v>516</v>
      </c>
      <c r="AA48" s="171" t="s">
        <v>532</v>
      </c>
      <c r="AB48" s="171" t="s">
        <v>533</v>
      </c>
      <c r="AC48" s="171" t="s">
        <v>533</v>
      </c>
      <c r="AD48" s="133" t="s">
        <v>122</v>
      </c>
      <c r="AE48" s="171" t="s">
        <v>534</v>
      </c>
      <c r="AF48" s="133" t="s">
        <v>534</v>
      </c>
      <c r="AG48" s="133" t="s">
        <v>534</v>
      </c>
      <c r="AH48" s="130" t="s">
        <v>516</v>
      </c>
      <c r="AI48" s="130" t="s">
        <v>516</v>
      </c>
      <c r="AJ48" s="130" t="s">
        <v>516</v>
      </c>
      <c r="AK48" s="130" t="s">
        <v>516</v>
      </c>
      <c r="AL48" s="171" t="s">
        <v>507</v>
      </c>
      <c r="AM48" s="133" t="s">
        <v>117</v>
      </c>
      <c r="AN48" s="133" t="s">
        <v>117</v>
      </c>
      <c r="AO48" s="133" t="s">
        <v>117</v>
      </c>
      <c r="AP48" s="133" t="s">
        <v>122</v>
      </c>
      <c r="AQ48" s="130" t="s">
        <v>516</v>
      </c>
      <c r="AR48" s="133" t="s">
        <v>122</v>
      </c>
      <c r="AS48" s="133" t="s">
        <v>541</v>
      </c>
      <c r="AT48" s="133" t="s">
        <v>532</v>
      </c>
      <c r="AU48" s="133" t="s">
        <v>532</v>
      </c>
      <c r="AV48" s="130" t="s">
        <v>516</v>
      </c>
      <c r="AW48" s="133" t="s">
        <v>546</v>
      </c>
      <c r="AX48" s="130" t="s">
        <v>516</v>
      </c>
      <c r="AY48" s="130" t="s">
        <v>516</v>
      </c>
      <c r="AZ48" s="133" t="s">
        <v>549</v>
      </c>
      <c r="BA48" s="133" t="s">
        <v>537</v>
      </c>
      <c r="BB48" s="133" t="s">
        <v>550</v>
      </c>
      <c r="BC48" s="130" t="s">
        <v>516</v>
      </c>
      <c r="BD48" s="172" t="s">
        <v>206</v>
      </c>
    </row>
    <row r="49" spans="1:56">
      <c r="A49" s="91" t="s">
        <v>312</v>
      </c>
      <c r="B49" s="79" t="s">
        <v>377</v>
      </c>
      <c r="C49" s="130" t="s">
        <v>492</v>
      </c>
      <c r="D49" s="130" t="s">
        <v>492</v>
      </c>
      <c r="E49" s="130" t="s">
        <v>493</v>
      </c>
      <c r="F49" s="130" t="s">
        <v>493</v>
      </c>
      <c r="G49" s="130" t="s">
        <v>508</v>
      </c>
      <c r="H49" s="131" t="s">
        <v>117</v>
      </c>
      <c r="I49" s="130" t="s">
        <v>60</v>
      </c>
      <c r="J49" s="130" t="s">
        <v>509</v>
      </c>
      <c r="K49" s="130" t="s">
        <v>509</v>
      </c>
      <c r="L49" s="130" t="s">
        <v>60</v>
      </c>
      <c r="M49" s="169" t="s">
        <v>547</v>
      </c>
      <c r="N49" s="169" t="s">
        <v>547</v>
      </c>
      <c r="O49" s="170" t="s">
        <v>511</v>
      </c>
      <c r="P49" s="170" t="s">
        <v>514</v>
      </c>
      <c r="Q49" s="131" t="s">
        <v>515</v>
      </c>
      <c r="R49" s="130" t="s">
        <v>516</v>
      </c>
      <c r="S49" s="130" t="s">
        <v>516</v>
      </c>
      <c r="T49" s="130" t="s">
        <v>516</v>
      </c>
      <c r="U49" s="130" t="s">
        <v>516</v>
      </c>
      <c r="V49" s="130" t="s">
        <v>516</v>
      </c>
      <c r="W49" s="130" t="s">
        <v>516</v>
      </c>
      <c r="X49" s="130" t="s">
        <v>516</v>
      </c>
      <c r="Y49" s="130" t="s">
        <v>516</v>
      </c>
      <c r="Z49" s="130" t="s">
        <v>516</v>
      </c>
      <c r="AA49" s="171" t="s">
        <v>532</v>
      </c>
      <c r="AB49" s="171" t="s">
        <v>533</v>
      </c>
      <c r="AC49" s="171" t="s">
        <v>533</v>
      </c>
      <c r="AD49" s="133" t="s">
        <v>122</v>
      </c>
      <c r="AE49" s="171" t="s">
        <v>534</v>
      </c>
      <c r="AF49" s="133" t="s">
        <v>534</v>
      </c>
      <c r="AG49" s="133" t="s">
        <v>534</v>
      </c>
      <c r="AH49" s="130" t="s">
        <v>516</v>
      </c>
      <c r="AI49" s="130" t="s">
        <v>516</v>
      </c>
      <c r="AJ49" s="130" t="s">
        <v>516</v>
      </c>
      <c r="AK49" s="130" t="s">
        <v>516</v>
      </c>
      <c r="AL49" s="171" t="s">
        <v>507</v>
      </c>
      <c r="AM49" s="133" t="s">
        <v>117</v>
      </c>
      <c r="AN49" s="133" t="s">
        <v>117</v>
      </c>
      <c r="AO49" s="133" t="s">
        <v>117</v>
      </c>
      <c r="AP49" s="133" t="s">
        <v>122</v>
      </c>
      <c r="AQ49" s="130" t="s">
        <v>516</v>
      </c>
      <c r="AR49" s="133" t="s">
        <v>122</v>
      </c>
      <c r="AS49" s="133" t="s">
        <v>541</v>
      </c>
      <c r="AT49" s="133" t="s">
        <v>532</v>
      </c>
      <c r="AU49" s="133" t="s">
        <v>532</v>
      </c>
      <c r="AV49" s="130" t="s">
        <v>516</v>
      </c>
      <c r="AW49" s="133" t="s">
        <v>546</v>
      </c>
      <c r="AX49" s="130" t="s">
        <v>516</v>
      </c>
      <c r="AY49" s="130" t="s">
        <v>516</v>
      </c>
      <c r="AZ49" s="133" t="s">
        <v>549</v>
      </c>
      <c r="BA49" s="133" t="s">
        <v>537</v>
      </c>
      <c r="BB49" s="133" t="s">
        <v>550</v>
      </c>
      <c r="BC49" s="130" t="s">
        <v>516</v>
      </c>
      <c r="BD49" s="172" t="s">
        <v>206</v>
      </c>
    </row>
    <row r="50" spans="1:56">
      <c r="A50" s="91" t="s">
        <v>730</v>
      </c>
      <c r="B50" s="79" t="s">
        <v>378</v>
      </c>
      <c r="C50" s="130" t="s">
        <v>492</v>
      </c>
      <c r="D50" s="130" t="s">
        <v>492</v>
      </c>
      <c r="E50" s="130" t="s">
        <v>493</v>
      </c>
      <c r="F50" s="130" t="s">
        <v>493</v>
      </c>
      <c r="G50" s="130" t="s">
        <v>508</v>
      </c>
      <c r="H50" s="131" t="s">
        <v>117</v>
      </c>
      <c r="I50" s="130" t="s">
        <v>60</v>
      </c>
      <c r="J50" s="130" t="s">
        <v>509</v>
      </c>
      <c r="K50" s="130" t="s">
        <v>509</v>
      </c>
      <c r="L50" s="130" t="s">
        <v>510</v>
      </c>
      <c r="M50" s="169" t="s">
        <v>547</v>
      </c>
      <c r="N50" s="169" t="s">
        <v>547</v>
      </c>
      <c r="O50" s="170" t="s">
        <v>511</v>
      </c>
      <c r="P50" s="170" t="s">
        <v>514</v>
      </c>
      <c r="Q50" s="131" t="s">
        <v>515</v>
      </c>
      <c r="R50" s="130" t="s">
        <v>516</v>
      </c>
      <c r="S50" s="130" t="s">
        <v>516</v>
      </c>
      <c r="T50" s="130" t="s">
        <v>516</v>
      </c>
      <c r="U50" s="130" t="s">
        <v>516</v>
      </c>
      <c r="V50" s="130" t="s">
        <v>516</v>
      </c>
      <c r="W50" s="130" t="s">
        <v>516</v>
      </c>
      <c r="X50" s="130" t="s">
        <v>516</v>
      </c>
      <c r="Y50" s="130" t="s">
        <v>516</v>
      </c>
      <c r="Z50" s="130" t="s">
        <v>516</v>
      </c>
      <c r="AA50" s="171" t="s">
        <v>532</v>
      </c>
      <c r="AB50" s="171" t="s">
        <v>533</v>
      </c>
      <c r="AC50" s="171" t="s">
        <v>533</v>
      </c>
      <c r="AD50" s="133" t="s">
        <v>122</v>
      </c>
      <c r="AE50" s="171" t="s">
        <v>534</v>
      </c>
      <c r="AF50" s="133" t="s">
        <v>534</v>
      </c>
      <c r="AG50" s="133" t="s">
        <v>534</v>
      </c>
      <c r="AH50" s="130" t="s">
        <v>516</v>
      </c>
      <c r="AI50" s="130" t="s">
        <v>516</v>
      </c>
      <c r="AJ50" s="130" t="s">
        <v>516</v>
      </c>
      <c r="AK50" s="130" t="s">
        <v>516</v>
      </c>
      <c r="AL50" s="171" t="s">
        <v>507</v>
      </c>
      <c r="AM50" s="133" t="s">
        <v>117</v>
      </c>
      <c r="AN50" s="133" t="s">
        <v>117</v>
      </c>
      <c r="AO50" s="133" t="s">
        <v>117</v>
      </c>
      <c r="AP50" s="133" t="s">
        <v>122</v>
      </c>
      <c r="AQ50" s="130" t="s">
        <v>516</v>
      </c>
      <c r="AR50" s="133" t="s">
        <v>122</v>
      </c>
      <c r="AS50" s="133" t="s">
        <v>541</v>
      </c>
      <c r="AT50" s="133" t="s">
        <v>532</v>
      </c>
      <c r="AU50" s="133" t="s">
        <v>532</v>
      </c>
      <c r="AV50" s="130" t="s">
        <v>516</v>
      </c>
      <c r="AW50" s="133" t="s">
        <v>546</v>
      </c>
      <c r="AX50" s="130" t="s">
        <v>516</v>
      </c>
      <c r="AY50" s="130" t="s">
        <v>516</v>
      </c>
      <c r="AZ50" s="133" t="s">
        <v>549</v>
      </c>
      <c r="BA50" s="133" t="s">
        <v>537</v>
      </c>
      <c r="BB50" s="133" t="s">
        <v>550</v>
      </c>
      <c r="BC50" s="130" t="s">
        <v>516</v>
      </c>
      <c r="BD50" s="172" t="s">
        <v>206</v>
      </c>
    </row>
    <row r="51" spans="1:56">
      <c r="A51" s="91" t="s">
        <v>313</v>
      </c>
      <c r="B51" s="79" t="s">
        <v>379</v>
      </c>
      <c r="C51" s="130" t="s">
        <v>492</v>
      </c>
      <c r="D51" s="130" t="s">
        <v>492</v>
      </c>
      <c r="E51" s="130" t="s">
        <v>493</v>
      </c>
      <c r="F51" s="130" t="s">
        <v>493</v>
      </c>
      <c r="G51" s="130" t="s">
        <v>508</v>
      </c>
      <c r="H51" s="131" t="s">
        <v>117</v>
      </c>
      <c r="I51" s="130" t="s">
        <v>60</v>
      </c>
      <c r="J51" s="130" t="s">
        <v>509</v>
      </c>
      <c r="K51" s="130" t="s">
        <v>509</v>
      </c>
      <c r="L51" s="130" t="s">
        <v>510</v>
      </c>
      <c r="M51" s="169" t="s">
        <v>547</v>
      </c>
      <c r="N51" s="169" t="s">
        <v>547</v>
      </c>
      <c r="O51" s="170" t="s">
        <v>511</v>
      </c>
      <c r="P51" s="170" t="s">
        <v>514</v>
      </c>
      <c r="Q51" s="131" t="s">
        <v>515</v>
      </c>
      <c r="R51" s="130" t="s">
        <v>516</v>
      </c>
      <c r="S51" s="130" t="s">
        <v>516</v>
      </c>
      <c r="T51" s="130" t="s">
        <v>516</v>
      </c>
      <c r="U51" s="130" t="s">
        <v>516</v>
      </c>
      <c r="V51" s="130" t="s">
        <v>516</v>
      </c>
      <c r="W51" s="130" t="s">
        <v>516</v>
      </c>
      <c r="X51" s="130" t="s">
        <v>516</v>
      </c>
      <c r="Y51" s="130" t="s">
        <v>516</v>
      </c>
      <c r="Z51" s="130" t="s">
        <v>516</v>
      </c>
      <c r="AA51" s="171" t="s">
        <v>532</v>
      </c>
      <c r="AB51" s="171" t="s">
        <v>533</v>
      </c>
      <c r="AC51" s="171" t="s">
        <v>533</v>
      </c>
      <c r="AD51" s="133" t="s">
        <v>122</v>
      </c>
      <c r="AE51" s="171" t="s">
        <v>534</v>
      </c>
      <c r="AF51" s="133" t="s">
        <v>534</v>
      </c>
      <c r="AG51" s="133" t="s">
        <v>534</v>
      </c>
      <c r="AH51" s="130" t="s">
        <v>516</v>
      </c>
      <c r="AI51" s="130" t="s">
        <v>516</v>
      </c>
      <c r="AJ51" s="130" t="s">
        <v>516</v>
      </c>
      <c r="AK51" s="130" t="s">
        <v>516</v>
      </c>
      <c r="AL51" s="171" t="s">
        <v>507</v>
      </c>
      <c r="AM51" s="133" t="s">
        <v>117</v>
      </c>
      <c r="AN51" s="133" t="s">
        <v>117</v>
      </c>
      <c r="AO51" s="133" t="s">
        <v>117</v>
      </c>
      <c r="AP51" s="133" t="s">
        <v>122</v>
      </c>
      <c r="AQ51" s="130" t="s">
        <v>516</v>
      </c>
      <c r="AR51" s="133" t="s">
        <v>122</v>
      </c>
      <c r="AS51" s="133" t="s">
        <v>541</v>
      </c>
      <c r="AT51" s="133" t="s">
        <v>532</v>
      </c>
      <c r="AU51" s="133" t="s">
        <v>532</v>
      </c>
      <c r="AV51" s="130" t="s">
        <v>516</v>
      </c>
      <c r="AW51" s="133" t="s">
        <v>546</v>
      </c>
      <c r="AX51" s="130" t="s">
        <v>516</v>
      </c>
      <c r="AY51" s="130" t="s">
        <v>516</v>
      </c>
      <c r="AZ51" s="133" t="s">
        <v>549</v>
      </c>
      <c r="BA51" s="133" t="s">
        <v>537</v>
      </c>
      <c r="BB51" s="133" t="s">
        <v>550</v>
      </c>
      <c r="BC51" s="130" t="s">
        <v>516</v>
      </c>
      <c r="BD51" s="172" t="s">
        <v>206</v>
      </c>
    </row>
    <row r="52" spans="1:56">
      <c r="A52" s="91" t="s">
        <v>314</v>
      </c>
      <c r="B52" s="79" t="s">
        <v>380</v>
      </c>
      <c r="C52" s="130" t="s">
        <v>492</v>
      </c>
      <c r="D52" s="130" t="s">
        <v>492</v>
      </c>
      <c r="E52" s="130" t="s">
        <v>493</v>
      </c>
      <c r="F52" s="130" t="s">
        <v>493</v>
      </c>
      <c r="G52" s="130" t="s">
        <v>508</v>
      </c>
      <c r="H52" s="131" t="s">
        <v>117</v>
      </c>
      <c r="I52" s="130" t="s">
        <v>60</v>
      </c>
      <c r="J52" s="130" t="s">
        <v>509</v>
      </c>
      <c r="K52" s="130" t="s">
        <v>509</v>
      </c>
      <c r="L52" s="130" t="s">
        <v>510</v>
      </c>
      <c r="M52" s="169" t="s">
        <v>547</v>
      </c>
      <c r="N52" s="169" t="s">
        <v>547</v>
      </c>
      <c r="O52" s="170" t="s">
        <v>511</v>
      </c>
      <c r="P52" s="170" t="s">
        <v>514</v>
      </c>
      <c r="Q52" s="131" t="s">
        <v>515</v>
      </c>
      <c r="R52" s="130" t="s">
        <v>516</v>
      </c>
      <c r="S52" s="130" t="s">
        <v>516</v>
      </c>
      <c r="T52" s="130" t="s">
        <v>516</v>
      </c>
      <c r="U52" s="130" t="s">
        <v>516</v>
      </c>
      <c r="V52" s="130" t="s">
        <v>516</v>
      </c>
      <c r="W52" s="130" t="s">
        <v>516</v>
      </c>
      <c r="X52" s="130" t="s">
        <v>516</v>
      </c>
      <c r="Y52" s="130" t="s">
        <v>516</v>
      </c>
      <c r="Z52" s="130" t="s">
        <v>516</v>
      </c>
      <c r="AA52" s="171" t="s">
        <v>532</v>
      </c>
      <c r="AB52" s="171" t="s">
        <v>533</v>
      </c>
      <c r="AC52" s="171" t="s">
        <v>533</v>
      </c>
      <c r="AD52" s="133" t="s">
        <v>122</v>
      </c>
      <c r="AE52" s="171" t="s">
        <v>534</v>
      </c>
      <c r="AF52" s="133" t="s">
        <v>534</v>
      </c>
      <c r="AG52" s="133" t="s">
        <v>534</v>
      </c>
      <c r="AH52" s="130" t="s">
        <v>516</v>
      </c>
      <c r="AI52" s="130" t="s">
        <v>516</v>
      </c>
      <c r="AJ52" s="130" t="s">
        <v>516</v>
      </c>
      <c r="AK52" s="130" t="s">
        <v>516</v>
      </c>
      <c r="AL52" s="171" t="s">
        <v>507</v>
      </c>
      <c r="AM52" s="133" t="s">
        <v>117</v>
      </c>
      <c r="AN52" s="133" t="s">
        <v>117</v>
      </c>
      <c r="AO52" s="133" t="s">
        <v>117</v>
      </c>
      <c r="AP52" s="133" t="s">
        <v>122</v>
      </c>
      <c r="AQ52" s="130" t="s">
        <v>516</v>
      </c>
      <c r="AR52" s="133" t="s">
        <v>122</v>
      </c>
      <c r="AS52" s="133" t="s">
        <v>541</v>
      </c>
      <c r="AT52" s="133" t="s">
        <v>532</v>
      </c>
      <c r="AU52" s="133" t="s">
        <v>532</v>
      </c>
      <c r="AV52" s="130" t="s">
        <v>516</v>
      </c>
      <c r="AW52" s="133" t="s">
        <v>546</v>
      </c>
      <c r="AX52" s="130" t="s">
        <v>516</v>
      </c>
      <c r="AY52" s="130" t="s">
        <v>516</v>
      </c>
      <c r="AZ52" s="133" t="s">
        <v>549</v>
      </c>
      <c r="BA52" s="133" t="s">
        <v>537</v>
      </c>
      <c r="BB52" s="133" t="s">
        <v>550</v>
      </c>
      <c r="BC52" s="130" t="s">
        <v>516</v>
      </c>
      <c r="BD52" s="172" t="s">
        <v>206</v>
      </c>
    </row>
    <row r="53" spans="1:56">
      <c r="A53" s="91" t="s">
        <v>731</v>
      </c>
      <c r="B53" s="79" t="s">
        <v>381</v>
      </c>
      <c r="C53" s="130" t="s">
        <v>492</v>
      </c>
      <c r="D53" s="130" t="s">
        <v>492</v>
      </c>
      <c r="E53" s="130" t="s">
        <v>493</v>
      </c>
      <c r="F53" s="130" t="s">
        <v>493</v>
      </c>
      <c r="G53" s="130" t="s">
        <v>508</v>
      </c>
      <c r="H53" s="131" t="s">
        <v>117</v>
      </c>
      <c r="I53" s="130" t="s">
        <v>60</v>
      </c>
      <c r="J53" s="130" t="s">
        <v>509</v>
      </c>
      <c r="K53" s="130" t="s">
        <v>509</v>
      </c>
      <c r="L53" s="130" t="s">
        <v>510</v>
      </c>
      <c r="M53" s="169" t="s">
        <v>547</v>
      </c>
      <c r="N53" s="169" t="s">
        <v>547</v>
      </c>
      <c r="O53" s="170" t="s">
        <v>511</v>
      </c>
      <c r="P53" s="170" t="s">
        <v>514</v>
      </c>
      <c r="Q53" s="131" t="s">
        <v>515</v>
      </c>
      <c r="R53" s="130" t="s">
        <v>516</v>
      </c>
      <c r="S53" s="130" t="s">
        <v>516</v>
      </c>
      <c r="T53" s="130" t="s">
        <v>516</v>
      </c>
      <c r="U53" s="130" t="s">
        <v>516</v>
      </c>
      <c r="V53" s="130" t="s">
        <v>516</v>
      </c>
      <c r="W53" s="130" t="s">
        <v>516</v>
      </c>
      <c r="X53" s="130" t="s">
        <v>516</v>
      </c>
      <c r="Y53" s="130" t="s">
        <v>516</v>
      </c>
      <c r="Z53" s="130" t="s">
        <v>516</v>
      </c>
      <c r="AA53" s="171" t="s">
        <v>532</v>
      </c>
      <c r="AB53" s="171" t="s">
        <v>533</v>
      </c>
      <c r="AC53" s="171" t="s">
        <v>533</v>
      </c>
      <c r="AD53" s="133" t="s">
        <v>122</v>
      </c>
      <c r="AE53" s="171" t="s">
        <v>534</v>
      </c>
      <c r="AF53" s="133" t="s">
        <v>534</v>
      </c>
      <c r="AG53" s="133" t="s">
        <v>534</v>
      </c>
      <c r="AH53" s="130" t="s">
        <v>516</v>
      </c>
      <c r="AI53" s="130" t="s">
        <v>516</v>
      </c>
      <c r="AJ53" s="130" t="s">
        <v>516</v>
      </c>
      <c r="AK53" s="130" t="s">
        <v>516</v>
      </c>
      <c r="AL53" s="171" t="s">
        <v>507</v>
      </c>
      <c r="AM53" s="133" t="s">
        <v>117</v>
      </c>
      <c r="AN53" s="133" t="s">
        <v>117</v>
      </c>
      <c r="AO53" s="133" t="s">
        <v>117</v>
      </c>
      <c r="AP53" s="133" t="s">
        <v>122</v>
      </c>
      <c r="AQ53" s="130" t="s">
        <v>516</v>
      </c>
      <c r="AR53" s="133" t="s">
        <v>122</v>
      </c>
      <c r="AS53" s="133" t="s">
        <v>541</v>
      </c>
      <c r="AT53" s="133" t="s">
        <v>532</v>
      </c>
      <c r="AU53" s="133" t="s">
        <v>532</v>
      </c>
      <c r="AV53" s="130" t="s">
        <v>516</v>
      </c>
      <c r="AW53" s="133" t="s">
        <v>546</v>
      </c>
      <c r="AX53" s="130" t="s">
        <v>516</v>
      </c>
      <c r="AY53" s="130" t="s">
        <v>516</v>
      </c>
      <c r="AZ53" s="133" t="s">
        <v>549</v>
      </c>
      <c r="BA53" s="133" t="s">
        <v>537</v>
      </c>
      <c r="BB53" s="133" t="s">
        <v>550</v>
      </c>
      <c r="BC53" s="130" t="s">
        <v>516</v>
      </c>
      <c r="BD53" s="172" t="s">
        <v>206</v>
      </c>
    </row>
    <row r="54" spans="1:56">
      <c r="A54" s="91" t="s">
        <v>732</v>
      </c>
      <c r="B54" s="79" t="s">
        <v>382</v>
      </c>
      <c r="C54" s="130" t="s">
        <v>492</v>
      </c>
      <c r="D54" s="130" t="s">
        <v>492</v>
      </c>
      <c r="E54" s="130" t="s">
        <v>493</v>
      </c>
      <c r="F54" s="130" t="s">
        <v>493</v>
      </c>
      <c r="G54" s="130" t="s">
        <v>508</v>
      </c>
      <c r="H54" s="131" t="s">
        <v>117</v>
      </c>
      <c r="I54" s="130" t="s">
        <v>60</v>
      </c>
      <c r="J54" s="130" t="s">
        <v>509</v>
      </c>
      <c r="K54" s="130" t="s">
        <v>509</v>
      </c>
      <c r="L54" s="130" t="s">
        <v>510</v>
      </c>
      <c r="M54" s="169" t="s">
        <v>547</v>
      </c>
      <c r="N54" s="169" t="s">
        <v>547</v>
      </c>
      <c r="O54" s="170" t="s">
        <v>511</v>
      </c>
      <c r="P54" s="170" t="s">
        <v>514</v>
      </c>
      <c r="Q54" s="131" t="s">
        <v>515</v>
      </c>
      <c r="R54" s="130" t="s">
        <v>516</v>
      </c>
      <c r="S54" s="130" t="s">
        <v>516</v>
      </c>
      <c r="T54" s="130" t="s">
        <v>516</v>
      </c>
      <c r="U54" s="130" t="s">
        <v>516</v>
      </c>
      <c r="V54" s="130" t="s">
        <v>516</v>
      </c>
      <c r="W54" s="130" t="s">
        <v>516</v>
      </c>
      <c r="X54" s="130" t="s">
        <v>516</v>
      </c>
      <c r="Y54" s="130" t="s">
        <v>516</v>
      </c>
      <c r="Z54" s="130" t="s">
        <v>516</v>
      </c>
      <c r="AA54" s="171" t="s">
        <v>532</v>
      </c>
      <c r="AB54" s="171" t="s">
        <v>533</v>
      </c>
      <c r="AC54" s="171" t="s">
        <v>533</v>
      </c>
      <c r="AD54" s="133" t="s">
        <v>122</v>
      </c>
      <c r="AE54" s="171" t="s">
        <v>534</v>
      </c>
      <c r="AF54" s="133" t="s">
        <v>534</v>
      </c>
      <c r="AG54" s="133" t="s">
        <v>534</v>
      </c>
      <c r="AH54" s="130" t="s">
        <v>516</v>
      </c>
      <c r="AI54" s="130" t="s">
        <v>516</v>
      </c>
      <c r="AJ54" s="130" t="s">
        <v>516</v>
      </c>
      <c r="AK54" s="130" t="s">
        <v>516</v>
      </c>
      <c r="AL54" s="171" t="s">
        <v>507</v>
      </c>
      <c r="AM54" s="133" t="s">
        <v>117</v>
      </c>
      <c r="AN54" s="133" t="s">
        <v>117</v>
      </c>
      <c r="AO54" s="133" t="s">
        <v>117</v>
      </c>
      <c r="AP54" s="133" t="s">
        <v>122</v>
      </c>
      <c r="AQ54" s="130" t="s">
        <v>516</v>
      </c>
      <c r="AR54" s="133" t="s">
        <v>122</v>
      </c>
      <c r="AS54" s="133" t="s">
        <v>541</v>
      </c>
      <c r="AT54" s="133" t="s">
        <v>532</v>
      </c>
      <c r="AU54" s="133" t="s">
        <v>532</v>
      </c>
      <c r="AV54" s="130" t="s">
        <v>516</v>
      </c>
      <c r="AW54" s="133" t="s">
        <v>546</v>
      </c>
      <c r="AX54" s="130" t="s">
        <v>516</v>
      </c>
      <c r="AY54" s="130" t="s">
        <v>516</v>
      </c>
      <c r="AZ54" s="133" t="s">
        <v>549</v>
      </c>
      <c r="BA54" s="133" t="s">
        <v>537</v>
      </c>
      <c r="BB54" s="133" t="s">
        <v>550</v>
      </c>
      <c r="BC54" s="130" t="s">
        <v>516</v>
      </c>
      <c r="BD54" s="172" t="s">
        <v>206</v>
      </c>
    </row>
    <row r="55" spans="1:56">
      <c r="A55" s="91" t="s">
        <v>733</v>
      </c>
      <c r="B55" s="79" t="s">
        <v>383</v>
      </c>
      <c r="C55" s="130" t="s">
        <v>492</v>
      </c>
      <c r="D55" s="130" t="s">
        <v>492</v>
      </c>
      <c r="E55" s="130" t="s">
        <v>493</v>
      </c>
      <c r="F55" s="130" t="s">
        <v>493</v>
      </c>
      <c r="G55" s="130" t="s">
        <v>508</v>
      </c>
      <c r="H55" s="131" t="s">
        <v>117</v>
      </c>
      <c r="I55" s="130" t="s">
        <v>60</v>
      </c>
      <c r="J55" s="130" t="s">
        <v>509</v>
      </c>
      <c r="K55" s="130" t="s">
        <v>509</v>
      </c>
      <c r="L55" s="130" t="s">
        <v>510</v>
      </c>
      <c r="M55" s="169" t="s">
        <v>547</v>
      </c>
      <c r="N55" s="169" t="s">
        <v>547</v>
      </c>
      <c r="O55" s="170" t="s">
        <v>511</v>
      </c>
      <c r="P55" s="170" t="s">
        <v>514</v>
      </c>
      <c r="Q55" s="131" t="s">
        <v>515</v>
      </c>
      <c r="R55" s="130" t="s">
        <v>516</v>
      </c>
      <c r="S55" s="130" t="s">
        <v>516</v>
      </c>
      <c r="T55" s="130" t="s">
        <v>516</v>
      </c>
      <c r="U55" s="130" t="s">
        <v>516</v>
      </c>
      <c r="V55" s="130" t="s">
        <v>516</v>
      </c>
      <c r="W55" s="130" t="s">
        <v>516</v>
      </c>
      <c r="X55" s="130" t="s">
        <v>516</v>
      </c>
      <c r="Y55" s="130" t="s">
        <v>516</v>
      </c>
      <c r="Z55" s="130" t="s">
        <v>516</v>
      </c>
      <c r="AA55" s="171" t="s">
        <v>532</v>
      </c>
      <c r="AB55" s="171" t="s">
        <v>533</v>
      </c>
      <c r="AC55" s="171" t="s">
        <v>533</v>
      </c>
      <c r="AD55" s="133" t="s">
        <v>122</v>
      </c>
      <c r="AE55" s="171" t="s">
        <v>534</v>
      </c>
      <c r="AF55" s="133" t="s">
        <v>534</v>
      </c>
      <c r="AG55" s="133" t="s">
        <v>534</v>
      </c>
      <c r="AH55" s="130" t="s">
        <v>516</v>
      </c>
      <c r="AI55" s="130" t="s">
        <v>516</v>
      </c>
      <c r="AJ55" s="130" t="s">
        <v>516</v>
      </c>
      <c r="AK55" s="130" t="s">
        <v>516</v>
      </c>
      <c r="AL55" s="171" t="s">
        <v>507</v>
      </c>
      <c r="AM55" s="133" t="s">
        <v>117</v>
      </c>
      <c r="AN55" s="133" t="s">
        <v>117</v>
      </c>
      <c r="AO55" s="133" t="s">
        <v>117</v>
      </c>
      <c r="AP55" s="133" t="s">
        <v>122</v>
      </c>
      <c r="AQ55" s="130" t="s">
        <v>516</v>
      </c>
      <c r="AR55" s="133" t="s">
        <v>122</v>
      </c>
      <c r="AS55" s="133" t="s">
        <v>541</v>
      </c>
      <c r="AT55" s="133" t="s">
        <v>532</v>
      </c>
      <c r="AU55" s="133" t="s">
        <v>532</v>
      </c>
      <c r="AV55" s="130" t="s">
        <v>516</v>
      </c>
      <c r="AW55" s="133" t="s">
        <v>546</v>
      </c>
      <c r="AX55" s="130" t="s">
        <v>516</v>
      </c>
      <c r="AY55" s="130" t="s">
        <v>516</v>
      </c>
      <c r="AZ55" s="133" t="s">
        <v>549</v>
      </c>
      <c r="BA55" s="133" t="s">
        <v>537</v>
      </c>
      <c r="BB55" s="133" t="s">
        <v>550</v>
      </c>
      <c r="BC55" s="130" t="s">
        <v>516</v>
      </c>
      <c r="BD55" s="172" t="s">
        <v>206</v>
      </c>
    </row>
    <row r="56" spans="1:56">
      <c r="A56" s="91" t="s">
        <v>315</v>
      </c>
      <c r="B56" s="79" t="s">
        <v>384</v>
      </c>
      <c r="C56" s="130" t="s">
        <v>492</v>
      </c>
      <c r="D56" s="130" t="s">
        <v>492</v>
      </c>
      <c r="E56" s="130" t="s">
        <v>493</v>
      </c>
      <c r="F56" s="130" t="s">
        <v>493</v>
      </c>
      <c r="G56" s="130" t="s">
        <v>508</v>
      </c>
      <c r="H56" s="131" t="s">
        <v>117</v>
      </c>
      <c r="I56" s="130" t="s">
        <v>60</v>
      </c>
      <c r="J56" s="130" t="s">
        <v>509</v>
      </c>
      <c r="K56" s="130" t="s">
        <v>509</v>
      </c>
      <c r="L56" s="130" t="s">
        <v>510</v>
      </c>
      <c r="M56" s="169" t="s">
        <v>547</v>
      </c>
      <c r="N56" s="169" t="s">
        <v>547</v>
      </c>
      <c r="O56" s="170" t="s">
        <v>511</v>
      </c>
      <c r="P56" s="170" t="s">
        <v>514</v>
      </c>
      <c r="Q56" s="131" t="s">
        <v>515</v>
      </c>
      <c r="R56" s="130" t="s">
        <v>516</v>
      </c>
      <c r="S56" s="130" t="s">
        <v>516</v>
      </c>
      <c r="T56" s="130" t="s">
        <v>516</v>
      </c>
      <c r="U56" s="130" t="s">
        <v>516</v>
      </c>
      <c r="V56" s="130" t="s">
        <v>516</v>
      </c>
      <c r="W56" s="130" t="s">
        <v>516</v>
      </c>
      <c r="X56" s="130" t="s">
        <v>516</v>
      </c>
      <c r="Y56" s="130" t="s">
        <v>516</v>
      </c>
      <c r="Z56" s="130" t="s">
        <v>516</v>
      </c>
      <c r="AA56" s="171" t="s">
        <v>532</v>
      </c>
      <c r="AB56" s="171" t="s">
        <v>533</v>
      </c>
      <c r="AC56" s="171" t="s">
        <v>533</v>
      </c>
      <c r="AD56" s="133" t="s">
        <v>122</v>
      </c>
      <c r="AE56" s="171" t="s">
        <v>534</v>
      </c>
      <c r="AF56" s="133" t="s">
        <v>534</v>
      </c>
      <c r="AG56" s="133" t="s">
        <v>534</v>
      </c>
      <c r="AH56" s="130" t="s">
        <v>516</v>
      </c>
      <c r="AI56" s="130" t="s">
        <v>516</v>
      </c>
      <c r="AJ56" s="130" t="s">
        <v>516</v>
      </c>
      <c r="AK56" s="130" t="s">
        <v>516</v>
      </c>
      <c r="AL56" s="171" t="s">
        <v>507</v>
      </c>
      <c r="AM56" s="133" t="s">
        <v>117</v>
      </c>
      <c r="AN56" s="133" t="s">
        <v>117</v>
      </c>
      <c r="AO56" s="133" t="s">
        <v>117</v>
      </c>
      <c r="AP56" s="133" t="s">
        <v>122</v>
      </c>
      <c r="AQ56" s="130" t="s">
        <v>516</v>
      </c>
      <c r="AR56" s="133" t="s">
        <v>122</v>
      </c>
      <c r="AS56" s="133" t="s">
        <v>541</v>
      </c>
      <c r="AT56" s="133" t="s">
        <v>532</v>
      </c>
      <c r="AU56" s="133" t="s">
        <v>532</v>
      </c>
      <c r="AV56" s="130" t="s">
        <v>516</v>
      </c>
      <c r="AW56" s="133" t="s">
        <v>546</v>
      </c>
      <c r="AX56" s="130" t="s">
        <v>516</v>
      </c>
      <c r="AY56" s="130" t="s">
        <v>516</v>
      </c>
      <c r="AZ56" s="133" t="s">
        <v>549</v>
      </c>
      <c r="BA56" s="133" t="s">
        <v>537</v>
      </c>
      <c r="BB56" s="133" t="s">
        <v>550</v>
      </c>
      <c r="BC56" s="130" t="s">
        <v>516</v>
      </c>
      <c r="BD56" s="172" t="s">
        <v>206</v>
      </c>
    </row>
    <row r="57" spans="1:56">
      <c r="A57" s="91" t="s">
        <v>734</v>
      </c>
      <c r="B57" s="79" t="s">
        <v>385</v>
      </c>
      <c r="C57" s="130" t="s">
        <v>492</v>
      </c>
      <c r="D57" s="130" t="s">
        <v>492</v>
      </c>
      <c r="E57" s="130" t="s">
        <v>493</v>
      </c>
      <c r="F57" s="130" t="s">
        <v>493</v>
      </c>
      <c r="G57" s="130" t="s">
        <v>508</v>
      </c>
      <c r="H57" s="131" t="s">
        <v>117</v>
      </c>
      <c r="I57" s="130" t="s">
        <v>60</v>
      </c>
      <c r="J57" s="130" t="s">
        <v>509</v>
      </c>
      <c r="K57" s="130" t="s">
        <v>509</v>
      </c>
      <c r="L57" s="130" t="s">
        <v>510</v>
      </c>
      <c r="M57" s="169" t="s">
        <v>547</v>
      </c>
      <c r="N57" s="169" t="s">
        <v>547</v>
      </c>
      <c r="O57" s="170" t="s">
        <v>511</v>
      </c>
      <c r="P57" s="170" t="s">
        <v>514</v>
      </c>
      <c r="Q57" s="131" t="s">
        <v>515</v>
      </c>
      <c r="R57" s="130" t="s">
        <v>516</v>
      </c>
      <c r="S57" s="130" t="s">
        <v>516</v>
      </c>
      <c r="T57" s="130" t="s">
        <v>516</v>
      </c>
      <c r="U57" s="130" t="s">
        <v>516</v>
      </c>
      <c r="V57" s="130" t="s">
        <v>516</v>
      </c>
      <c r="W57" s="130" t="s">
        <v>516</v>
      </c>
      <c r="X57" s="130" t="s">
        <v>516</v>
      </c>
      <c r="Y57" s="130" t="s">
        <v>516</v>
      </c>
      <c r="Z57" s="130" t="s">
        <v>516</v>
      </c>
      <c r="AA57" s="171" t="s">
        <v>532</v>
      </c>
      <c r="AB57" s="171" t="s">
        <v>533</v>
      </c>
      <c r="AC57" s="171" t="s">
        <v>533</v>
      </c>
      <c r="AD57" s="133" t="s">
        <v>122</v>
      </c>
      <c r="AE57" s="171" t="s">
        <v>534</v>
      </c>
      <c r="AF57" s="133" t="s">
        <v>534</v>
      </c>
      <c r="AG57" s="133" t="s">
        <v>534</v>
      </c>
      <c r="AH57" s="130" t="s">
        <v>516</v>
      </c>
      <c r="AI57" s="130" t="s">
        <v>516</v>
      </c>
      <c r="AJ57" s="130" t="s">
        <v>516</v>
      </c>
      <c r="AK57" s="130" t="s">
        <v>516</v>
      </c>
      <c r="AL57" s="171" t="s">
        <v>507</v>
      </c>
      <c r="AM57" s="133" t="s">
        <v>117</v>
      </c>
      <c r="AN57" s="133" t="s">
        <v>117</v>
      </c>
      <c r="AO57" s="133" t="s">
        <v>117</v>
      </c>
      <c r="AP57" s="133" t="s">
        <v>122</v>
      </c>
      <c r="AQ57" s="130" t="s">
        <v>516</v>
      </c>
      <c r="AR57" s="133" t="s">
        <v>122</v>
      </c>
      <c r="AS57" s="133" t="s">
        <v>541</v>
      </c>
      <c r="AT57" s="133" t="s">
        <v>532</v>
      </c>
      <c r="AU57" s="133" t="s">
        <v>532</v>
      </c>
      <c r="AV57" s="130" t="s">
        <v>516</v>
      </c>
      <c r="AW57" s="133" t="s">
        <v>546</v>
      </c>
      <c r="AX57" s="130" t="s">
        <v>516</v>
      </c>
      <c r="AY57" s="130" t="s">
        <v>516</v>
      </c>
      <c r="AZ57" s="133" t="s">
        <v>549</v>
      </c>
      <c r="BA57" s="133" t="s">
        <v>537</v>
      </c>
      <c r="BB57" s="133" t="s">
        <v>550</v>
      </c>
      <c r="BC57" s="130" t="s">
        <v>516</v>
      </c>
      <c r="BD57" s="172" t="s">
        <v>206</v>
      </c>
    </row>
    <row r="58" spans="1:56">
      <c r="A58" s="91" t="s">
        <v>316</v>
      </c>
      <c r="B58" s="79" t="s">
        <v>386</v>
      </c>
      <c r="C58" s="130" t="s">
        <v>492</v>
      </c>
      <c r="D58" s="130" t="s">
        <v>492</v>
      </c>
      <c r="E58" s="130" t="s">
        <v>493</v>
      </c>
      <c r="F58" s="130" t="s">
        <v>493</v>
      </c>
      <c r="G58" s="130" t="s">
        <v>508</v>
      </c>
      <c r="H58" s="131" t="s">
        <v>117</v>
      </c>
      <c r="I58" s="130" t="s">
        <v>60</v>
      </c>
      <c r="J58" s="130" t="s">
        <v>509</v>
      </c>
      <c r="K58" s="130" t="s">
        <v>509</v>
      </c>
      <c r="L58" s="130" t="s">
        <v>510</v>
      </c>
      <c r="M58" s="169" t="s">
        <v>547</v>
      </c>
      <c r="N58" s="169" t="s">
        <v>547</v>
      </c>
      <c r="O58" s="170" t="s">
        <v>511</v>
      </c>
      <c r="P58" s="170" t="s">
        <v>514</v>
      </c>
      <c r="Q58" s="131" t="s">
        <v>515</v>
      </c>
      <c r="R58" s="130" t="s">
        <v>516</v>
      </c>
      <c r="S58" s="130" t="s">
        <v>516</v>
      </c>
      <c r="T58" s="130" t="s">
        <v>516</v>
      </c>
      <c r="U58" s="130" t="s">
        <v>516</v>
      </c>
      <c r="V58" s="130" t="s">
        <v>516</v>
      </c>
      <c r="W58" s="130" t="s">
        <v>516</v>
      </c>
      <c r="X58" s="130" t="s">
        <v>516</v>
      </c>
      <c r="Y58" s="130" t="s">
        <v>516</v>
      </c>
      <c r="Z58" s="130" t="s">
        <v>516</v>
      </c>
      <c r="AA58" s="171" t="s">
        <v>532</v>
      </c>
      <c r="AB58" s="171" t="s">
        <v>533</v>
      </c>
      <c r="AC58" s="171" t="s">
        <v>533</v>
      </c>
      <c r="AD58" s="133" t="s">
        <v>122</v>
      </c>
      <c r="AE58" s="171" t="s">
        <v>534</v>
      </c>
      <c r="AF58" s="133" t="s">
        <v>534</v>
      </c>
      <c r="AG58" s="133" t="s">
        <v>534</v>
      </c>
      <c r="AH58" s="130" t="s">
        <v>516</v>
      </c>
      <c r="AI58" s="130" t="s">
        <v>516</v>
      </c>
      <c r="AJ58" s="130" t="s">
        <v>516</v>
      </c>
      <c r="AK58" s="130" t="s">
        <v>516</v>
      </c>
      <c r="AL58" s="171" t="s">
        <v>507</v>
      </c>
      <c r="AM58" s="133" t="s">
        <v>117</v>
      </c>
      <c r="AN58" s="133" t="s">
        <v>117</v>
      </c>
      <c r="AO58" s="133" t="s">
        <v>117</v>
      </c>
      <c r="AP58" s="133" t="s">
        <v>122</v>
      </c>
      <c r="AQ58" s="130" t="s">
        <v>516</v>
      </c>
      <c r="AR58" s="133" t="s">
        <v>122</v>
      </c>
      <c r="AS58" s="133" t="s">
        <v>541</v>
      </c>
      <c r="AT58" s="133" t="s">
        <v>532</v>
      </c>
      <c r="AU58" s="133" t="s">
        <v>532</v>
      </c>
      <c r="AV58" s="130" t="s">
        <v>516</v>
      </c>
      <c r="AW58" s="133" t="s">
        <v>546</v>
      </c>
      <c r="AX58" s="130" t="s">
        <v>516</v>
      </c>
      <c r="AY58" s="130" t="s">
        <v>516</v>
      </c>
      <c r="AZ58" s="133" t="s">
        <v>549</v>
      </c>
      <c r="BA58" s="133" t="s">
        <v>537</v>
      </c>
      <c r="BB58" s="133" t="s">
        <v>550</v>
      </c>
      <c r="BC58" s="130" t="s">
        <v>516</v>
      </c>
      <c r="BD58" s="172" t="s">
        <v>206</v>
      </c>
    </row>
    <row r="59" spans="1:56">
      <c r="A59" s="91" t="s">
        <v>317</v>
      </c>
      <c r="B59" s="79" t="s">
        <v>387</v>
      </c>
      <c r="C59" s="130" t="s">
        <v>492</v>
      </c>
      <c r="D59" s="130" t="s">
        <v>492</v>
      </c>
      <c r="E59" s="130" t="s">
        <v>493</v>
      </c>
      <c r="F59" s="130" t="s">
        <v>493</v>
      </c>
      <c r="G59" s="130" t="s">
        <v>508</v>
      </c>
      <c r="H59" s="131" t="s">
        <v>117</v>
      </c>
      <c r="I59" s="130" t="s">
        <v>60</v>
      </c>
      <c r="J59" s="130" t="s">
        <v>509</v>
      </c>
      <c r="K59" s="130" t="s">
        <v>509</v>
      </c>
      <c r="L59" s="130" t="s">
        <v>510</v>
      </c>
      <c r="M59" s="169" t="s">
        <v>547</v>
      </c>
      <c r="N59" s="169" t="s">
        <v>547</v>
      </c>
      <c r="O59" s="170" t="s">
        <v>511</v>
      </c>
      <c r="P59" s="170" t="s">
        <v>514</v>
      </c>
      <c r="Q59" s="131" t="s">
        <v>515</v>
      </c>
      <c r="R59" s="130" t="s">
        <v>516</v>
      </c>
      <c r="S59" s="130" t="s">
        <v>516</v>
      </c>
      <c r="T59" s="130" t="s">
        <v>516</v>
      </c>
      <c r="U59" s="130" t="s">
        <v>516</v>
      </c>
      <c r="V59" s="130" t="s">
        <v>516</v>
      </c>
      <c r="W59" s="130" t="s">
        <v>516</v>
      </c>
      <c r="X59" s="130" t="s">
        <v>516</v>
      </c>
      <c r="Y59" s="130" t="s">
        <v>516</v>
      </c>
      <c r="Z59" s="130" t="s">
        <v>516</v>
      </c>
      <c r="AA59" s="171" t="s">
        <v>532</v>
      </c>
      <c r="AB59" s="171" t="s">
        <v>533</v>
      </c>
      <c r="AC59" s="171" t="s">
        <v>533</v>
      </c>
      <c r="AD59" s="133" t="s">
        <v>122</v>
      </c>
      <c r="AE59" s="171" t="s">
        <v>534</v>
      </c>
      <c r="AF59" s="133" t="s">
        <v>534</v>
      </c>
      <c r="AG59" s="133" t="s">
        <v>534</v>
      </c>
      <c r="AH59" s="130" t="s">
        <v>516</v>
      </c>
      <c r="AI59" s="130" t="s">
        <v>516</v>
      </c>
      <c r="AJ59" s="130" t="s">
        <v>516</v>
      </c>
      <c r="AK59" s="130" t="s">
        <v>516</v>
      </c>
      <c r="AL59" s="171" t="s">
        <v>507</v>
      </c>
      <c r="AM59" s="133" t="s">
        <v>117</v>
      </c>
      <c r="AN59" s="133" t="s">
        <v>117</v>
      </c>
      <c r="AO59" s="133" t="s">
        <v>117</v>
      </c>
      <c r="AP59" s="133" t="s">
        <v>122</v>
      </c>
      <c r="AQ59" s="130" t="s">
        <v>516</v>
      </c>
      <c r="AR59" s="133" t="s">
        <v>122</v>
      </c>
      <c r="AS59" s="133" t="s">
        <v>541</v>
      </c>
      <c r="AT59" s="133" t="s">
        <v>532</v>
      </c>
      <c r="AU59" s="133" t="s">
        <v>532</v>
      </c>
      <c r="AV59" s="130" t="s">
        <v>516</v>
      </c>
      <c r="AW59" s="133" t="s">
        <v>546</v>
      </c>
      <c r="AX59" s="130" t="s">
        <v>516</v>
      </c>
      <c r="AY59" s="130" t="s">
        <v>516</v>
      </c>
      <c r="AZ59" s="133" t="s">
        <v>549</v>
      </c>
      <c r="BA59" s="133" t="s">
        <v>537</v>
      </c>
      <c r="BB59" s="133" t="s">
        <v>550</v>
      </c>
      <c r="BC59" s="130" t="s">
        <v>516</v>
      </c>
      <c r="BD59" s="172" t="s">
        <v>206</v>
      </c>
    </row>
    <row r="60" spans="1:56">
      <c r="A60" s="91" t="s">
        <v>318</v>
      </c>
      <c r="B60" s="79" t="s">
        <v>388</v>
      </c>
      <c r="C60" s="130" t="s">
        <v>492</v>
      </c>
      <c r="D60" s="130" t="s">
        <v>492</v>
      </c>
      <c r="E60" s="130" t="s">
        <v>493</v>
      </c>
      <c r="F60" s="130" t="s">
        <v>493</v>
      </c>
      <c r="G60" s="130" t="s">
        <v>508</v>
      </c>
      <c r="H60" s="131" t="s">
        <v>117</v>
      </c>
      <c r="I60" s="130" t="s">
        <v>60</v>
      </c>
      <c r="J60" s="130" t="s">
        <v>509</v>
      </c>
      <c r="K60" s="130" t="s">
        <v>509</v>
      </c>
      <c r="L60" s="130" t="s">
        <v>510</v>
      </c>
      <c r="M60" s="169" t="s">
        <v>547</v>
      </c>
      <c r="N60" s="169" t="s">
        <v>547</v>
      </c>
      <c r="O60" s="170" t="s">
        <v>511</v>
      </c>
      <c r="P60" s="170" t="s">
        <v>514</v>
      </c>
      <c r="Q60" s="131" t="s">
        <v>515</v>
      </c>
      <c r="R60" s="130" t="s">
        <v>516</v>
      </c>
      <c r="S60" s="130" t="s">
        <v>516</v>
      </c>
      <c r="T60" s="130" t="s">
        <v>516</v>
      </c>
      <c r="U60" s="130" t="s">
        <v>516</v>
      </c>
      <c r="V60" s="130" t="s">
        <v>516</v>
      </c>
      <c r="W60" s="130" t="s">
        <v>516</v>
      </c>
      <c r="X60" s="130" t="s">
        <v>516</v>
      </c>
      <c r="Y60" s="130" t="s">
        <v>516</v>
      </c>
      <c r="Z60" s="130" t="s">
        <v>516</v>
      </c>
      <c r="AA60" s="171" t="s">
        <v>532</v>
      </c>
      <c r="AB60" s="171" t="s">
        <v>533</v>
      </c>
      <c r="AC60" s="171" t="s">
        <v>533</v>
      </c>
      <c r="AD60" s="133" t="s">
        <v>122</v>
      </c>
      <c r="AE60" s="171" t="s">
        <v>534</v>
      </c>
      <c r="AF60" s="133" t="s">
        <v>534</v>
      </c>
      <c r="AG60" s="133" t="s">
        <v>534</v>
      </c>
      <c r="AH60" s="130" t="s">
        <v>516</v>
      </c>
      <c r="AI60" s="130" t="s">
        <v>516</v>
      </c>
      <c r="AJ60" s="130" t="s">
        <v>516</v>
      </c>
      <c r="AK60" s="130" t="s">
        <v>516</v>
      </c>
      <c r="AL60" s="171" t="s">
        <v>507</v>
      </c>
      <c r="AM60" s="133" t="s">
        <v>117</v>
      </c>
      <c r="AN60" s="133" t="s">
        <v>117</v>
      </c>
      <c r="AO60" s="133" t="s">
        <v>117</v>
      </c>
      <c r="AP60" s="133" t="s">
        <v>122</v>
      </c>
      <c r="AQ60" s="130" t="s">
        <v>516</v>
      </c>
      <c r="AR60" s="133" t="s">
        <v>122</v>
      </c>
      <c r="AS60" s="133" t="s">
        <v>541</v>
      </c>
      <c r="AT60" s="133" t="s">
        <v>532</v>
      </c>
      <c r="AU60" s="133" t="s">
        <v>532</v>
      </c>
      <c r="AV60" s="130" t="s">
        <v>516</v>
      </c>
      <c r="AW60" s="133" t="s">
        <v>546</v>
      </c>
      <c r="AX60" s="130" t="s">
        <v>516</v>
      </c>
      <c r="AY60" s="130" t="s">
        <v>516</v>
      </c>
      <c r="AZ60" s="133" t="s">
        <v>549</v>
      </c>
      <c r="BA60" s="133" t="s">
        <v>537</v>
      </c>
      <c r="BB60" s="133" t="s">
        <v>550</v>
      </c>
      <c r="BC60" s="130" t="s">
        <v>516</v>
      </c>
      <c r="BD60" s="172" t="s">
        <v>206</v>
      </c>
    </row>
    <row r="61" spans="1:56">
      <c r="A61" s="91" t="s">
        <v>319</v>
      </c>
      <c r="B61" s="79" t="s">
        <v>389</v>
      </c>
      <c r="C61" s="130" t="s">
        <v>492</v>
      </c>
      <c r="D61" s="130" t="s">
        <v>492</v>
      </c>
      <c r="E61" s="130" t="s">
        <v>493</v>
      </c>
      <c r="F61" s="130" t="s">
        <v>493</v>
      </c>
      <c r="G61" s="130" t="s">
        <v>508</v>
      </c>
      <c r="H61" s="131" t="s">
        <v>117</v>
      </c>
      <c r="I61" s="130" t="s">
        <v>60</v>
      </c>
      <c r="J61" s="130" t="s">
        <v>509</v>
      </c>
      <c r="K61" s="130" t="s">
        <v>509</v>
      </c>
      <c r="L61" s="130" t="s">
        <v>510</v>
      </c>
      <c r="M61" s="169" t="s">
        <v>547</v>
      </c>
      <c r="N61" s="169" t="s">
        <v>547</v>
      </c>
      <c r="O61" s="170" t="s">
        <v>511</v>
      </c>
      <c r="P61" s="170" t="s">
        <v>514</v>
      </c>
      <c r="Q61" s="131" t="s">
        <v>515</v>
      </c>
      <c r="R61" s="130" t="s">
        <v>516</v>
      </c>
      <c r="S61" s="130" t="s">
        <v>516</v>
      </c>
      <c r="T61" s="130" t="s">
        <v>516</v>
      </c>
      <c r="U61" s="130" t="s">
        <v>516</v>
      </c>
      <c r="V61" s="130" t="s">
        <v>516</v>
      </c>
      <c r="W61" s="130" t="s">
        <v>516</v>
      </c>
      <c r="X61" s="130" t="s">
        <v>516</v>
      </c>
      <c r="Y61" s="130" t="s">
        <v>516</v>
      </c>
      <c r="Z61" s="130" t="s">
        <v>516</v>
      </c>
      <c r="AA61" s="171" t="s">
        <v>532</v>
      </c>
      <c r="AB61" s="171" t="s">
        <v>533</v>
      </c>
      <c r="AC61" s="171" t="s">
        <v>533</v>
      </c>
      <c r="AD61" s="133" t="s">
        <v>122</v>
      </c>
      <c r="AE61" s="171" t="s">
        <v>534</v>
      </c>
      <c r="AF61" s="133" t="s">
        <v>534</v>
      </c>
      <c r="AG61" s="133" t="s">
        <v>534</v>
      </c>
      <c r="AH61" s="130" t="s">
        <v>516</v>
      </c>
      <c r="AI61" s="130" t="s">
        <v>516</v>
      </c>
      <c r="AJ61" s="130" t="s">
        <v>516</v>
      </c>
      <c r="AK61" s="130" t="s">
        <v>516</v>
      </c>
      <c r="AL61" s="171" t="s">
        <v>507</v>
      </c>
      <c r="AM61" s="133" t="s">
        <v>117</v>
      </c>
      <c r="AN61" s="133" t="s">
        <v>117</v>
      </c>
      <c r="AO61" s="133" t="s">
        <v>117</v>
      </c>
      <c r="AP61" s="133" t="s">
        <v>122</v>
      </c>
      <c r="AQ61" s="130" t="s">
        <v>516</v>
      </c>
      <c r="AR61" s="133" t="s">
        <v>122</v>
      </c>
      <c r="AS61" s="133" t="s">
        <v>541</v>
      </c>
      <c r="AT61" s="133" t="s">
        <v>532</v>
      </c>
      <c r="AU61" s="133" t="s">
        <v>532</v>
      </c>
      <c r="AV61" s="130" t="s">
        <v>516</v>
      </c>
      <c r="AW61" s="133" t="s">
        <v>546</v>
      </c>
      <c r="AX61" s="130" t="s">
        <v>516</v>
      </c>
      <c r="AY61" s="130" t="s">
        <v>516</v>
      </c>
      <c r="AZ61" s="133" t="s">
        <v>549</v>
      </c>
      <c r="BA61" s="133" t="s">
        <v>537</v>
      </c>
      <c r="BB61" s="133" t="s">
        <v>550</v>
      </c>
      <c r="BC61" s="130" t="s">
        <v>516</v>
      </c>
      <c r="BD61" s="172" t="s">
        <v>206</v>
      </c>
    </row>
    <row r="62" spans="1:56">
      <c r="A62" s="91" t="s">
        <v>320</v>
      </c>
      <c r="B62" s="79" t="s">
        <v>390</v>
      </c>
      <c r="C62" s="130" t="s">
        <v>492</v>
      </c>
      <c r="D62" s="130" t="s">
        <v>492</v>
      </c>
      <c r="E62" s="130" t="s">
        <v>493</v>
      </c>
      <c r="F62" s="130" t="s">
        <v>493</v>
      </c>
      <c r="G62" s="130" t="s">
        <v>508</v>
      </c>
      <c r="H62" s="131" t="s">
        <v>117</v>
      </c>
      <c r="I62" s="130" t="s">
        <v>507</v>
      </c>
      <c r="J62" s="130" t="s">
        <v>509</v>
      </c>
      <c r="K62" s="130" t="s">
        <v>509</v>
      </c>
      <c r="L62" s="130" t="s">
        <v>510</v>
      </c>
      <c r="M62" s="169" t="s">
        <v>547</v>
      </c>
      <c r="N62" s="169" t="s">
        <v>547</v>
      </c>
      <c r="O62" s="170" t="s">
        <v>511</v>
      </c>
      <c r="P62" s="170" t="s">
        <v>513</v>
      </c>
      <c r="Q62" s="131" t="s">
        <v>515</v>
      </c>
      <c r="R62" s="130" t="s">
        <v>516</v>
      </c>
      <c r="S62" s="130" t="s">
        <v>516</v>
      </c>
      <c r="T62" s="130" t="s">
        <v>520</v>
      </c>
      <c r="U62" s="130" t="s">
        <v>520</v>
      </c>
      <c r="V62" s="130" t="s">
        <v>516</v>
      </c>
      <c r="W62" s="130" t="s">
        <v>516</v>
      </c>
      <c r="X62" s="130" t="s">
        <v>516</v>
      </c>
      <c r="Y62" s="130" t="s">
        <v>516</v>
      </c>
      <c r="Z62" s="130" t="s">
        <v>516</v>
      </c>
      <c r="AA62" s="171" t="s">
        <v>532</v>
      </c>
      <c r="AB62" s="171" t="s">
        <v>533</v>
      </c>
      <c r="AC62" s="171" t="s">
        <v>533</v>
      </c>
      <c r="AD62" s="133" t="s">
        <v>122</v>
      </c>
      <c r="AE62" s="171" t="s">
        <v>534</v>
      </c>
      <c r="AF62" s="133" t="s">
        <v>534</v>
      </c>
      <c r="AG62" s="133" t="s">
        <v>534</v>
      </c>
      <c r="AH62" s="130" t="s">
        <v>516</v>
      </c>
      <c r="AI62" s="130" t="s">
        <v>516</v>
      </c>
      <c r="AJ62" s="130" t="s">
        <v>516</v>
      </c>
      <c r="AK62" s="130" t="s">
        <v>516</v>
      </c>
      <c r="AL62" s="171" t="s">
        <v>507</v>
      </c>
      <c r="AM62" s="133" t="s">
        <v>117</v>
      </c>
      <c r="AN62" s="133" t="s">
        <v>117</v>
      </c>
      <c r="AO62" s="133" t="s">
        <v>117</v>
      </c>
      <c r="AP62" s="133" t="s">
        <v>122</v>
      </c>
      <c r="AQ62" s="133" t="s">
        <v>122</v>
      </c>
      <c r="AR62" s="133" t="s">
        <v>122</v>
      </c>
      <c r="AS62" s="133" t="s">
        <v>542</v>
      </c>
      <c r="AT62" s="133" t="s">
        <v>532</v>
      </c>
      <c r="AU62" s="133" t="s">
        <v>532</v>
      </c>
      <c r="AV62" s="133" t="s">
        <v>122</v>
      </c>
      <c r="AW62" s="133" t="s">
        <v>546</v>
      </c>
      <c r="AX62" s="133" t="s">
        <v>548</v>
      </c>
      <c r="AY62" s="133" t="s">
        <v>548</v>
      </c>
      <c r="AZ62" s="133" t="s">
        <v>549</v>
      </c>
      <c r="BA62" s="133" t="s">
        <v>537</v>
      </c>
      <c r="BB62" s="133" t="s">
        <v>550</v>
      </c>
      <c r="BC62" s="130" t="s">
        <v>516</v>
      </c>
      <c r="BD62" s="172" t="s">
        <v>206</v>
      </c>
    </row>
    <row r="63" spans="1:56">
      <c r="A63" s="91" t="s">
        <v>735</v>
      </c>
      <c r="B63" s="79" t="s">
        <v>391</v>
      </c>
      <c r="C63" s="130" t="s">
        <v>492</v>
      </c>
      <c r="D63" s="130" t="s">
        <v>492</v>
      </c>
      <c r="E63" s="130" t="s">
        <v>493</v>
      </c>
      <c r="F63" s="130" t="s">
        <v>493</v>
      </c>
      <c r="G63" s="130" t="s">
        <v>508</v>
      </c>
      <c r="H63" s="131" t="s">
        <v>117</v>
      </c>
      <c r="I63" s="130" t="s">
        <v>507</v>
      </c>
      <c r="J63" s="130" t="s">
        <v>509</v>
      </c>
      <c r="K63" s="130" t="s">
        <v>509</v>
      </c>
      <c r="L63" s="130" t="s">
        <v>510</v>
      </c>
      <c r="M63" s="169" t="s">
        <v>547</v>
      </c>
      <c r="N63" s="169" t="s">
        <v>547</v>
      </c>
      <c r="O63" s="170" t="s">
        <v>511</v>
      </c>
      <c r="P63" s="170" t="s">
        <v>513</v>
      </c>
      <c r="Q63" s="131" t="s">
        <v>515</v>
      </c>
      <c r="R63" s="130" t="s">
        <v>516</v>
      </c>
      <c r="S63" s="130" t="s">
        <v>516</v>
      </c>
      <c r="T63" s="130" t="s">
        <v>520</v>
      </c>
      <c r="U63" s="130" t="s">
        <v>520</v>
      </c>
      <c r="V63" s="130" t="s">
        <v>516</v>
      </c>
      <c r="W63" s="130" t="s">
        <v>516</v>
      </c>
      <c r="X63" s="130" t="s">
        <v>516</v>
      </c>
      <c r="Y63" s="130" t="s">
        <v>516</v>
      </c>
      <c r="Z63" s="130" t="s">
        <v>516</v>
      </c>
      <c r="AA63" s="171" t="s">
        <v>532</v>
      </c>
      <c r="AB63" s="171" t="s">
        <v>533</v>
      </c>
      <c r="AC63" s="171" t="s">
        <v>533</v>
      </c>
      <c r="AD63" s="133" t="s">
        <v>122</v>
      </c>
      <c r="AE63" s="171" t="s">
        <v>534</v>
      </c>
      <c r="AF63" s="133" t="s">
        <v>534</v>
      </c>
      <c r="AG63" s="133" t="s">
        <v>534</v>
      </c>
      <c r="AH63" s="130" t="s">
        <v>516</v>
      </c>
      <c r="AI63" s="130" t="s">
        <v>516</v>
      </c>
      <c r="AJ63" s="130" t="s">
        <v>516</v>
      </c>
      <c r="AK63" s="130" t="s">
        <v>516</v>
      </c>
      <c r="AL63" s="171" t="s">
        <v>507</v>
      </c>
      <c r="AM63" s="133" t="s">
        <v>117</v>
      </c>
      <c r="AN63" s="133" t="s">
        <v>117</v>
      </c>
      <c r="AO63" s="133" t="s">
        <v>117</v>
      </c>
      <c r="AP63" s="133" t="s">
        <v>122</v>
      </c>
      <c r="AQ63" s="130" t="s">
        <v>516</v>
      </c>
      <c r="AR63" s="133" t="s">
        <v>122</v>
      </c>
      <c r="AS63" s="133" t="s">
        <v>542</v>
      </c>
      <c r="AT63" s="133" t="s">
        <v>532</v>
      </c>
      <c r="AU63" s="133" t="s">
        <v>532</v>
      </c>
      <c r="AV63" s="133" t="s">
        <v>122</v>
      </c>
      <c r="AW63" s="133" t="s">
        <v>546</v>
      </c>
      <c r="AX63" s="133" t="s">
        <v>548</v>
      </c>
      <c r="AY63" s="133" t="s">
        <v>548</v>
      </c>
      <c r="AZ63" s="133" t="s">
        <v>549</v>
      </c>
      <c r="BA63" s="133" t="s">
        <v>537</v>
      </c>
      <c r="BB63" s="133" t="s">
        <v>550</v>
      </c>
      <c r="BC63" s="130" t="s">
        <v>516</v>
      </c>
      <c r="BD63" s="172" t="s">
        <v>206</v>
      </c>
    </row>
    <row r="64" spans="1:56">
      <c r="A64" s="91" t="s">
        <v>736</v>
      </c>
      <c r="B64" s="79" t="s">
        <v>392</v>
      </c>
      <c r="C64" s="130" t="s">
        <v>492</v>
      </c>
      <c r="D64" s="130" t="s">
        <v>492</v>
      </c>
      <c r="E64" s="130" t="s">
        <v>493</v>
      </c>
      <c r="F64" s="130" t="s">
        <v>493</v>
      </c>
      <c r="G64" s="130" t="s">
        <v>508</v>
      </c>
      <c r="H64" s="131" t="s">
        <v>117</v>
      </c>
      <c r="I64" s="130" t="s">
        <v>507</v>
      </c>
      <c r="J64" s="130" t="s">
        <v>509</v>
      </c>
      <c r="K64" s="130" t="s">
        <v>509</v>
      </c>
      <c r="L64" s="130" t="s">
        <v>510</v>
      </c>
      <c r="M64" s="169" t="s">
        <v>547</v>
      </c>
      <c r="N64" s="169" t="s">
        <v>547</v>
      </c>
      <c r="O64" s="170" t="s">
        <v>511</v>
      </c>
      <c r="P64" s="170" t="s">
        <v>513</v>
      </c>
      <c r="Q64" s="131" t="s">
        <v>515</v>
      </c>
      <c r="R64" s="130" t="s">
        <v>516</v>
      </c>
      <c r="S64" s="130" t="s">
        <v>516</v>
      </c>
      <c r="T64" s="130" t="s">
        <v>520</v>
      </c>
      <c r="U64" s="130" t="s">
        <v>520</v>
      </c>
      <c r="V64" s="130" t="s">
        <v>516</v>
      </c>
      <c r="W64" s="130" t="s">
        <v>516</v>
      </c>
      <c r="X64" s="130" t="s">
        <v>516</v>
      </c>
      <c r="Y64" s="130" t="s">
        <v>516</v>
      </c>
      <c r="Z64" s="130" t="s">
        <v>516</v>
      </c>
      <c r="AA64" s="171" t="s">
        <v>532</v>
      </c>
      <c r="AB64" s="171" t="s">
        <v>533</v>
      </c>
      <c r="AC64" s="171" t="s">
        <v>533</v>
      </c>
      <c r="AD64" s="133" t="s">
        <v>122</v>
      </c>
      <c r="AE64" s="171" t="s">
        <v>534</v>
      </c>
      <c r="AF64" s="133" t="s">
        <v>534</v>
      </c>
      <c r="AG64" s="133" t="s">
        <v>534</v>
      </c>
      <c r="AH64" s="130" t="s">
        <v>516</v>
      </c>
      <c r="AI64" s="130" t="s">
        <v>516</v>
      </c>
      <c r="AJ64" s="130" t="s">
        <v>516</v>
      </c>
      <c r="AK64" s="130" t="s">
        <v>516</v>
      </c>
      <c r="AL64" s="171" t="s">
        <v>507</v>
      </c>
      <c r="AM64" s="133" t="s">
        <v>117</v>
      </c>
      <c r="AN64" s="133" t="s">
        <v>117</v>
      </c>
      <c r="AO64" s="133" t="s">
        <v>117</v>
      </c>
      <c r="AP64" s="133" t="s">
        <v>122</v>
      </c>
      <c r="AQ64" s="133" t="s">
        <v>122</v>
      </c>
      <c r="AR64" s="133" t="s">
        <v>122</v>
      </c>
      <c r="AS64" s="133" t="s">
        <v>542</v>
      </c>
      <c r="AT64" s="133" t="s">
        <v>532</v>
      </c>
      <c r="AU64" s="133" t="s">
        <v>532</v>
      </c>
      <c r="AV64" s="133" t="s">
        <v>122</v>
      </c>
      <c r="AW64" s="133" t="s">
        <v>546</v>
      </c>
      <c r="AX64" s="133" t="s">
        <v>548</v>
      </c>
      <c r="AY64" s="133" t="s">
        <v>548</v>
      </c>
      <c r="AZ64" s="133" t="s">
        <v>549</v>
      </c>
      <c r="BA64" s="133" t="s">
        <v>537</v>
      </c>
      <c r="BB64" s="133" t="s">
        <v>550</v>
      </c>
      <c r="BC64" s="130" t="s">
        <v>516</v>
      </c>
      <c r="BD64" s="172" t="s">
        <v>206</v>
      </c>
    </row>
    <row r="65" spans="1:56">
      <c r="A65" s="91" t="s">
        <v>321</v>
      </c>
      <c r="B65" s="79" t="s">
        <v>393</v>
      </c>
      <c r="C65" s="130" t="s">
        <v>492</v>
      </c>
      <c r="D65" s="130" t="s">
        <v>492</v>
      </c>
      <c r="E65" s="130" t="s">
        <v>493</v>
      </c>
      <c r="F65" s="130" t="s">
        <v>493</v>
      </c>
      <c r="G65" s="130" t="s">
        <v>508</v>
      </c>
      <c r="H65" s="131" t="s">
        <v>117</v>
      </c>
      <c r="I65" s="130" t="s">
        <v>507</v>
      </c>
      <c r="J65" s="130" t="s">
        <v>509</v>
      </c>
      <c r="K65" s="130" t="s">
        <v>509</v>
      </c>
      <c r="L65" s="130" t="s">
        <v>510</v>
      </c>
      <c r="M65" s="169" t="s">
        <v>547</v>
      </c>
      <c r="N65" s="169" t="s">
        <v>547</v>
      </c>
      <c r="O65" s="170" t="s">
        <v>511</v>
      </c>
      <c r="P65" s="170" t="s">
        <v>513</v>
      </c>
      <c r="Q65" s="131" t="s">
        <v>515</v>
      </c>
      <c r="R65" s="130" t="s">
        <v>516</v>
      </c>
      <c r="S65" s="130" t="s">
        <v>516</v>
      </c>
      <c r="T65" s="130" t="s">
        <v>520</v>
      </c>
      <c r="U65" s="130" t="s">
        <v>520</v>
      </c>
      <c r="V65" s="130" t="s">
        <v>516</v>
      </c>
      <c r="W65" s="130" t="s">
        <v>516</v>
      </c>
      <c r="X65" s="130" t="s">
        <v>516</v>
      </c>
      <c r="Y65" s="130" t="s">
        <v>516</v>
      </c>
      <c r="Z65" s="130" t="s">
        <v>516</v>
      </c>
      <c r="AA65" s="171" t="s">
        <v>532</v>
      </c>
      <c r="AB65" s="171" t="s">
        <v>533</v>
      </c>
      <c r="AC65" s="171" t="s">
        <v>533</v>
      </c>
      <c r="AD65" s="133" t="s">
        <v>122</v>
      </c>
      <c r="AE65" s="171" t="s">
        <v>534</v>
      </c>
      <c r="AF65" s="133" t="s">
        <v>534</v>
      </c>
      <c r="AG65" s="133" t="s">
        <v>534</v>
      </c>
      <c r="AH65" s="130" t="s">
        <v>516</v>
      </c>
      <c r="AI65" s="130" t="s">
        <v>516</v>
      </c>
      <c r="AJ65" s="130" t="s">
        <v>516</v>
      </c>
      <c r="AK65" s="130" t="s">
        <v>516</v>
      </c>
      <c r="AL65" s="171" t="s">
        <v>507</v>
      </c>
      <c r="AM65" s="133" t="s">
        <v>117</v>
      </c>
      <c r="AN65" s="133" t="s">
        <v>117</v>
      </c>
      <c r="AO65" s="133" t="s">
        <v>117</v>
      </c>
      <c r="AP65" s="133" t="s">
        <v>122</v>
      </c>
      <c r="AQ65" s="133" t="s">
        <v>122</v>
      </c>
      <c r="AR65" s="133" t="s">
        <v>122</v>
      </c>
      <c r="AS65" s="133" t="s">
        <v>542</v>
      </c>
      <c r="AT65" s="133" t="s">
        <v>532</v>
      </c>
      <c r="AU65" s="133" t="s">
        <v>532</v>
      </c>
      <c r="AV65" s="133" t="s">
        <v>122</v>
      </c>
      <c r="AW65" s="133" t="s">
        <v>546</v>
      </c>
      <c r="AX65" s="133" t="s">
        <v>548</v>
      </c>
      <c r="AY65" s="133" t="s">
        <v>548</v>
      </c>
      <c r="AZ65" s="133" t="s">
        <v>549</v>
      </c>
      <c r="BA65" s="133" t="s">
        <v>537</v>
      </c>
      <c r="BB65" s="133" t="s">
        <v>550</v>
      </c>
      <c r="BC65" s="130" t="s">
        <v>516</v>
      </c>
      <c r="BD65" s="172" t="s">
        <v>206</v>
      </c>
    </row>
    <row r="66" spans="1:56">
      <c r="A66" s="91" t="s">
        <v>322</v>
      </c>
      <c r="B66" s="79" t="s">
        <v>394</v>
      </c>
      <c r="C66" s="130" t="s">
        <v>492</v>
      </c>
      <c r="D66" s="130" t="s">
        <v>492</v>
      </c>
      <c r="E66" s="130" t="s">
        <v>493</v>
      </c>
      <c r="F66" s="130" t="s">
        <v>493</v>
      </c>
      <c r="G66" s="130" t="s">
        <v>508</v>
      </c>
      <c r="H66" s="131" t="s">
        <v>117</v>
      </c>
      <c r="I66" s="130" t="s">
        <v>507</v>
      </c>
      <c r="J66" s="130" t="s">
        <v>509</v>
      </c>
      <c r="K66" s="130" t="s">
        <v>509</v>
      </c>
      <c r="L66" s="130" t="s">
        <v>510</v>
      </c>
      <c r="M66" s="169" t="s">
        <v>547</v>
      </c>
      <c r="N66" s="169" t="s">
        <v>547</v>
      </c>
      <c r="O66" s="170" t="s">
        <v>511</v>
      </c>
      <c r="P66" s="170" t="s">
        <v>513</v>
      </c>
      <c r="Q66" s="131" t="s">
        <v>515</v>
      </c>
      <c r="R66" s="130" t="s">
        <v>516</v>
      </c>
      <c r="S66" s="130" t="s">
        <v>516</v>
      </c>
      <c r="T66" s="130" t="s">
        <v>520</v>
      </c>
      <c r="U66" s="130" t="s">
        <v>520</v>
      </c>
      <c r="V66" s="130" t="s">
        <v>516</v>
      </c>
      <c r="W66" s="130" t="s">
        <v>516</v>
      </c>
      <c r="X66" s="130" t="s">
        <v>516</v>
      </c>
      <c r="Y66" s="130" t="s">
        <v>516</v>
      </c>
      <c r="Z66" s="130" t="s">
        <v>516</v>
      </c>
      <c r="AA66" s="171" t="s">
        <v>532</v>
      </c>
      <c r="AB66" s="171" t="s">
        <v>533</v>
      </c>
      <c r="AC66" s="171" t="s">
        <v>533</v>
      </c>
      <c r="AD66" s="133" t="s">
        <v>122</v>
      </c>
      <c r="AE66" s="171" t="s">
        <v>534</v>
      </c>
      <c r="AF66" s="133" t="s">
        <v>534</v>
      </c>
      <c r="AG66" s="133" t="s">
        <v>534</v>
      </c>
      <c r="AH66" s="130" t="s">
        <v>516</v>
      </c>
      <c r="AI66" s="130" t="s">
        <v>516</v>
      </c>
      <c r="AJ66" s="130" t="s">
        <v>516</v>
      </c>
      <c r="AK66" s="130" t="s">
        <v>516</v>
      </c>
      <c r="AL66" s="171" t="s">
        <v>507</v>
      </c>
      <c r="AM66" s="133" t="s">
        <v>117</v>
      </c>
      <c r="AN66" s="133" t="s">
        <v>117</v>
      </c>
      <c r="AO66" s="133" t="s">
        <v>117</v>
      </c>
      <c r="AP66" s="133" t="s">
        <v>122</v>
      </c>
      <c r="AQ66" s="130" t="s">
        <v>516</v>
      </c>
      <c r="AR66" s="133" t="s">
        <v>122</v>
      </c>
      <c r="AS66" s="133" t="s">
        <v>542</v>
      </c>
      <c r="AT66" s="133" t="s">
        <v>532</v>
      </c>
      <c r="AU66" s="133" t="s">
        <v>532</v>
      </c>
      <c r="AV66" s="133" t="s">
        <v>122</v>
      </c>
      <c r="AW66" s="133" t="s">
        <v>546</v>
      </c>
      <c r="AX66" s="133" t="s">
        <v>548</v>
      </c>
      <c r="AY66" s="133" t="s">
        <v>548</v>
      </c>
      <c r="AZ66" s="133" t="s">
        <v>549</v>
      </c>
      <c r="BA66" s="133" t="s">
        <v>537</v>
      </c>
      <c r="BB66" s="133" t="s">
        <v>550</v>
      </c>
      <c r="BC66" s="130" t="s">
        <v>516</v>
      </c>
      <c r="BD66" s="172" t="s">
        <v>206</v>
      </c>
    </row>
    <row r="67" spans="1:56">
      <c r="A67" s="91" t="s">
        <v>323</v>
      </c>
      <c r="B67" s="79" t="s">
        <v>395</v>
      </c>
      <c r="C67" s="130" t="s">
        <v>492</v>
      </c>
      <c r="D67" s="130" t="s">
        <v>492</v>
      </c>
      <c r="E67" s="130" t="s">
        <v>493</v>
      </c>
      <c r="F67" s="130" t="s">
        <v>493</v>
      </c>
      <c r="G67" s="130" t="s">
        <v>508</v>
      </c>
      <c r="H67" s="131" t="s">
        <v>117</v>
      </c>
      <c r="I67" s="130" t="s">
        <v>60</v>
      </c>
      <c r="J67" s="130" t="s">
        <v>509</v>
      </c>
      <c r="K67" s="130" t="s">
        <v>509</v>
      </c>
      <c r="L67" s="130" t="s">
        <v>510</v>
      </c>
      <c r="M67" s="169" t="s">
        <v>547</v>
      </c>
      <c r="N67" s="169" t="s">
        <v>547</v>
      </c>
      <c r="O67" s="170" t="s">
        <v>511</v>
      </c>
      <c r="P67" s="170" t="s">
        <v>514</v>
      </c>
      <c r="Q67" s="131" t="s">
        <v>515</v>
      </c>
      <c r="R67" s="130" t="s">
        <v>517</v>
      </c>
      <c r="S67" s="130" t="s">
        <v>516</v>
      </c>
      <c r="T67" s="130" t="s">
        <v>60</v>
      </c>
      <c r="U67" s="130" t="s">
        <v>60</v>
      </c>
      <c r="V67" s="130" t="s">
        <v>521</v>
      </c>
      <c r="W67" s="130" t="s">
        <v>521</v>
      </c>
      <c r="X67" s="130" t="s">
        <v>516</v>
      </c>
      <c r="Y67" s="130" t="s">
        <v>516</v>
      </c>
      <c r="Z67" s="170" t="s">
        <v>516</v>
      </c>
      <c r="AA67" s="171" t="s">
        <v>532</v>
      </c>
      <c r="AB67" s="171" t="s">
        <v>533</v>
      </c>
      <c r="AC67" s="171" t="s">
        <v>533</v>
      </c>
      <c r="AD67" s="133" t="s">
        <v>122</v>
      </c>
      <c r="AE67" s="171" t="s">
        <v>534</v>
      </c>
      <c r="AF67" s="133" t="s">
        <v>534</v>
      </c>
      <c r="AG67" s="133" t="s">
        <v>534</v>
      </c>
      <c r="AH67" s="133" t="s">
        <v>60</v>
      </c>
      <c r="AI67" s="133" t="s">
        <v>537</v>
      </c>
      <c r="AJ67" s="133" t="s">
        <v>536</v>
      </c>
      <c r="AK67" s="133" t="s">
        <v>537</v>
      </c>
      <c r="AL67" s="171" t="s">
        <v>60</v>
      </c>
      <c r="AM67" s="133" t="s">
        <v>117</v>
      </c>
      <c r="AN67" s="133" t="s">
        <v>117</v>
      </c>
      <c r="AO67" s="133" t="s">
        <v>117</v>
      </c>
      <c r="AP67" s="133" t="s">
        <v>122</v>
      </c>
      <c r="AQ67" s="130" t="s">
        <v>516</v>
      </c>
      <c r="AR67" s="133" t="s">
        <v>122</v>
      </c>
      <c r="AS67" s="133" t="s">
        <v>543</v>
      </c>
      <c r="AT67" s="133" t="s">
        <v>532</v>
      </c>
      <c r="AU67" s="133" t="s">
        <v>532</v>
      </c>
      <c r="AV67" s="133" t="s">
        <v>122</v>
      </c>
      <c r="AW67" s="133" t="s">
        <v>546</v>
      </c>
      <c r="AX67" s="133" t="s">
        <v>548</v>
      </c>
      <c r="AY67" s="133" t="s">
        <v>548</v>
      </c>
      <c r="AZ67" s="133" t="s">
        <v>549</v>
      </c>
      <c r="BA67" s="133" t="s">
        <v>537</v>
      </c>
      <c r="BB67" s="133" t="s">
        <v>550</v>
      </c>
      <c r="BC67" s="130" t="s">
        <v>516</v>
      </c>
      <c r="BD67" s="172" t="s">
        <v>206</v>
      </c>
    </row>
    <row r="68" spans="1:56">
      <c r="A68" s="91" t="s">
        <v>737</v>
      </c>
      <c r="B68" s="79" t="s">
        <v>396</v>
      </c>
      <c r="C68" s="130" t="s">
        <v>492</v>
      </c>
      <c r="D68" s="130" t="s">
        <v>492</v>
      </c>
      <c r="E68" s="130" t="s">
        <v>493</v>
      </c>
      <c r="F68" s="130" t="s">
        <v>493</v>
      </c>
      <c r="G68" s="130" t="s">
        <v>508</v>
      </c>
      <c r="H68" s="131" t="s">
        <v>117</v>
      </c>
      <c r="I68" s="130" t="s">
        <v>60</v>
      </c>
      <c r="J68" s="130" t="s">
        <v>509</v>
      </c>
      <c r="K68" s="130" t="s">
        <v>509</v>
      </c>
      <c r="L68" s="130" t="s">
        <v>510</v>
      </c>
      <c r="M68" s="169" t="s">
        <v>547</v>
      </c>
      <c r="N68" s="169" t="s">
        <v>547</v>
      </c>
      <c r="O68" s="170" t="s">
        <v>511</v>
      </c>
      <c r="P68" s="170" t="s">
        <v>514</v>
      </c>
      <c r="Q68" s="131" t="s">
        <v>515</v>
      </c>
      <c r="R68" s="130" t="s">
        <v>517</v>
      </c>
      <c r="S68" s="130" t="s">
        <v>516</v>
      </c>
      <c r="T68" s="130" t="s">
        <v>60</v>
      </c>
      <c r="U68" s="130" t="s">
        <v>60</v>
      </c>
      <c r="V68" s="130" t="s">
        <v>521</v>
      </c>
      <c r="W68" s="130" t="s">
        <v>521</v>
      </c>
      <c r="X68" s="130" t="s">
        <v>516</v>
      </c>
      <c r="Y68" s="130" t="s">
        <v>516</v>
      </c>
      <c r="Z68" s="170" t="s">
        <v>516</v>
      </c>
      <c r="AA68" s="171" t="s">
        <v>532</v>
      </c>
      <c r="AB68" s="171" t="s">
        <v>533</v>
      </c>
      <c r="AC68" s="171" t="s">
        <v>533</v>
      </c>
      <c r="AD68" s="133" t="s">
        <v>122</v>
      </c>
      <c r="AE68" s="171" t="s">
        <v>534</v>
      </c>
      <c r="AF68" s="133" t="s">
        <v>534</v>
      </c>
      <c r="AG68" s="133" t="s">
        <v>534</v>
      </c>
      <c r="AH68" s="133" t="s">
        <v>60</v>
      </c>
      <c r="AI68" s="133" t="s">
        <v>537</v>
      </c>
      <c r="AJ68" s="133" t="s">
        <v>536</v>
      </c>
      <c r="AK68" s="133" t="s">
        <v>537</v>
      </c>
      <c r="AL68" s="171" t="s">
        <v>60</v>
      </c>
      <c r="AM68" s="133" t="s">
        <v>117</v>
      </c>
      <c r="AN68" s="133" t="s">
        <v>117</v>
      </c>
      <c r="AO68" s="133" t="s">
        <v>117</v>
      </c>
      <c r="AP68" s="133" t="s">
        <v>122</v>
      </c>
      <c r="AQ68" s="130" t="s">
        <v>516</v>
      </c>
      <c r="AR68" s="133" t="s">
        <v>122</v>
      </c>
      <c r="AS68" s="133" t="s">
        <v>543</v>
      </c>
      <c r="AT68" s="133" t="s">
        <v>532</v>
      </c>
      <c r="AU68" s="133" t="s">
        <v>532</v>
      </c>
      <c r="AV68" s="133" t="s">
        <v>122</v>
      </c>
      <c r="AW68" s="133" t="s">
        <v>546</v>
      </c>
      <c r="AX68" s="133" t="s">
        <v>548</v>
      </c>
      <c r="AY68" s="133" t="s">
        <v>548</v>
      </c>
      <c r="AZ68" s="133" t="s">
        <v>549</v>
      </c>
      <c r="BA68" s="133" t="s">
        <v>537</v>
      </c>
      <c r="BB68" s="133" t="s">
        <v>550</v>
      </c>
      <c r="BC68" s="130" t="s">
        <v>516</v>
      </c>
      <c r="BD68" s="172" t="s">
        <v>206</v>
      </c>
    </row>
    <row r="69" spans="1:56">
      <c r="A69" s="91" t="s">
        <v>324</v>
      </c>
      <c r="B69" s="79" t="s">
        <v>397</v>
      </c>
      <c r="C69" s="130" t="s">
        <v>492</v>
      </c>
      <c r="D69" s="130" t="s">
        <v>492</v>
      </c>
      <c r="E69" s="130" t="s">
        <v>493</v>
      </c>
      <c r="F69" s="130" t="s">
        <v>493</v>
      </c>
      <c r="G69" s="130" t="s">
        <v>508</v>
      </c>
      <c r="H69" s="131" t="s">
        <v>117</v>
      </c>
      <c r="I69" s="130" t="s">
        <v>60</v>
      </c>
      <c r="J69" s="130" t="s">
        <v>509</v>
      </c>
      <c r="K69" s="130" t="s">
        <v>509</v>
      </c>
      <c r="L69" s="130" t="s">
        <v>510</v>
      </c>
      <c r="M69" s="169" t="s">
        <v>547</v>
      </c>
      <c r="N69" s="169" t="s">
        <v>547</v>
      </c>
      <c r="O69" s="170" t="s">
        <v>511</v>
      </c>
      <c r="P69" s="170" t="s">
        <v>514</v>
      </c>
      <c r="Q69" s="131" t="s">
        <v>515</v>
      </c>
      <c r="R69" s="130" t="s">
        <v>517</v>
      </c>
      <c r="S69" s="130" t="s">
        <v>516</v>
      </c>
      <c r="T69" s="130" t="s">
        <v>60</v>
      </c>
      <c r="U69" s="130" t="s">
        <v>60</v>
      </c>
      <c r="V69" s="130" t="s">
        <v>521</v>
      </c>
      <c r="W69" s="130" t="s">
        <v>521</v>
      </c>
      <c r="X69" s="130" t="s">
        <v>516</v>
      </c>
      <c r="Y69" s="130" t="s">
        <v>516</v>
      </c>
      <c r="Z69" s="170" t="s">
        <v>516</v>
      </c>
      <c r="AA69" s="171" t="s">
        <v>532</v>
      </c>
      <c r="AB69" s="171" t="s">
        <v>533</v>
      </c>
      <c r="AC69" s="171" t="s">
        <v>533</v>
      </c>
      <c r="AD69" s="133" t="s">
        <v>122</v>
      </c>
      <c r="AE69" s="171" t="s">
        <v>534</v>
      </c>
      <c r="AF69" s="133" t="s">
        <v>534</v>
      </c>
      <c r="AG69" s="133" t="s">
        <v>534</v>
      </c>
      <c r="AH69" s="133" t="s">
        <v>60</v>
      </c>
      <c r="AI69" s="133" t="s">
        <v>537</v>
      </c>
      <c r="AJ69" s="133" t="s">
        <v>536</v>
      </c>
      <c r="AK69" s="133" t="s">
        <v>537</v>
      </c>
      <c r="AL69" s="171" t="s">
        <v>60</v>
      </c>
      <c r="AM69" s="133" t="s">
        <v>117</v>
      </c>
      <c r="AN69" s="133" t="s">
        <v>117</v>
      </c>
      <c r="AO69" s="133" t="s">
        <v>117</v>
      </c>
      <c r="AP69" s="133" t="s">
        <v>122</v>
      </c>
      <c r="AQ69" s="130" t="s">
        <v>516</v>
      </c>
      <c r="AR69" s="133" t="s">
        <v>122</v>
      </c>
      <c r="AS69" s="133" t="s">
        <v>543</v>
      </c>
      <c r="AT69" s="133" t="s">
        <v>532</v>
      </c>
      <c r="AU69" s="133" t="s">
        <v>532</v>
      </c>
      <c r="AV69" s="133" t="s">
        <v>122</v>
      </c>
      <c r="AW69" s="133" t="s">
        <v>546</v>
      </c>
      <c r="AX69" s="133" t="s">
        <v>548</v>
      </c>
      <c r="AY69" s="133" t="s">
        <v>548</v>
      </c>
      <c r="AZ69" s="133" t="s">
        <v>549</v>
      </c>
      <c r="BA69" s="133" t="s">
        <v>537</v>
      </c>
      <c r="BB69" s="133" t="s">
        <v>550</v>
      </c>
      <c r="BC69" s="130" t="s">
        <v>516</v>
      </c>
      <c r="BD69" s="172" t="s">
        <v>206</v>
      </c>
    </row>
    <row r="70" spans="1:56">
      <c r="A70" s="91" t="s">
        <v>325</v>
      </c>
      <c r="B70" s="79" t="s">
        <v>398</v>
      </c>
      <c r="C70" s="130" t="s">
        <v>492</v>
      </c>
      <c r="D70" s="130" t="s">
        <v>492</v>
      </c>
      <c r="E70" s="130" t="s">
        <v>493</v>
      </c>
      <c r="F70" s="130" t="s">
        <v>493</v>
      </c>
      <c r="G70" s="130" t="s">
        <v>508</v>
      </c>
      <c r="H70" s="131" t="s">
        <v>117</v>
      </c>
      <c r="I70" s="130" t="s">
        <v>60</v>
      </c>
      <c r="J70" s="130" t="s">
        <v>509</v>
      </c>
      <c r="K70" s="130" t="s">
        <v>509</v>
      </c>
      <c r="L70" s="130" t="s">
        <v>510</v>
      </c>
      <c r="M70" s="169" t="s">
        <v>547</v>
      </c>
      <c r="N70" s="169" t="s">
        <v>547</v>
      </c>
      <c r="O70" s="170" t="s">
        <v>511</v>
      </c>
      <c r="P70" s="170" t="s">
        <v>514</v>
      </c>
      <c r="Q70" s="131" t="s">
        <v>515</v>
      </c>
      <c r="R70" s="130" t="s">
        <v>517</v>
      </c>
      <c r="S70" s="130" t="s">
        <v>516</v>
      </c>
      <c r="T70" s="130" t="s">
        <v>60</v>
      </c>
      <c r="U70" s="130" t="s">
        <v>60</v>
      </c>
      <c r="V70" s="130" t="s">
        <v>521</v>
      </c>
      <c r="W70" s="130" t="s">
        <v>521</v>
      </c>
      <c r="X70" s="130" t="s">
        <v>516</v>
      </c>
      <c r="Y70" s="130" t="s">
        <v>516</v>
      </c>
      <c r="Z70" s="170" t="s">
        <v>516</v>
      </c>
      <c r="AA70" s="171" t="s">
        <v>532</v>
      </c>
      <c r="AB70" s="171" t="s">
        <v>533</v>
      </c>
      <c r="AC70" s="171" t="s">
        <v>533</v>
      </c>
      <c r="AD70" s="133" t="s">
        <v>122</v>
      </c>
      <c r="AE70" s="171" t="s">
        <v>534</v>
      </c>
      <c r="AF70" s="133" t="s">
        <v>534</v>
      </c>
      <c r="AG70" s="133" t="s">
        <v>534</v>
      </c>
      <c r="AH70" s="133" t="s">
        <v>60</v>
      </c>
      <c r="AI70" s="133" t="s">
        <v>537</v>
      </c>
      <c r="AJ70" s="133" t="s">
        <v>536</v>
      </c>
      <c r="AK70" s="133" t="s">
        <v>537</v>
      </c>
      <c r="AL70" s="171" t="s">
        <v>60</v>
      </c>
      <c r="AM70" s="133" t="s">
        <v>117</v>
      </c>
      <c r="AN70" s="133" t="s">
        <v>117</v>
      </c>
      <c r="AO70" s="133" t="s">
        <v>117</v>
      </c>
      <c r="AP70" s="133" t="s">
        <v>122</v>
      </c>
      <c r="AQ70" s="130" t="s">
        <v>516</v>
      </c>
      <c r="AR70" s="133" t="s">
        <v>122</v>
      </c>
      <c r="AS70" s="133" t="s">
        <v>543</v>
      </c>
      <c r="AT70" s="133" t="s">
        <v>532</v>
      </c>
      <c r="AU70" s="133" t="s">
        <v>532</v>
      </c>
      <c r="AV70" s="133" t="s">
        <v>122</v>
      </c>
      <c r="AW70" s="133" t="s">
        <v>546</v>
      </c>
      <c r="AX70" s="133" t="s">
        <v>548</v>
      </c>
      <c r="AY70" s="133" t="s">
        <v>548</v>
      </c>
      <c r="AZ70" s="133" t="s">
        <v>549</v>
      </c>
      <c r="BA70" s="133" t="s">
        <v>537</v>
      </c>
      <c r="BB70" s="133" t="s">
        <v>550</v>
      </c>
      <c r="BC70" s="130" t="s">
        <v>516</v>
      </c>
      <c r="BD70" s="172" t="s">
        <v>206</v>
      </c>
    </row>
    <row r="71" spans="1:56">
      <c r="A71" s="91" t="s">
        <v>326</v>
      </c>
      <c r="B71" s="79" t="s">
        <v>399</v>
      </c>
      <c r="C71" s="130" t="s">
        <v>492</v>
      </c>
      <c r="D71" s="130" t="s">
        <v>492</v>
      </c>
      <c r="E71" s="130" t="s">
        <v>493</v>
      </c>
      <c r="F71" s="130" t="s">
        <v>493</v>
      </c>
      <c r="G71" s="130" t="s">
        <v>508</v>
      </c>
      <c r="H71" s="131" t="s">
        <v>117</v>
      </c>
      <c r="I71" s="130" t="s">
        <v>60</v>
      </c>
      <c r="J71" s="130" t="s">
        <v>509</v>
      </c>
      <c r="K71" s="130" t="s">
        <v>509</v>
      </c>
      <c r="L71" s="130" t="s">
        <v>510</v>
      </c>
      <c r="M71" s="169" t="s">
        <v>547</v>
      </c>
      <c r="N71" s="169" t="s">
        <v>547</v>
      </c>
      <c r="O71" s="170" t="s">
        <v>511</v>
      </c>
      <c r="P71" s="170" t="s">
        <v>514</v>
      </c>
      <c r="Q71" s="131" t="s">
        <v>515</v>
      </c>
      <c r="R71" s="130" t="s">
        <v>517</v>
      </c>
      <c r="S71" s="130" t="s">
        <v>516</v>
      </c>
      <c r="T71" s="130" t="s">
        <v>60</v>
      </c>
      <c r="U71" s="130" t="s">
        <v>60</v>
      </c>
      <c r="V71" s="130" t="s">
        <v>521</v>
      </c>
      <c r="W71" s="130" t="s">
        <v>521</v>
      </c>
      <c r="X71" s="130" t="s">
        <v>516</v>
      </c>
      <c r="Y71" s="130" t="s">
        <v>516</v>
      </c>
      <c r="Z71" s="170" t="s">
        <v>516</v>
      </c>
      <c r="AA71" s="171" t="s">
        <v>532</v>
      </c>
      <c r="AB71" s="171" t="s">
        <v>533</v>
      </c>
      <c r="AC71" s="171" t="s">
        <v>533</v>
      </c>
      <c r="AD71" s="133" t="s">
        <v>122</v>
      </c>
      <c r="AE71" s="171" t="s">
        <v>534</v>
      </c>
      <c r="AF71" s="133" t="s">
        <v>534</v>
      </c>
      <c r="AG71" s="133" t="s">
        <v>534</v>
      </c>
      <c r="AH71" s="133" t="s">
        <v>60</v>
      </c>
      <c r="AI71" s="133" t="s">
        <v>537</v>
      </c>
      <c r="AJ71" s="133" t="s">
        <v>536</v>
      </c>
      <c r="AK71" s="133" t="s">
        <v>537</v>
      </c>
      <c r="AL71" s="171" t="s">
        <v>60</v>
      </c>
      <c r="AM71" s="133" t="s">
        <v>117</v>
      </c>
      <c r="AN71" s="133" t="s">
        <v>117</v>
      </c>
      <c r="AO71" s="133" t="s">
        <v>117</v>
      </c>
      <c r="AP71" s="133" t="s">
        <v>122</v>
      </c>
      <c r="AQ71" s="130" t="s">
        <v>516</v>
      </c>
      <c r="AR71" s="133" t="s">
        <v>122</v>
      </c>
      <c r="AS71" s="133" t="s">
        <v>543</v>
      </c>
      <c r="AT71" s="133" t="s">
        <v>532</v>
      </c>
      <c r="AU71" s="133" t="s">
        <v>532</v>
      </c>
      <c r="AV71" s="133" t="s">
        <v>122</v>
      </c>
      <c r="AW71" s="133" t="s">
        <v>546</v>
      </c>
      <c r="AX71" s="133" t="s">
        <v>548</v>
      </c>
      <c r="AY71" s="133" t="s">
        <v>548</v>
      </c>
      <c r="AZ71" s="133" t="s">
        <v>549</v>
      </c>
      <c r="BA71" s="133" t="s">
        <v>537</v>
      </c>
      <c r="BB71" s="133" t="s">
        <v>550</v>
      </c>
      <c r="BC71" s="130" t="s">
        <v>516</v>
      </c>
      <c r="BD71" s="172" t="s">
        <v>206</v>
      </c>
    </row>
    <row r="72" spans="1:56">
      <c r="A72" s="91" t="s">
        <v>327</v>
      </c>
      <c r="B72" s="79" t="s">
        <v>400</v>
      </c>
      <c r="C72" s="130" t="s">
        <v>492</v>
      </c>
      <c r="D72" s="130" t="s">
        <v>492</v>
      </c>
      <c r="E72" s="130" t="s">
        <v>493</v>
      </c>
      <c r="F72" s="130" t="s">
        <v>493</v>
      </c>
      <c r="G72" s="130" t="s">
        <v>508</v>
      </c>
      <c r="H72" s="131" t="s">
        <v>117</v>
      </c>
      <c r="I72" s="130" t="s">
        <v>60</v>
      </c>
      <c r="J72" s="130" t="s">
        <v>509</v>
      </c>
      <c r="K72" s="130" t="s">
        <v>509</v>
      </c>
      <c r="L72" s="130" t="s">
        <v>510</v>
      </c>
      <c r="M72" s="169" t="s">
        <v>547</v>
      </c>
      <c r="N72" s="169" t="s">
        <v>547</v>
      </c>
      <c r="O72" s="170" t="s">
        <v>511</v>
      </c>
      <c r="P72" s="170" t="s">
        <v>514</v>
      </c>
      <c r="Q72" s="131" t="s">
        <v>515</v>
      </c>
      <c r="R72" s="130" t="s">
        <v>517</v>
      </c>
      <c r="S72" s="130" t="s">
        <v>516</v>
      </c>
      <c r="T72" s="130" t="s">
        <v>60</v>
      </c>
      <c r="U72" s="130" t="s">
        <v>60</v>
      </c>
      <c r="V72" s="130" t="s">
        <v>521</v>
      </c>
      <c r="W72" s="130" t="s">
        <v>521</v>
      </c>
      <c r="X72" s="130" t="s">
        <v>516</v>
      </c>
      <c r="Y72" s="130" t="s">
        <v>516</v>
      </c>
      <c r="Z72" s="170" t="s">
        <v>516</v>
      </c>
      <c r="AA72" s="171" t="s">
        <v>532</v>
      </c>
      <c r="AB72" s="171" t="s">
        <v>533</v>
      </c>
      <c r="AC72" s="171" t="s">
        <v>533</v>
      </c>
      <c r="AD72" s="133" t="s">
        <v>122</v>
      </c>
      <c r="AE72" s="171" t="s">
        <v>534</v>
      </c>
      <c r="AF72" s="133" t="s">
        <v>534</v>
      </c>
      <c r="AG72" s="133" t="s">
        <v>534</v>
      </c>
      <c r="AH72" s="133" t="s">
        <v>60</v>
      </c>
      <c r="AI72" s="133" t="s">
        <v>537</v>
      </c>
      <c r="AJ72" s="133" t="s">
        <v>536</v>
      </c>
      <c r="AK72" s="133" t="s">
        <v>537</v>
      </c>
      <c r="AL72" s="171" t="s">
        <v>60</v>
      </c>
      <c r="AM72" s="133" t="s">
        <v>117</v>
      </c>
      <c r="AN72" s="133" t="s">
        <v>117</v>
      </c>
      <c r="AO72" s="133" t="s">
        <v>117</v>
      </c>
      <c r="AP72" s="133" t="s">
        <v>122</v>
      </c>
      <c r="AQ72" s="130" t="s">
        <v>516</v>
      </c>
      <c r="AR72" s="133" t="s">
        <v>122</v>
      </c>
      <c r="AS72" s="133" t="s">
        <v>543</v>
      </c>
      <c r="AT72" s="133" t="s">
        <v>532</v>
      </c>
      <c r="AU72" s="133" t="s">
        <v>532</v>
      </c>
      <c r="AV72" s="133" t="s">
        <v>122</v>
      </c>
      <c r="AW72" s="133" t="s">
        <v>546</v>
      </c>
      <c r="AX72" s="133" t="s">
        <v>548</v>
      </c>
      <c r="AY72" s="133" t="s">
        <v>548</v>
      </c>
      <c r="AZ72" s="133" t="s">
        <v>549</v>
      </c>
      <c r="BA72" s="133" t="s">
        <v>537</v>
      </c>
      <c r="BB72" s="133" t="s">
        <v>550</v>
      </c>
      <c r="BC72" s="130" t="s">
        <v>516</v>
      </c>
      <c r="BD72" s="172" t="s">
        <v>206</v>
      </c>
    </row>
    <row r="73" spans="1:56">
      <c r="A73" s="91" t="s">
        <v>738</v>
      </c>
      <c r="B73" s="79" t="s">
        <v>401</v>
      </c>
      <c r="C73" s="130" t="s">
        <v>492</v>
      </c>
      <c r="D73" s="130" t="s">
        <v>492</v>
      </c>
      <c r="E73" s="130" t="s">
        <v>493</v>
      </c>
      <c r="F73" s="130" t="s">
        <v>493</v>
      </c>
      <c r="G73" s="130" t="s">
        <v>508</v>
      </c>
      <c r="H73" s="131" t="s">
        <v>117</v>
      </c>
      <c r="I73" s="130" t="s">
        <v>507</v>
      </c>
      <c r="J73" s="130" t="s">
        <v>509</v>
      </c>
      <c r="K73" s="130" t="s">
        <v>509</v>
      </c>
      <c r="L73" s="130" t="s">
        <v>510</v>
      </c>
      <c r="M73" s="169" t="s">
        <v>547</v>
      </c>
      <c r="N73" s="169" t="s">
        <v>547</v>
      </c>
      <c r="O73" s="170" t="s">
        <v>511</v>
      </c>
      <c r="P73" s="170" t="s">
        <v>514</v>
      </c>
      <c r="Q73" s="131" t="s">
        <v>515</v>
      </c>
      <c r="R73" s="130" t="s">
        <v>516</v>
      </c>
      <c r="S73" s="130" t="s">
        <v>516</v>
      </c>
      <c r="T73" s="130" t="s">
        <v>516</v>
      </c>
      <c r="U73" s="130" t="s">
        <v>516</v>
      </c>
      <c r="V73" s="130" t="s">
        <v>521</v>
      </c>
      <c r="W73" s="130" t="s">
        <v>521</v>
      </c>
      <c r="X73" s="130" t="s">
        <v>516</v>
      </c>
      <c r="Y73" s="130" t="s">
        <v>516</v>
      </c>
      <c r="Z73" s="170" t="s">
        <v>516</v>
      </c>
      <c r="AA73" s="171" t="s">
        <v>532</v>
      </c>
      <c r="AB73" s="171" t="s">
        <v>533</v>
      </c>
      <c r="AC73" s="171" t="s">
        <v>533</v>
      </c>
      <c r="AD73" s="133" t="s">
        <v>122</v>
      </c>
      <c r="AE73" s="171" t="s">
        <v>534</v>
      </c>
      <c r="AF73" s="133" t="s">
        <v>534</v>
      </c>
      <c r="AG73" s="133" t="s">
        <v>534</v>
      </c>
      <c r="AH73" s="130" t="s">
        <v>516</v>
      </c>
      <c r="AI73" s="130" t="s">
        <v>516</v>
      </c>
      <c r="AJ73" s="130" t="s">
        <v>516</v>
      </c>
      <c r="AK73" s="130" t="s">
        <v>516</v>
      </c>
      <c r="AL73" s="171" t="s">
        <v>60</v>
      </c>
      <c r="AM73" s="133" t="s">
        <v>117</v>
      </c>
      <c r="AN73" s="133" t="s">
        <v>117</v>
      </c>
      <c r="AO73" s="133" t="s">
        <v>117</v>
      </c>
      <c r="AP73" s="133" t="s">
        <v>122</v>
      </c>
      <c r="AQ73" s="130" t="s">
        <v>516</v>
      </c>
      <c r="AR73" s="133" t="s">
        <v>122</v>
      </c>
      <c r="AS73" s="173" t="s">
        <v>544</v>
      </c>
      <c r="AT73" s="133" t="s">
        <v>532</v>
      </c>
      <c r="AU73" s="133" t="s">
        <v>532</v>
      </c>
      <c r="AV73" s="130" t="s">
        <v>516</v>
      </c>
      <c r="AW73" s="130" t="s">
        <v>516</v>
      </c>
      <c r="AX73" s="133" t="s">
        <v>548</v>
      </c>
      <c r="AY73" s="133" t="s">
        <v>516</v>
      </c>
      <c r="AZ73" s="133" t="s">
        <v>549</v>
      </c>
      <c r="BA73" s="133" t="s">
        <v>537</v>
      </c>
      <c r="BB73" s="133" t="s">
        <v>550</v>
      </c>
      <c r="BC73" s="130" t="s">
        <v>516</v>
      </c>
      <c r="BD73" s="172" t="s">
        <v>206</v>
      </c>
    </row>
    <row r="74" spans="1:56">
      <c r="A74" s="91" t="s">
        <v>328</v>
      </c>
      <c r="B74" s="79" t="s">
        <v>402</v>
      </c>
      <c r="C74" s="130" t="s">
        <v>492</v>
      </c>
      <c r="D74" s="130" t="s">
        <v>492</v>
      </c>
      <c r="E74" s="130" t="s">
        <v>493</v>
      </c>
      <c r="F74" s="130" t="s">
        <v>493</v>
      </c>
      <c r="G74" s="130" t="s">
        <v>508</v>
      </c>
      <c r="H74" s="131" t="s">
        <v>117</v>
      </c>
      <c r="I74" s="130" t="s">
        <v>507</v>
      </c>
      <c r="J74" s="130" t="s">
        <v>509</v>
      </c>
      <c r="K74" s="130" t="s">
        <v>509</v>
      </c>
      <c r="L74" s="130" t="s">
        <v>510</v>
      </c>
      <c r="M74" s="169" t="s">
        <v>547</v>
      </c>
      <c r="N74" s="169" t="s">
        <v>547</v>
      </c>
      <c r="O74" s="170" t="s">
        <v>511</v>
      </c>
      <c r="P74" s="170" t="s">
        <v>514</v>
      </c>
      <c r="Q74" s="131" t="s">
        <v>515</v>
      </c>
      <c r="R74" s="130" t="s">
        <v>516</v>
      </c>
      <c r="S74" s="130" t="s">
        <v>516</v>
      </c>
      <c r="T74" s="130" t="s">
        <v>516</v>
      </c>
      <c r="U74" s="130" t="s">
        <v>516</v>
      </c>
      <c r="V74" s="130" t="s">
        <v>521</v>
      </c>
      <c r="W74" s="130" t="s">
        <v>521</v>
      </c>
      <c r="X74" s="130" t="s">
        <v>516</v>
      </c>
      <c r="Y74" s="130" t="s">
        <v>516</v>
      </c>
      <c r="Z74" s="170" t="s">
        <v>516</v>
      </c>
      <c r="AA74" s="171" t="s">
        <v>532</v>
      </c>
      <c r="AB74" s="171" t="s">
        <v>533</v>
      </c>
      <c r="AC74" s="171" t="s">
        <v>533</v>
      </c>
      <c r="AD74" s="133" t="s">
        <v>122</v>
      </c>
      <c r="AE74" s="171" t="s">
        <v>534</v>
      </c>
      <c r="AF74" s="133" t="s">
        <v>534</v>
      </c>
      <c r="AG74" s="133" t="s">
        <v>534</v>
      </c>
      <c r="AH74" s="130" t="s">
        <v>516</v>
      </c>
      <c r="AI74" s="130" t="s">
        <v>516</v>
      </c>
      <c r="AJ74" s="130" t="s">
        <v>516</v>
      </c>
      <c r="AK74" s="130" t="s">
        <v>516</v>
      </c>
      <c r="AL74" s="171" t="s">
        <v>60</v>
      </c>
      <c r="AM74" s="133" t="s">
        <v>117</v>
      </c>
      <c r="AN74" s="133" t="s">
        <v>117</v>
      </c>
      <c r="AO74" s="133" t="s">
        <v>117</v>
      </c>
      <c r="AP74" s="133" t="s">
        <v>122</v>
      </c>
      <c r="AQ74" s="130" t="s">
        <v>516</v>
      </c>
      <c r="AR74" s="133" t="s">
        <v>122</v>
      </c>
      <c r="AS74" s="173" t="s">
        <v>544</v>
      </c>
      <c r="AT74" s="133" t="s">
        <v>532</v>
      </c>
      <c r="AU74" s="133" t="s">
        <v>532</v>
      </c>
      <c r="AV74" s="130" t="s">
        <v>516</v>
      </c>
      <c r="AW74" s="130" t="s">
        <v>516</v>
      </c>
      <c r="AX74" s="133" t="s">
        <v>548</v>
      </c>
      <c r="AY74" s="133" t="s">
        <v>516</v>
      </c>
      <c r="AZ74" s="133" t="s">
        <v>549</v>
      </c>
      <c r="BA74" s="133" t="s">
        <v>537</v>
      </c>
      <c r="BB74" s="133" t="s">
        <v>550</v>
      </c>
      <c r="BC74" s="130" t="s">
        <v>516</v>
      </c>
      <c r="BD74" s="172" t="s">
        <v>206</v>
      </c>
    </row>
    <row r="75" spans="1:56">
      <c r="A75" s="91" t="s">
        <v>329</v>
      </c>
      <c r="B75" s="79" t="s">
        <v>403</v>
      </c>
      <c r="C75" s="130" t="s">
        <v>492</v>
      </c>
      <c r="D75" s="130" t="s">
        <v>492</v>
      </c>
      <c r="E75" s="130" t="s">
        <v>493</v>
      </c>
      <c r="F75" s="130" t="s">
        <v>493</v>
      </c>
      <c r="G75" s="130" t="s">
        <v>508</v>
      </c>
      <c r="H75" s="131" t="s">
        <v>117</v>
      </c>
      <c r="I75" s="130" t="s">
        <v>507</v>
      </c>
      <c r="J75" s="130" t="s">
        <v>509</v>
      </c>
      <c r="K75" s="130" t="s">
        <v>509</v>
      </c>
      <c r="L75" s="130" t="s">
        <v>510</v>
      </c>
      <c r="M75" s="169" t="s">
        <v>547</v>
      </c>
      <c r="N75" s="169" t="s">
        <v>547</v>
      </c>
      <c r="O75" s="170" t="s">
        <v>511</v>
      </c>
      <c r="P75" s="170" t="s">
        <v>514</v>
      </c>
      <c r="Q75" s="131" t="s">
        <v>515</v>
      </c>
      <c r="R75" s="130" t="s">
        <v>516</v>
      </c>
      <c r="S75" s="130" t="s">
        <v>516</v>
      </c>
      <c r="T75" s="130" t="s">
        <v>516</v>
      </c>
      <c r="U75" s="130" t="s">
        <v>516</v>
      </c>
      <c r="V75" s="130" t="s">
        <v>521</v>
      </c>
      <c r="W75" s="130" t="s">
        <v>521</v>
      </c>
      <c r="X75" s="130" t="s">
        <v>516</v>
      </c>
      <c r="Y75" s="130" t="s">
        <v>516</v>
      </c>
      <c r="Z75" s="170" t="s">
        <v>516</v>
      </c>
      <c r="AA75" s="171" t="s">
        <v>532</v>
      </c>
      <c r="AB75" s="171" t="s">
        <v>533</v>
      </c>
      <c r="AC75" s="171" t="s">
        <v>533</v>
      </c>
      <c r="AD75" s="133" t="s">
        <v>122</v>
      </c>
      <c r="AE75" s="171" t="s">
        <v>534</v>
      </c>
      <c r="AF75" s="133" t="s">
        <v>534</v>
      </c>
      <c r="AG75" s="133" t="s">
        <v>534</v>
      </c>
      <c r="AH75" s="130" t="s">
        <v>516</v>
      </c>
      <c r="AI75" s="130" t="s">
        <v>516</v>
      </c>
      <c r="AJ75" s="130" t="s">
        <v>516</v>
      </c>
      <c r="AK75" s="130" t="s">
        <v>516</v>
      </c>
      <c r="AL75" s="171" t="s">
        <v>60</v>
      </c>
      <c r="AM75" s="133" t="s">
        <v>117</v>
      </c>
      <c r="AN75" s="133" t="s">
        <v>117</v>
      </c>
      <c r="AO75" s="133" t="s">
        <v>117</v>
      </c>
      <c r="AP75" s="133" t="s">
        <v>122</v>
      </c>
      <c r="AQ75" s="130" t="s">
        <v>516</v>
      </c>
      <c r="AR75" s="133" t="s">
        <v>122</v>
      </c>
      <c r="AS75" s="173" t="s">
        <v>544</v>
      </c>
      <c r="AT75" s="133" t="s">
        <v>532</v>
      </c>
      <c r="AU75" s="133" t="s">
        <v>532</v>
      </c>
      <c r="AV75" s="130" t="s">
        <v>516</v>
      </c>
      <c r="AW75" s="130" t="s">
        <v>516</v>
      </c>
      <c r="AX75" s="133" t="s">
        <v>548</v>
      </c>
      <c r="AY75" s="133" t="s">
        <v>516</v>
      </c>
      <c r="AZ75" s="133" t="s">
        <v>549</v>
      </c>
      <c r="BA75" s="133" t="s">
        <v>537</v>
      </c>
      <c r="BB75" s="133" t="s">
        <v>550</v>
      </c>
      <c r="BC75" s="130" t="s">
        <v>516</v>
      </c>
      <c r="BD75" s="172" t="s">
        <v>206</v>
      </c>
    </row>
    <row r="76" spans="1:56">
      <c r="A76" s="91" t="s">
        <v>739</v>
      </c>
      <c r="B76" s="79" t="s">
        <v>404</v>
      </c>
      <c r="C76" s="130" t="s">
        <v>492</v>
      </c>
      <c r="D76" s="130" t="s">
        <v>492</v>
      </c>
      <c r="E76" s="130" t="s">
        <v>493</v>
      </c>
      <c r="F76" s="130" t="s">
        <v>493</v>
      </c>
      <c r="G76" s="130" t="s">
        <v>508</v>
      </c>
      <c r="H76" s="131" t="s">
        <v>117</v>
      </c>
      <c r="I76" s="130" t="s">
        <v>507</v>
      </c>
      <c r="J76" s="130" t="s">
        <v>509</v>
      </c>
      <c r="K76" s="130" t="s">
        <v>509</v>
      </c>
      <c r="L76" s="130" t="s">
        <v>510</v>
      </c>
      <c r="M76" s="169" t="s">
        <v>547</v>
      </c>
      <c r="N76" s="169" t="s">
        <v>547</v>
      </c>
      <c r="O76" s="170" t="s">
        <v>511</v>
      </c>
      <c r="P76" s="170" t="s">
        <v>514</v>
      </c>
      <c r="Q76" s="131" t="s">
        <v>515</v>
      </c>
      <c r="R76" s="130" t="s">
        <v>516</v>
      </c>
      <c r="S76" s="130" t="s">
        <v>516</v>
      </c>
      <c r="T76" s="130" t="s">
        <v>516</v>
      </c>
      <c r="U76" s="130" t="s">
        <v>516</v>
      </c>
      <c r="V76" s="130" t="s">
        <v>521</v>
      </c>
      <c r="W76" s="130" t="s">
        <v>521</v>
      </c>
      <c r="X76" s="130" t="s">
        <v>516</v>
      </c>
      <c r="Y76" s="130" t="s">
        <v>516</v>
      </c>
      <c r="Z76" s="170" t="s">
        <v>516</v>
      </c>
      <c r="AA76" s="171" t="s">
        <v>532</v>
      </c>
      <c r="AB76" s="171" t="s">
        <v>533</v>
      </c>
      <c r="AC76" s="171" t="s">
        <v>533</v>
      </c>
      <c r="AD76" s="133" t="s">
        <v>122</v>
      </c>
      <c r="AE76" s="171" t="s">
        <v>534</v>
      </c>
      <c r="AF76" s="133" t="s">
        <v>534</v>
      </c>
      <c r="AG76" s="133" t="s">
        <v>534</v>
      </c>
      <c r="AH76" s="130" t="s">
        <v>516</v>
      </c>
      <c r="AI76" s="130" t="s">
        <v>516</v>
      </c>
      <c r="AJ76" s="130" t="s">
        <v>516</v>
      </c>
      <c r="AK76" s="130" t="s">
        <v>516</v>
      </c>
      <c r="AL76" s="171" t="s">
        <v>60</v>
      </c>
      <c r="AM76" s="133" t="s">
        <v>117</v>
      </c>
      <c r="AN76" s="133" t="s">
        <v>117</v>
      </c>
      <c r="AO76" s="133" t="s">
        <v>117</v>
      </c>
      <c r="AP76" s="133" t="s">
        <v>122</v>
      </c>
      <c r="AQ76" s="130" t="s">
        <v>516</v>
      </c>
      <c r="AR76" s="133" t="s">
        <v>122</v>
      </c>
      <c r="AS76" s="173" t="s">
        <v>544</v>
      </c>
      <c r="AT76" s="133" t="s">
        <v>532</v>
      </c>
      <c r="AU76" s="133" t="s">
        <v>532</v>
      </c>
      <c r="AV76" s="130" t="s">
        <v>516</v>
      </c>
      <c r="AW76" s="130" t="s">
        <v>516</v>
      </c>
      <c r="AX76" s="133" t="s">
        <v>548</v>
      </c>
      <c r="AY76" s="133" t="s">
        <v>516</v>
      </c>
      <c r="AZ76" s="133" t="s">
        <v>549</v>
      </c>
      <c r="BA76" s="133" t="s">
        <v>537</v>
      </c>
      <c r="BB76" s="133" t="s">
        <v>550</v>
      </c>
      <c r="BC76" s="130" t="s">
        <v>516</v>
      </c>
      <c r="BD76" s="172" t="s">
        <v>206</v>
      </c>
    </row>
    <row r="77" spans="1:56">
      <c r="A77" s="91" t="s">
        <v>740</v>
      </c>
      <c r="B77" s="79" t="s">
        <v>405</v>
      </c>
      <c r="C77" s="130" t="s">
        <v>492</v>
      </c>
      <c r="D77" s="130" t="s">
        <v>492</v>
      </c>
      <c r="E77" s="130" t="s">
        <v>493</v>
      </c>
      <c r="F77" s="130" t="s">
        <v>493</v>
      </c>
      <c r="G77" s="130" t="s">
        <v>508</v>
      </c>
      <c r="H77" s="131" t="s">
        <v>117</v>
      </c>
      <c r="I77" s="130" t="s">
        <v>507</v>
      </c>
      <c r="J77" s="130" t="s">
        <v>509</v>
      </c>
      <c r="K77" s="130" t="s">
        <v>509</v>
      </c>
      <c r="L77" s="130" t="s">
        <v>510</v>
      </c>
      <c r="M77" s="169" t="s">
        <v>547</v>
      </c>
      <c r="N77" s="169" t="s">
        <v>547</v>
      </c>
      <c r="O77" s="170" t="s">
        <v>511</v>
      </c>
      <c r="P77" s="170" t="s">
        <v>514</v>
      </c>
      <c r="Q77" s="131" t="s">
        <v>515</v>
      </c>
      <c r="R77" s="130" t="s">
        <v>516</v>
      </c>
      <c r="S77" s="130" t="s">
        <v>516</v>
      </c>
      <c r="T77" s="130" t="s">
        <v>516</v>
      </c>
      <c r="U77" s="130" t="s">
        <v>516</v>
      </c>
      <c r="V77" s="130" t="s">
        <v>521</v>
      </c>
      <c r="W77" s="130" t="s">
        <v>521</v>
      </c>
      <c r="X77" s="130" t="s">
        <v>516</v>
      </c>
      <c r="Y77" s="130" t="s">
        <v>516</v>
      </c>
      <c r="Z77" s="170" t="s">
        <v>516</v>
      </c>
      <c r="AA77" s="171" t="s">
        <v>532</v>
      </c>
      <c r="AB77" s="171" t="s">
        <v>533</v>
      </c>
      <c r="AC77" s="171" t="s">
        <v>533</v>
      </c>
      <c r="AD77" s="133" t="s">
        <v>122</v>
      </c>
      <c r="AE77" s="171" t="s">
        <v>534</v>
      </c>
      <c r="AF77" s="133" t="s">
        <v>534</v>
      </c>
      <c r="AG77" s="133" t="s">
        <v>534</v>
      </c>
      <c r="AH77" s="130" t="s">
        <v>516</v>
      </c>
      <c r="AI77" s="130" t="s">
        <v>516</v>
      </c>
      <c r="AJ77" s="130" t="s">
        <v>516</v>
      </c>
      <c r="AK77" s="130" t="s">
        <v>516</v>
      </c>
      <c r="AL77" s="171" t="s">
        <v>60</v>
      </c>
      <c r="AM77" s="133" t="s">
        <v>117</v>
      </c>
      <c r="AN77" s="133" t="s">
        <v>117</v>
      </c>
      <c r="AO77" s="133" t="s">
        <v>117</v>
      </c>
      <c r="AP77" s="133" t="s">
        <v>122</v>
      </c>
      <c r="AQ77" s="130" t="s">
        <v>516</v>
      </c>
      <c r="AR77" s="133" t="s">
        <v>122</v>
      </c>
      <c r="AS77" s="173" t="s">
        <v>544</v>
      </c>
      <c r="AT77" s="133" t="s">
        <v>532</v>
      </c>
      <c r="AU77" s="133" t="s">
        <v>532</v>
      </c>
      <c r="AV77" s="130" t="s">
        <v>516</v>
      </c>
      <c r="AW77" s="130" t="s">
        <v>516</v>
      </c>
      <c r="AX77" s="133" t="s">
        <v>548</v>
      </c>
      <c r="AY77" s="133" t="s">
        <v>516</v>
      </c>
      <c r="AZ77" s="133" t="s">
        <v>549</v>
      </c>
      <c r="BA77" s="133" t="s">
        <v>537</v>
      </c>
      <c r="BB77" s="133" t="s">
        <v>550</v>
      </c>
      <c r="BC77" s="130" t="s">
        <v>516</v>
      </c>
      <c r="BD77" s="172" t="s">
        <v>206</v>
      </c>
    </row>
    <row r="78" spans="1:56">
      <c r="A78" s="91" t="s">
        <v>330</v>
      </c>
      <c r="B78" s="79" t="s">
        <v>406</v>
      </c>
      <c r="C78" s="130" t="s">
        <v>492</v>
      </c>
      <c r="D78" s="130" t="s">
        <v>492</v>
      </c>
      <c r="E78" s="130" t="s">
        <v>493</v>
      </c>
      <c r="F78" s="130" t="s">
        <v>493</v>
      </c>
      <c r="G78" s="130" t="s">
        <v>508</v>
      </c>
      <c r="H78" s="131" t="s">
        <v>117</v>
      </c>
      <c r="I78" s="130" t="s">
        <v>507</v>
      </c>
      <c r="J78" s="130" t="s">
        <v>509</v>
      </c>
      <c r="K78" s="130" t="s">
        <v>509</v>
      </c>
      <c r="L78" s="130" t="s">
        <v>510</v>
      </c>
      <c r="M78" s="169" t="s">
        <v>547</v>
      </c>
      <c r="N78" s="169" t="s">
        <v>547</v>
      </c>
      <c r="O78" s="170" t="s">
        <v>511</v>
      </c>
      <c r="P78" s="170" t="s">
        <v>514</v>
      </c>
      <c r="Q78" s="131" t="s">
        <v>515</v>
      </c>
      <c r="R78" s="130" t="s">
        <v>516</v>
      </c>
      <c r="S78" s="130" t="s">
        <v>516</v>
      </c>
      <c r="T78" s="130" t="s">
        <v>516</v>
      </c>
      <c r="U78" s="130" t="s">
        <v>516</v>
      </c>
      <c r="V78" s="130" t="s">
        <v>521</v>
      </c>
      <c r="W78" s="130" t="s">
        <v>521</v>
      </c>
      <c r="X78" s="130" t="s">
        <v>516</v>
      </c>
      <c r="Y78" s="130" t="s">
        <v>516</v>
      </c>
      <c r="Z78" s="170" t="s">
        <v>516</v>
      </c>
      <c r="AA78" s="171" t="s">
        <v>532</v>
      </c>
      <c r="AB78" s="171" t="s">
        <v>533</v>
      </c>
      <c r="AC78" s="171" t="s">
        <v>533</v>
      </c>
      <c r="AD78" s="133" t="s">
        <v>122</v>
      </c>
      <c r="AE78" s="171" t="s">
        <v>534</v>
      </c>
      <c r="AF78" s="133" t="s">
        <v>534</v>
      </c>
      <c r="AG78" s="133" t="s">
        <v>534</v>
      </c>
      <c r="AH78" s="130" t="s">
        <v>516</v>
      </c>
      <c r="AI78" s="130" t="s">
        <v>516</v>
      </c>
      <c r="AJ78" s="130" t="s">
        <v>516</v>
      </c>
      <c r="AK78" s="130" t="s">
        <v>516</v>
      </c>
      <c r="AL78" s="171" t="s">
        <v>60</v>
      </c>
      <c r="AM78" s="133" t="s">
        <v>117</v>
      </c>
      <c r="AN78" s="133" t="s">
        <v>117</v>
      </c>
      <c r="AO78" s="133" t="s">
        <v>117</v>
      </c>
      <c r="AP78" s="133" t="s">
        <v>122</v>
      </c>
      <c r="AQ78" s="130" t="s">
        <v>516</v>
      </c>
      <c r="AR78" s="133" t="s">
        <v>122</v>
      </c>
      <c r="AS78" s="173" t="s">
        <v>544</v>
      </c>
      <c r="AT78" s="133" t="s">
        <v>532</v>
      </c>
      <c r="AU78" s="133" t="s">
        <v>532</v>
      </c>
      <c r="AV78" s="130" t="s">
        <v>516</v>
      </c>
      <c r="AW78" s="130" t="s">
        <v>516</v>
      </c>
      <c r="AX78" s="133" t="s">
        <v>548</v>
      </c>
      <c r="AY78" s="133" t="s">
        <v>516</v>
      </c>
      <c r="AZ78" s="133" t="s">
        <v>549</v>
      </c>
      <c r="BA78" s="133" t="s">
        <v>537</v>
      </c>
      <c r="BB78" s="133" t="s">
        <v>550</v>
      </c>
      <c r="BC78" s="130" t="s">
        <v>516</v>
      </c>
      <c r="BD78" s="172" t="s">
        <v>206</v>
      </c>
    </row>
    <row r="79" spans="1:56">
      <c r="A79" s="91" t="s">
        <v>741</v>
      </c>
      <c r="B79" s="79" t="s">
        <v>407</v>
      </c>
      <c r="C79" s="130" t="s">
        <v>492</v>
      </c>
      <c r="D79" s="130" t="s">
        <v>492</v>
      </c>
      <c r="E79" s="130" t="s">
        <v>493</v>
      </c>
      <c r="F79" s="130" t="s">
        <v>493</v>
      </c>
      <c r="G79" s="130" t="s">
        <v>508</v>
      </c>
      <c r="H79" s="131" t="s">
        <v>117</v>
      </c>
      <c r="I79" s="130" t="s">
        <v>507</v>
      </c>
      <c r="J79" s="130" t="s">
        <v>509</v>
      </c>
      <c r="K79" s="130" t="s">
        <v>509</v>
      </c>
      <c r="L79" s="130" t="s">
        <v>510</v>
      </c>
      <c r="M79" s="169" t="s">
        <v>547</v>
      </c>
      <c r="N79" s="169" t="s">
        <v>547</v>
      </c>
      <c r="O79" s="170" t="s">
        <v>511</v>
      </c>
      <c r="P79" s="170" t="s">
        <v>514</v>
      </c>
      <c r="Q79" s="131" t="s">
        <v>515</v>
      </c>
      <c r="R79" s="130" t="s">
        <v>516</v>
      </c>
      <c r="S79" s="130" t="s">
        <v>516</v>
      </c>
      <c r="T79" s="130" t="s">
        <v>516</v>
      </c>
      <c r="U79" s="130" t="s">
        <v>516</v>
      </c>
      <c r="V79" s="130" t="s">
        <v>521</v>
      </c>
      <c r="W79" s="130" t="s">
        <v>521</v>
      </c>
      <c r="X79" s="130" t="s">
        <v>516</v>
      </c>
      <c r="Y79" s="130" t="s">
        <v>516</v>
      </c>
      <c r="Z79" s="170" t="s">
        <v>516</v>
      </c>
      <c r="AA79" s="171" t="s">
        <v>532</v>
      </c>
      <c r="AB79" s="171" t="s">
        <v>533</v>
      </c>
      <c r="AC79" s="171" t="s">
        <v>533</v>
      </c>
      <c r="AD79" s="133" t="s">
        <v>122</v>
      </c>
      <c r="AE79" s="171" t="s">
        <v>534</v>
      </c>
      <c r="AF79" s="133" t="s">
        <v>534</v>
      </c>
      <c r="AG79" s="133" t="s">
        <v>534</v>
      </c>
      <c r="AH79" s="130" t="s">
        <v>516</v>
      </c>
      <c r="AI79" s="130" t="s">
        <v>516</v>
      </c>
      <c r="AJ79" s="130" t="s">
        <v>516</v>
      </c>
      <c r="AK79" s="130" t="s">
        <v>516</v>
      </c>
      <c r="AL79" s="171" t="s">
        <v>60</v>
      </c>
      <c r="AM79" s="133" t="s">
        <v>117</v>
      </c>
      <c r="AN79" s="133" t="s">
        <v>117</v>
      </c>
      <c r="AO79" s="133" t="s">
        <v>117</v>
      </c>
      <c r="AP79" s="133" t="s">
        <v>122</v>
      </c>
      <c r="AQ79" s="130" t="s">
        <v>516</v>
      </c>
      <c r="AR79" s="133" t="s">
        <v>122</v>
      </c>
      <c r="AS79" s="173" t="s">
        <v>544</v>
      </c>
      <c r="AT79" s="133" t="s">
        <v>532</v>
      </c>
      <c r="AU79" s="133" t="s">
        <v>532</v>
      </c>
      <c r="AV79" s="130" t="s">
        <v>516</v>
      </c>
      <c r="AW79" s="130" t="s">
        <v>516</v>
      </c>
      <c r="AX79" s="133" t="s">
        <v>548</v>
      </c>
      <c r="AY79" s="133" t="s">
        <v>516</v>
      </c>
      <c r="AZ79" s="133" t="s">
        <v>549</v>
      </c>
      <c r="BA79" s="133" t="s">
        <v>537</v>
      </c>
      <c r="BB79" s="133" t="s">
        <v>550</v>
      </c>
      <c r="BC79" s="130" t="s">
        <v>516</v>
      </c>
      <c r="BD79" s="172" t="s">
        <v>206</v>
      </c>
    </row>
    <row r="80" spans="1:56">
      <c r="A80" s="91" t="s">
        <v>742</v>
      </c>
      <c r="B80" s="79" t="s">
        <v>408</v>
      </c>
      <c r="C80" s="130" t="s">
        <v>492</v>
      </c>
      <c r="D80" s="130" t="s">
        <v>492</v>
      </c>
      <c r="E80" s="130" t="s">
        <v>493</v>
      </c>
      <c r="F80" s="130" t="s">
        <v>493</v>
      </c>
      <c r="G80" s="130" t="s">
        <v>508</v>
      </c>
      <c r="H80" s="131" t="s">
        <v>117</v>
      </c>
      <c r="I80" s="130" t="s">
        <v>507</v>
      </c>
      <c r="J80" s="130" t="s">
        <v>509</v>
      </c>
      <c r="K80" s="130" t="s">
        <v>509</v>
      </c>
      <c r="L80" s="130" t="s">
        <v>510</v>
      </c>
      <c r="M80" s="169" t="s">
        <v>547</v>
      </c>
      <c r="N80" s="169" t="s">
        <v>547</v>
      </c>
      <c r="O80" s="170" t="s">
        <v>511</v>
      </c>
      <c r="P80" s="170" t="s">
        <v>514</v>
      </c>
      <c r="Q80" s="131" t="s">
        <v>515</v>
      </c>
      <c r="R80" s="130" t="s">
        <v>516</v>
      </c>
      <c r="S80" s="130" t="s">
        <v>516</v>
      </c>
      <c r="T80" s="130" t="s">
        <v>516</v>
      </c>
      <c r="U80" s="130" t="s">
        <v>516</v>
      </c>
      <c r="V80" s="130" t="s">
        <v>521</v>
      </c>
      <c r="W80" s="130" t="s">
        <v>521</v>
      </c>
      <c r="X80" s="130" t="s">
        <v>516</v>
      </c>
      <c r="Y80" s="130" t="s">
        <v>516</v>
      </c>
      <c r="Z80" s="170" t="s">
        <v>516</v>
      </c>
      <c r="AA80" s="171" t="s">
        <v>532</v>
      </c>
      <c r="AB80" s="171" t="s">
        <v>533</v>
      </c>
      <c r="AC80" s="171" t="s">
        <v>533</v>
      </c>
      <c r="AD80" s="133" t="s">
        <v>122</v>
      </c>
      <c r="AE80" s="171" t="s">
        <v>534</v>
      </c>
      <c r="AF80" s="133" t="s">
        <v>534</v>
      </c>
      <c r="AG80" s="133" t="s">
        <v>534</v>
      </c>
      <c r="AH80" s="130" t="s">
        <v>516</v>
      </c>
      <c r="AI80" s="130" t="s">
        <v>516</v>
      </c>
      <c r="AJ80" s="130" t="s">
        <v>516</v>
      </c>
      <c r="AK80" s="130" t="s">
        <v>516</v>
      </c>
      <c r="AL80" s="171" t="s">
        <v>60</v>
      </c>
      <c r="AM80" s="133" t="s">
        <v>117</v>
      </c>
      <c r="AN80" s="133" t="s">
        <v>117</v>
      </c>
      <c r="AO80" s="133" t="s">
        <v>117</v>
      </c>
      <c r="AP80" s="133" t="s">
        <v>122</v>
      </c>
      <c r="AQ80" s="130" t="s">
        <v>516</v>
      </c>
      <c r="AR80" s="133" t="s">
        <v>122</v>
      </c>
      <c r="AS80" s="173" t="s">
        <v>544</v>
      </c>
      <c r="AT80" s="133" t="s">
        <v>532</v>
      </c>
      <c r="AU80" s="133" t="s">
        <v>532</v>
      </c>
      <c r="AV80" s="130" t="s">
        <v>516</v>
      </c>
      <c r="AW80" s="130" t="s">
        <v>516</v>
      </c>
      <c r="AX80" s="133" t="s">
        <v>548</v>
      </c>
      <c r="AY80" s="133" t="s">
        <v>516</v>
      </c>
      <c r="AZ80" s="133" t="s">
        <v>549</v>
      </c>
      <c r="BA80" s="133" t="s">
        <v>537</v>
      </c>
      <c r="BB80" s="133" t="s">
        <v>550</v>
      </c>
      <c r="BC80" s="130" t="s">
        <v>516</v>
      </c>
      <c r="BD80" s="172" t="s">
        <v>206</v>
      </c>
    </row>
    <row r="81" spans="1:56">
      <c r="A81" s="91" t="s">
        <v>743</v>
      </c>
      <c r="B81" s="79" t="s">
        <v>409</v>
      </c>
      <c r="C81" s="130" t="s">
        <v>492</v>
      </c>
      <c r="D81" s="130" t="s">
        <v>492</v>
      </c>
      <c r="E81" s="130" t="s">
        <v>493</v>
      </c>
      <c r="F81" s="130" t="s">
        <v>493</v>
      </c>
      <c r="G81" s="130" t="s">
        <v>508</v>
      </c>
      <c r="H81" s="131" t="s">
        <v>117</v>
      </c>
      <c r="I81" s="130" t="s">
        <v>507</v>
      </c>
      <c r="J81" s="130" t="s">
        <v>509</v>
      </c>
      <c r="K81" s="130" t="s">
        <v>509</v>
      </c>
      <c r="L81" s="130" t="s">
        <v>510</v>
      </c>
      <c r="M81" s="169" t="s">
        <v>547</v>
      </c>
      <c r="N81" s="169" t="s">
        <v>547</v>
      </c>
      <c r="O81" s="170" t="s">
        <v>511</v>
      </c>
      <c r="P81" s="170" t="s">
        <v>514</v>
      </c>
      <c r="Q81" s="131" t="s">
        <v>515</v>
      </c>
      <c r="R81" s="130" t="s">
        <v>516</v>
      </c>
      <c r="S81" s="130" t="s">
        <v>516</v>
      </c>
      <c r="T81" s="130" t="s">
        <v>516</v>
      </c>
      <c r="U81" s="130" t="s">
        <v>516</v>
      </c>
      <c r="V81" s="130" t="s">
        <v>521</v>
      </c>
      <c r="W81" s="130" t="s">
        <v>521</v>
      </c>
      <c r="X81" s="130" t="s">
        <v>516</v>
      </c>
      <c r="Y81" s="130" t="s">
        <v>516</v>
      </c>
      <c r="Z81" s="170" t="s">
        <v>516</v>
      </c>
      <c r="AA81" s="171" t="s">
        <v>532</v>
      </c>
      <c r="AB81" s="171" t="s">
        <v>533</v>
      </c>
      <c r="AC81" s="171" t="s">
        <v>533</v>
      </c>
      <c r="AD81" s="133" t="s">
        <v>122</v>
      </c>
      <c r="AE81" s="171" t="s">
        <v>534</v>
      </c>
      <c r="AF81" s="133" t="s">
        <v>534</v>
      </c>
      <c r="AG81" s="133" t="s">
        <v>534</v>
      </c>
      <c r="AH81" s="130" t="s">
        <v>516</v>
      </c>
      <c r="AI81" s="130" t="s">
        <v>516</v>
      </c>
      <c r="AJ81" s="130" t="s">
        <v>516</v>
      </c>
      <c r="AK81" s="130" t="s">
        <v>516</v>
      </c>
      <c r="AL81" s="171" t="s">
        <v>60</v>
      </c>
      <c r="AM81" s="133" t="s">
        <v>117</v>
      </c>
      <c r="AN81" s="133" t="s">
        <v>117</v>
      </c>
      <c r="AO81" s="133" t="s">
        <v>117</v>
      </c>
      <c r="AP81" s="133" t="s">
        <v>122</v>
      </c>
      <c r="AQ81" s="130" t="s">
        <v>516</v>
      </c>
      <c r="AR81" s="133" t="s">
        <v>122</v>
      </c>
      <c r="AS81" s="173" t="s">
        <v>544</v>
      </c>
      <c r="AT81" s="133" t="s">
        <v>532</v>
      </c>
      <c r="AU81" s="133" t="s">
        <v>532</v>
      </c>
      <c r="AV81" s="130" t="s">
        <v>516</v>
      </c>
      <c r="AW81" s="130" t="s">
        <v>516</v>
      </c>
      <c r="AX81" s="133" t="s">
        <v>548</v>
      </c>
      <c r="AY81" s="133" t="s">
        <v>516</v>
      </c>
      <c r="AZ81" s="133" t="s">
        <v>549</v>
      </c>
      <c r="BA81" s="133" t="s">
        <v>537</v>
      </c>
      <c r="BB81" s="133" t="s">
        <v>550</v>
      </c>
      <c r="BC81" s="130" t="s">
        <v>516</v>
      </c>
      <c r="BD81" s="172" t="s">
        <v>206</v>
      </c>
    </row>
    <row r="82" spans="1:56">
      <c r="A82" s="91" t="s">
        <v>744</v>
      </c>
      <c r="B82" s="79" t="s">
        <v>410</v>
      </c>
      <c r="C82" s="130" t="s">
        <v>492</v>
      </c>
      <c r="D82" s="130" t="s">
        <v>492</v>
      </c>
      <c r="E82" s="130" t="s">
        <v>493</v>
      </c>
      <c r="F82" s="130" t="s">
        <v>493</v>
      </c>
      <c r="G82" s="130" t="s">
        <v>508</v>
      </c>
      <c r="H82" s="131" t="s">
        <v>117</v>
      </c>
      <c r="I82" s="130" t="s">
        <v>507</v>
      </c>
      <c r="J82" s="130" t="s">
        <v>509</v>
      </c>
      <c r="K82" s="130" t="s">
        <v>509</v>
      </c>
      <c r="L82" s="130" t="s">
        <v>510</v>
      </c>
      <c r="M82" s="169" t="s">
        <v>547</v>
      </c>
      <c r="N82" s="169" t="s">
        <v>547</v>
      </c>
      <c r="O82" s="170" t="s">
        <v>511</v>
      </c>
      <c r="P82" s="170" t="s">
        <v>514</v>
      </c>
      <c r="Q82" s="131" t="s">
        <v>515</v>
      </c>
      <c r="R82" s="130" t="s">
        <v>516</v>
      </c>
      <c r="S82" s="130" t="s">
        <v>516</v>
      </c>
      <c r="T82" s="130" t="s">
        <v>516</v>
      </c>
      <c r="U82" s="130" t="s">
        <v>516</v>
      </c>
      <c r="V82" s="130" t="s">
        <v>521</v>
      </c>
      <c r="W82" s="130" t="s">
        <v>521</v>
      </c>
      <c r="X82" s="130" t="s">
        <v>516</v>
      </c>
      <c r="Y82" s="130" t="s">
        <v>516</v>
      </c>
      <c r="Z82" s="170" t="s">
        <v>516</v>
      </c>
      <c r="AA82" s="171" t="s">
        <v>532</v>
      </c>
      <c r="AB82" s="171" t="s">
        <v>533</v>
      </c>
      <c r="AC82" s="171" t="s">
        <v>533</v>
      </c>
      <c r="AD82" s="133" t="s">
        <v>122</v>
      </c>
      <c r="AE82" s="171" t="s">
        <v>534</v>
      </c>
      <c r="AF82" s="133" t="s">
        <v>534</v>
      </c>
      <c r="AG82" s="133" t="s">
        <v>534</v>
      </c>
      <c r="AH82" s="130" t="s">
        <v>516</v>
      </c>
      <c r="AI82" s="130" t="s">
        <v>516</v>
      </c>
      <c r="AJ82" s="130" t="s">
        <v>516</v>
      </c>
      <c r="AK82" s="130" t="s">
        <v>516</v>
      </c>
      <c r="AL82" s="171" t="s">
        <v>60</v>
      </c>
      <c r="AM82" s="133" t="s">
        <v>117</v>
      </c>
      <c r="AN82" s="133" t="s">
        <v>117</v>
      </c>
      <c r="AO82" s="133" t="s">
        <v>117</v>
      </c>
      <c r="AP82" s="133" t="s">
        <v>122</v>
      </c>
      <c r="AQ82" s="130" t="s">
        <v>516</v>
      </c>
      <c r="AR82" s="133" t="s">
        <v>122</v>
      </c>
      <c r="AS82" s="173" t="s">
        <v>544</v>
      </c>
      <c r="AT82" s="133" t="s">
        <v>532</v>
      </c>
      <c r="AU82" s="133" t="s">
        <v>532</v>
      </c>
      <c r="AV82" s="130" t="s">
        <v>516</v>
      </c>
      <c r="AW82" s="130" t="s">
        <v>516</v>
      </c>
      <c r="AX82" s="133" t="s">
        <v>548</v>
      </c>
      <c r="AY82" s="133" t="s">
        <v>516</v>
      </c>
      <c r="AZ82" s="133" t="s">
        <v>549</v>
      </c>
      <c r="BA82" s="133" t="s">
        <v>537</v>
      </c>
      <c r="BB82" s="133" t="s">
        <v>550</v>
      </c>
      <c r="BC82" s="130" t="s">
        <v>516</v>
      </c>
      <c r="BD82" s="172" t="s">
        <v>206</v>
      </c>
    </row>
    <row r="83" spans="1:56">
      <c r="A83" s="91" t="s">
        <v>745</v>
      </c>
      <c r="B83" s="79" t="s">
        <v>411</v>
      </c>
      <c r="C83" s="130" t="s">
        <v>492</v>
      </c>
      <c r="D83" s="130" t="s">
        <v>492</v>
      </c>
      <c r="E83" s="130" t="s">
        <v>493</v>
      </c>
      <c r="F83" s="130" t="s">
        <v>493</v>
      </c>
      <c r="G83" s="130" t="s">
        <v>508</v>
      </c>
      <c r="H83" s="131" t="s">
        <v>117</v>
      </c>
      <c r="I83" s="130" t="s">
        <v>507</v>
      </c>
      <c r="J83" s="130" t="s">
        <v>509</v>
      </c>
      <c r="K83" s="130" t="s">
        <v>509</v>
      </c>
      <c r="L83" s="130" t="s">
        <v>510</v>
      </c>
      <c r="M83" s="169" t="s">
        <v>547</v>
      </c>
      <c r="N83" s="169" t="s">
        <v>547</v>
      </c>
      <c r="O83" s="170" t="s">
        <v>511</v>
      </c>
      <c r="P83" s="170" t="s">
        <v>514</v>
      </c>
      <c r="Q83" s="131" t="s">
        <v>515</v>
      </c>
      <c r="R83" s="130" t="s">
        <v>516</v>
      </c>
      <c r="S83" s="130" t="s">
        <v>516</v>
      </c>
      <c r="T83" s="130" t="s">
        <v>516</v>
      </c>
      <c r="U83" s="130" t="s">
        <v>516</v>
      </c>
      <c r="V83" s="130" t="s">
        <v>521</v>
      </c>
      <c r="W83" s="130" t="s">
        <v>521</v>
      </c>
      <c r="X83" s="130" t="s">
        <v>516</v>
      </c>
      <c r="Y83" s="130" t="s">
        <v>516</v>
      </c>
      <c r="Z83" s="170" t="s">
        <v>516</v>
      </c>
      <c r="AA83" s="171" t="s">
        <v>532</v>
      </c>
      <c r="AB83" s="171" t="s">
        <v>533</v>
      </c>
      <c r="AC83" s="171" t="s">
        <v>533</v>
      </c>
      <c r="AD83" s="133" t="s">
        <v>122</v>
      </c>
      <c r="AE83" s="171" t="s">
        <v>534</v>
      </c>
      <c r="AF83" s="133" t="s">
        <v>534</v>
      </c>
      <c r="AG83" s="133" t="s">
        <v>534</v>
      </c>
      <c r="AH83" s="130" t="s">
        <v>516</v>
      </c>
      <c r="AI83" s="130" t="s">
        <v>516</v>
      </c>
      <c r="AJ83" s="130" t="s">
        <v>516</v>
      </c>
      <c r="AK83" s="130" t="s">
        <v>516</v>
      </c>
      <c r="AL83" s="171" t="s">
        <v>60</v>
      </c>
      <c r="AM83" s="133" t="s">
        <v>117</v>
      </c>
      <c r="AN83" s="133" t="s">
        <v>117</v>
      </c>
      <c r="AO83" s="133" t="s">
        <v>117</v>
      </c>
      <c r="AP83" s="133" t="s">
        <v>122</v>
      </c>
      <c r="AQ83" s="130" t="s">
        <v>516</v>
      </c>
      <c r="AR83" s="133" t="s">
        <v>122</v>
      </c>
      <c r="AS83" s="173" t="s">
        <v>544</v>
      </c>
      <c r="AT83" s="133" t="s">
        <v>532</v>
      </c>
      <c r="AU83" s="133" t="s">
        <v>532</v>
      </c>
      <c r="AV83" s="130" t="s">
        <v>516</v>
      </c>
      <c r="AW83" s="130" t="s">
        <v>516</v>
      </c>
      <c r="AX83" s="133" t="s">
        <v>548</v>
      </c>
      <c r="AY83" s="133" t="s">
        <v>516</v>
      </c>
      <c r="AZ83" s="133" t="s">
        <v>549</v>
      </c>
      <c r="BA83" s="133" t="s">
        <v>537</v>
      </c>
      <c r="BB83" s="133" t="s">
        <v>550</v>
      </c>
      <c r="BC83" s="130" t="s">
        <v>516</v>
      </c>
      <c r="BD83" s="172" t="s">
        <v>206</v>
      </c>
    </row>
    <row r="84" spans="1:56">
      <c r="A84" s="91" t="s">
        <v>331</v>
      </c>
      <c r="B84" s="79" t="s">
        <v>412</v>
      </c>
      <c r="C84" s="130" t="s">
        <v>492</v>
      </c>
      <c r="D84" s="130" t="s">
        <v>492</v>
      </c>
      <c r="E84" s="130" t="s">
        <v>493</v>
      </c>
      <c r="F84" s="130" t="s">
        <v>493</v>
      </c>
      <c r="G84" s="130" t="s">
        <v>508</v>
      </c>
      <c r="H84" s="131" t="s">
        <v>117</v>
      </c>
      <c r="I84" s="130" t="s">
        <v>507</v>
      </c>
      <c r="J84" s="130" t="s">
        <v>509</v>
      </c>
      <c r="K84" s="130" t="s">
        <v>509</v>
      </c>
      <c r="L84" s="130" t="s">
        <v>510</v>
      </c>
      <c r="M84" s="169" t="s">
        <v>547</v>
      </c>
      <c r="N84" s="169" t="s">
        <v>547</v>
      </c>
      <c r="O84" s="170" t="s">
        <v>511</v>
      </c>
      <c r="P84" s="170" t="s">
        <v>514</v>
      </c>
      <c r="Q84" s="131" t="s">
        <v>515</v>
      </c>
      <c r="R84" s="130" t="s">
        <v>516</v>
      </c>
      <c r="S84" s="130" t="s">
        <v>516</v>
      </c>
      <c r="T84" s="130" t="s">
        <v>516</v>
      </c>
      <c r="U84" s="130" t="s">
        <v>516</v>
      </c>
      <c r="V84" s="130" t="s">
        <v>521</v>
      </c>
      <c r="W84" s="130" t="s">
        <v>521</v>
      </c>
      <c r="X84" s="130" t="s">
        <v>516</v>
      </c>
      <c r="Y84" s="130" t="s">
        <v>516</v>
      </c>
      <c r="Z84" s="170" t="s">
        <v>516</v>
      </c>
      <c r="AA84" s="171" t="s">
        <v>532</v>
      </c>
      <c r="AB84" s="171" t="s">
        <v>533</v>
      </c>
      <c r="AC84" s="171" t="s">
        <v>533</v>
      </c>
      <c r="AD84" s="133" t="s">
        <v>122</v>
      </c>
      <c r="AE84" s="171" t="s">
        <v>534</v>
      </c>
      <c r="AF84" s="133" t="s">
        <v>534</v>
      </c>
      <c r="AG84" s="133" t="s">
        <v>534</v>
      </c>
      <c r="AH84" s="130" t="s">
        <v>516</v>
      </c>
      <c r="AI84" s="130" t="s">
        <v>516</v>
      </c>
      <c r="AJ84" s="130" t="s">
        <v>516</v>
      </c>
      <c r="AK84" s="130" t="s">
        <v>516</v>
      </c>
      <c r="AL84" s="171" t="s">
        <v>60</v>
      </c>
      <c r="AM84" s="133" t="s">
        <v>117</v>
      </c>
      <c r="AN84" s="133" t="s">
        <v>117</v>
      </c>
      <c r="AO84" s="133" t="s">
        <v>117</v>
      </c>
      <c r="AP84" s="133" t="s">
        <v>122</v>
      </c>
      <c r="AQ84" s="130" t="s">
        <v>516</v>
      </c>
      <c r="AR84" s="133" t="s">
        <v>122</v>
      </c>
      <c r="AS84" s="173" t="s">
        <v>544</v>
      </c>
      <c r="AT84" s="133" t="s">
        <v>532</v>
      </c>
      <c r="AU84" s="133" t="s">
        <v>532</v>
      </c>
      <c r="AV84" s="130" t="s">
        <v>516</v>
      </c>
      <c r="AW84" s="130" t="s">
        <v>516</v>
      </c>
      <c r="AX84" s="133" t="s">
        <v>548</v>
      </c>
      <c r="AY84" s="133" t="s">
        <v>516</v>
      </c>
      <c r="AZ84" s="133" t="s">
        <v>549</v>
      </c>
      <c r="BA84" s="133" t="s">
        <v>537</v>
      </c>
      <c r="BB84" s="133" t="s">
        <v>550</v>
      </c>
      <c r="BC84" s="130" t="s">
        <v>516</v>
      </c>
      <c r="BD84" s="172" t="s">
        <v>206</v>
      </c>
    </row>
    <row r="85" spans="1:56">
      <c r="A85" s="91" t="s">
        <v>332</v>
      </c>
      <c r="B85" s="79" t="s">
        <v>413</v>
      </c>
      <c r="C85" s="130" t="s">
        <v>492</v>
      </c>
      <c r="D85" s="130" t="s">
        <v>492</v>
      </c>
      <c r="E85" s="130" t="s">
        <v>493</v>
      </c>
      <c r="F85" s="130" t="s">
        <v>493</v>
      </c>
      <c r="G85" s="130" t="s">
        <v>508</v>
      </c>
      <c r="H85" s="131" t="s">
        <v>117</v>
      </c>
      <c r="I85" s="130" t="s">
        <v>507</v>
      </c>
      <c r="J85" s="130" t="s">
        <v>509</v>
      </c>
      <c r="K85" s="130" t="s">
        <v>509</v>
      </c>
      <c r="L85" s="130" t="s">
        <v>510</v>
      </c>
      <c r="M85" s="169" t="s">
        <v>547</v>
      </c>
      <c r="N85" s="169" t="s">
        <v>547</v>
      </c>
      <c r="O85" s="170" t="s">
        <v>511</v>
      </c>
      <c r="P85" s="170" t="s">
        <v>514</v>
      </c>
      <c r="Q85" s="131" t="s">
        <v>515</v>
      </c>
      <c r="R85" s="130" t="s">
        <v>516</v>
      </c>
      <c r="S85" s="130" t="s">
        <v>516</v>
      </c>
      <c r="T85" s="130" t="s">
        <v>516</v>
      </c>
      <c r="U85" s="130" t="s">
        <v>516</v>
      </c>
      <c r="V85" s="130" t="s">
        <v>521</v>
      </c>
      <c r="W85" s="130" t="s">
        <v>521</v>
      </c>
      <c r="X85" s="130" t="s">
        <v>516</v>
      </c>
      <c r="Y85" s="130" t="s">
        <v>516</v>
      </c>
      <c r="Z85" s="170" t="s">
        <v>516</v>
      </c>
      <c r="AA85" s="171" t="s">
        <v>532</v>
      </c>
      <c r="AB85" s="171" t="s">
        <v>533</v>
      </c>
      <c r="AC85" s="171" t="s">
        <v>533</v>
      </c>
      <c r="AD85" s="133" t="s">
        <v>122</v>
      </c>
      <c r="AE85" s="171" t="s">
        <v>534</v>
      </c>
      <c r="AF85" s="133" t="s">
        <v>534</v>
      </c>
      <c r="AG85" s="133" t="s">
        <v>534</v>
      </c>
      <c r="AH85" s="130" t="s">
        <v>516</v>
      </c>
      <c r="AI85" s="130" t="s">
        <v>516</v>
      </c>
      <c r="AJ85" s="130" t="s">
        <v>516</v>
      </c>
      <c r="AK85" s="130" t="s">
        <v>516</v>
      </c>
      <c r="AL85" s="171" t="s">
        <v>60</v>
      </c>
      <c r="AM85" s="133" t="s">
        <v>117</v>
      </c>
      <c r="AN85" s="133" t="s">
        <v>117</v>
      </c>
      <c r="AO85" s="133" t="s">
        <v>117</v>
      </c>
      <c r="AP85" s="133" t="s">
        <v>122</v>
      </c>
      <c r="AQ85" s="130" t="s">
        <v>516</v>
      </c>
      <c r="AR85" s="133" t="s">
        <v>122</v>
      </c>
      <c r="AS85" s="173" t="s">
        <v>544</v>
      </c>
      <c r="AT85" s="133" t="s">
        <v>532</v>
      </c>
      <c r="AU85" s="133" t="s">
        <v>532</v>
      </c>
      <c r="AV85" s="130" t="s">
        <v>516</v>
      </c>
      <c r="AW85" s="130" t="s">
        <v>516</v>
      </c>
      <c r="AX85" s="133" t="s">
        <v>548</v>
      </c>
      <c r="AY85" s="133" t="s">
        <v>516</v>
      </c>
      <c r="AZ85" s="133" t="s">
        <v>549</v>
      </c>
      <c r="BA85" s="133" t="s">
        <v>537</v>
      </c>
      <c r="BB85" s="133" t="s">
        <v>550</v>
      </c>
      <c r="BC85" s="130" t="s">
        <v>516</v>
      </c>
      <c r="BD85" s="172" t="s">
        <v>206</v>
      </c>
    </row>
    <row r="86" spans="1:56">
      <c r="A86" s="91" t="s">
        <v>746</v>
      </c>
      <c r="B86" s="79" t="s">
        <v>414</v>
      </c>
      <c r="C86" s="130" t="s">
        <v>492</v>
      </c>
      <c r="D86" s="130" t="s">
        <v>492</v>
      </c>
      <c r="E86" s="130" t="s">
        <v>493</v>
      </c>
      <c r="F86" s="130" t="s">
        <v>493</v>
      </c>
      <c r="G86" s="130" t="s">
        <v>508</v>
      </c>
      <c r="H86" s="131" t="s">
        <v>117</v>
      </c>
      <c r="I86" s="130" t="s">
        <v>507</v>
      </c>
      <c r="J86" s="130" t="s">
        <v>509</v>
      </c>
      <c r="K86" s="130" t="s">
        <v>509</v>
      </c>
      <c r="L86" s="130" t="s">
        <v>510</v>
      </c>
      <c r="M86" s="169" t="s">
        <v>547</v>
      </c>
      <c r="N86" s="169" t="s">
        <v>547</v>
      </c>
      <c r="O86" s="170" t="s">
        <v>511</v>
      </c>
      <c r="P86" s="170" t="s">
        <v>514</v>
      </c>
      <c r="Q86" s="131" t="s">
        <v>515</v>
      </c>
      <c r="R86" s="130" t="s">
        <v>516</v>
      </c>
      <c r="S86" s="130" t="s">
        <v>516</v>
      </c>
      <c r="T86" s="130" t="s">
        <v>516</v>
      </c>
      <c r="U86" s="130" t="s">
        <v>516</v>
      </c>
      <c r="V86" s="130" t="s">
        <v>521</v>
      </c>
      <c r="W86" s="130" t="s">
        <v>521</v>
      </c>
      <c r="X86" s="130" t="s">
        <v>516</v>
      </c>
      <c r="Y86" s="130" t="s">
        <v>516</v>
      </c>
      <c r="Z86" s="170" t="s">
        <v>516</v>
      </c>
      <c r="AA86" s="171" t="s">
        <v>532</v>
      </c>
      <c r="AB86" s="171" t="s">
        <v>533</v>
      </c>
      <c r="AC86" s="171" t="s">
        <v>533</v>
      </c>
      <c r="AD86" s="133" t="s">
        <v>122</v>
      </c>
      <c r="AE86" s="171" t="s">
        <v>534</v>
      </c>
      <c r="AF86" s="133" t="s">
        <v>534</v>
      </c>
      <c r="AG86" s="133" t="s">
        <v>534</v>
      </c>
      <c r="AH86" s="130" t="s">
        <v>516</v>
      </c>
      <c r="AI86" s="130" t="s">
        <v>516</v>
      </c>
      <c r="AJ86" s="130" t="s">
        <v>516</v>
      </c>
      <c r="AK86" s="130" t="s">
        <v>516</v>
      </c>
      <c r="AL86" s="171" t="s">
        <v>60</v>
      </c>
      <c r="AM86" s="133" t="s">
        <v>117</v>
      </c>
      <c r="AN86" s="133" t="s">
        <v>117</v>
      </c>
      <c r="AO86" s="133" t="s">
        <v>117</v>
      </c>
      <c r="AP86" s="133" t="s">
        <v>122</v>
      </c>
      <c r="AQ86" s="130" t="s">
        <v>516</v>
      </c>
      <c r="AR86" s="133" t="s">
        <v>122</v>
      </c>
      <c r="AS86" s="173" t="s">
        <v>544</v>
      </c>
      <c r="AT86" s="133" t="s">
        <v>532</v>
      </c>
      <c r="AU86" s="133" t="s">
        <v>532</v>
      </c>
      <c r="AV86" s="130" t="s">
        <v>516</v>
      </c>
      <c r="AW86" s="130" t="s">
        <v>516</v>
      </c>
      <c r="AX86" s="133" t="s">
        <v>548</v>
      </c>
      <c r="AY86" s="133" t="s">
        <v>516</v>
      </c>
      <c r="AZ86" s="133" t="s">
        <v>549</v>
      </c>
      <c r="BA86" s="133" t="s">
        <v>537</v>
      </c>
      <c r="BB86" s="133" t="s">
        <v>550</v>
      </c>
      <c r="BC86" s="130" t="s">
        <v>516</v>
      </c>
      <c r="BD86" s="172" t="s">
        <v>206</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6"/>
  <sheetViews>
    <sheetView showGridLines="0" workbookViewId="0">
      <pane xSplit="2" ySplit="4" topLeftCell="C5" activePane="bottomRight" state="frozen"/>
      <selection pane="topRight" activeCell="C1" sqref="C1"/>
      <selection pane="bottomLeft" activeCell="A5" sqref="A5"/>
      <selection pane="bottomRight"/>
    </sheetView>
  </sheetViews>
  <sheetFormatPr defaultColWidth="9.140625" defaultRowHeight="15"/>
  <cols>
    <col min="1" max="1" width="49.42578125" style="3" bestFit="1" customWidth="1"/>
    <col min="2" max="2" width="5.5703125" style="3" bestFit="1" customWidth="1"/>
    <col min="3" max="42" width="11.42578125" style="3" customWidth="1"/>
    <col min="43" max="56" width="9.140625" style="3"/>
    <col min="57" max="57" width="12.85546875" style="154" bestFit="1" customWidth="1"/>
    <col min="58" max="58" width="13.5703125" style="154" bestFit="1" customWidth="1"/>
    <col min="59" max="61" width="13.5703125" style="154" customWidth="1"/>
    <col min="62" max="62" width="14.140625" style="154" customWidth="1"/>
    <col min="63" max="63" width="12.28515625" style="154" customWidth="1"/>
    <col min="64" max="16384" width="9.140625" style="3"/>
  </cols>
  <sheetData>
    <row r="1" spans="1:64">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row>
    <row r="2" spans="1:64" s="163" customFormat="1" ht="121.5" customHeight="1">
      <c r="A2" s="102" t="s">
        <v>460</v>
      </c>
      <c r="B2" s="134" t="s">
        <v>461</v>
      </c>
      <c r="C2" s="145" t="s">
        <v>274</v>
      </c>
      <c r="D2" s="145" t="s">
        <v>275</v>
      </c>
      <c r="E2" s="145" t="s">
        <v>463</v>
      </c>
      <c r="F2" s="145" t="s">
        <v>464</v>
      </c>
      <c r="G2" s="145" t="s">
        <v>462</v>
      </c>
      <c r="H2" s="145" t="s">
        <v>217</v>
      </c>
      <c r="I2" s="145" t="s">
        <v>49</v>
      </c>
      <c r="J2" s="145" t="s">
        <v>417</v>
      </c>
      <c r="K2" s="145" t="s">
        <v>418</v>
      </c>
      <c r="L2" s="145" t="s">
        <v>419</v>
      </c>
      <c r="M2" s="145" t="s">
        <v>197</v>
      </c>
      <c r="N2" s="145" t="s">
        <v>198</v>
      </c>
      <c r="O2" s="100" t="s">
        <v>420</v>
      </c>
      <c r="P2" s="100" t="s">
        <v>24</v>
      </c>
      <c r="Q2" s="100" t="s">
        <v>421</v>
      </c>
      <c r="R2" s="100" t="s">
        <v>422</v>
      </c>
      <c r="S2" s="100" t="s">
        <v>423</v>
      </c>
      <c r="T2" s="100" t="s">
        <v>424</v>
      </c>
      <c r="U2" s="100" t="s">
        <v>425</v>
      </c>
      <c r="V2" s="100" t="s">
        <v>426</v>
      </c>
      <c r="W2" s="100" t="s">
        <v>427</v>
      </c>
      <c r="X2" s="100" t="s">
        <v>428</v>
      </c>
      <c r="Y2" s="100" t="s">
        <v>429</v>
      </c>
      <c r="Z2" s="100" t="s">
        <v>80</v>
      </c>
      <c r="AA2" s="100" t="s">
        <v>84</v>
      </c>
      <c r="AB2" s="100" t="s">
        <v>85</v>
      </c>
      <c r="AC2" s="100" t="s">
        <v>85</v>
      </c>
      <c r="AD2" s="100" t="s">
        <v>430</v>
      </c>
      <c r="AE2" s="100" t="s">
        <v>431</v>
      </c>
      <c r="AF2" s="100" t="s">
        <v>432</v>
      </c>
      <c r="AG2" s="100" t="s">
        <v>433</v>
      </c>
      <c r="AH2" s="100" t="s">
        <v>434</v>
      </c>
      <c r="AI2" s="100" t="s">
        <v>243</v>
      </c>
      <c r="AJ2" s="100" t="s">
        <v>9</v>
      </c>
      <c r="AK2" s="100" t="s">
        <v>112</v>
      </c>
      <c r="AL2" s="100" t="s">
        <v>137</v>
      </c>
      <c r="AM2" s="100" t="s">
        <v>116</v>
      </c>
      <c r="AN2" s="100" t="s">
        <v>119</v>
      </c>
      <c r="AO2" s="100" t="s">
        <v>435</v>
      </c>
      <c r="AP2" s="100" t="s">
        <v>121</v>
      </c>
      <c r="AQ2" s="145" t="s">
        <v>436</v>
      </c>
      <c r="AR2" s="145" t="s">
        <v>437</v>
      </c>
      <c r="AS2" s="145" t="s">
        <v>438</v>
      </c>
      <c r="AT2" s="145" t="s">
        <v>522</v>
      </c>
      <c r="AU2" s="145" t="s">
        <v>524</v>
      </c>
      <c r="AV2" s="145" t="s">
        <v>142</v>
      </c>
      <c r="AW2" s="145" t="s">
        <v>12</v>
      </c>
      <c r="AX2" s="145" t="s">
        <v>26</v>
      </c>
      <c r="AY2" s="145" t="s">
        <v>25</v>
      </c>
      <c r="AZ2" s="145" t="s">
        <v>439</v>
      </c>
      <c r="BA2" s="145" t="s">
        <v>79</v>
      </c>
      <c r="BB2" s="145" t="s">
        <v>440</v>
      </c>
      <c r="BC2" s="145" t="s">
        <v>441</v>
      </c>
      <c r="BD2" s="145" t="s">
        <v>442</v>
      </c>
      <c r="BE2" s="164" t="s">
        <v>497</v>
      </c>
      <c r="BF2" s="164" t="s">
        <v>498</v>
      </c>
      <c r="BG2" s="164" t="s">
        <v>552</v>
      </c>
      <c r="BH2" s="164" t="s">
        <v>553</v>
      </c>
      <c r="BI2" s="164" t="s">
        <v>559</v>
      </c>
      <c r="BJ2" s="164" t="s">
        <v>499</v>
      </c>
      <c r="BK2" s="164" t="s">
        <v>500</v>
      </c>
    </row>
    <row r="3" spans="1:64" ht="25.5">
      <c r="A3" s="92" t="s">
        <v>83</v>
      </c>
      <c r="B3" s="79"/>
      <c r="C3" s="80">
        <v>2015</v>
      </c>
      <c r="D3" s="80">
        <v>2015</v>
      </c>
      <c r="E3" s="80" t="s">
        <v>443</v>
      </c>
      <c r="F3" s="80" t="s">
        <v>443</v>
      </c>
      <c r="G3" s="80">
        <v>2015</v>
      </c>
      <c r="H3" s="80" t="s">
        <v>570</v>
      </c>
      <c r="I3" s="80" t="s">
        <v>570</v>
      </c>
      <c r="J3" s="80">
        <v>2015</v>
      </c>
      <c r="K3" s="80">
        <v>2015</v>
      </c>
      <c r="L3" s="80">
        <v>2014</v>
      </c>
      <c r="M3" s="80">
        <v>2016</v>
      </c>
      <c r="N3" s="80">
        <v>2016</v>
      </c>
      <c r="O3" s="80" t="s">
        <v>251</v>
      </c>
      <c r="P3" s="80" t="s">
        <v>444</v>
      </c>
      <c r="Q3" s="80" t="s">
        <v>446</v>
      </c>
      <c r="R3" s="80" t="s">
        <v>446</v>
      </c>
      <c r="S3" s="80" t="s">
        <v>443</v>
      </c>
      <c r="T3" s="80" t="s">
        <v>448</v>
      </c>
      <c r="U3" s="80" t="s">
        <v>448</v>
      </c>
      <c r="V3" s="80" t="s">
        <v>242</v>
      </c>
      <c r="W3" s="80" t="s">
        <v>242</v>
      </c>
      <c r="X3" s="80" t="s">
        <v>443</v>
      </c>
      <c r="Y3" s="80" t="s">
        <v>443</v>
      </c>
      <c r="Z3" s="80" t="s">
        <v>446</v>
      </c>
      <c r="AA3" s="80" t="s">
        <v>242</v>
      </c>
      <c r="AB3" s="80">
        <v>2013</v>
      </c>
      <c r="AC3" s="80">
        <v>2014</v>
      </c>
      <c r="AD3" s="80">
        <v>2014</v>
      </c>
      <c r="AE3" s="80" t="s">
        <v>445</v>
      </c>
      <c r="AF3" s="80">
        <v>2016</v>
      </c>
      <c r="AG3" s="80" t="s">
        <v>445</v>
      </c>
      <c r="AH3" s="80" t="s">
        <v>446</v>
      </c>
      <c r="AI3" s="80" t="s">
        <v>447</v>
      </c>
      <c r="AJ3" s="80" t="s">
        <v>447</v>
      </c>
      <c r="AK3" s="80" t="s">
        <v>480</v>
      </c>
      <c r="AL3" s="80" t="s">
        <v>449</v>
      </c>
      <c r="AM3" s="80" t="s">
        <v>242</v>
      </c>
      <c r="AN3" s="80" t="s">
        <v>242</v>
      </c>
      <c r="AO3" s="80" t="s">
        <v>450</v>
      </c>
      <c r="AP3" s="80">
        <v>2015</v>
      </c>
      <c r="AQ3" s="128" t="s">
        <v>446</v>
      </c>
      <c r="AR3" s="128" t="s">
        <v>451</v>
      </c>
      <c r="AS3" s="128" t="s">
        <v>452</v>
      </c>
      <c r="AT3" s="80" t="s">
        <v>523</v>
      </c>
      <c r="AU3" s="80" t="s">
        <v>523</v>
      </c>
      <c r="AV3" s="128" t="s">
        <v>242</v>
      </c>
      <c r="AW3" s="128" t="s">
        <v>242</v>
      </c>
      <c r="AX3" s="128" t="s">
        <v>453</v>
      </c>
      <c r="AY3" s="128" t="s">
        <v>453</v>
      </c>
      <c r="AZ3" s="128">
        <v>2016</v>
      </c>
      <c r="BA3" s="128">
        <v>2014</v>
      </c>
      <c r="BB3" s="128">
        <v>2016</v>
      </c>
      <c r="BC3" s="128" t="s">
        <v>454</v>
      </c>
      <c r="BD3" s="128">
        <v>2015</v>
      </c>
    </row>
    <row r="4" spans="1:64" ht="38.25">
      <c r="A4" s="93" t="s">
        <v>57</v>
      </c>
      <c r="B4" s="79"/>
      <c r="C4" s="80" t="s">
        <v>228</v>
      </c>
      <c r="D4" s="80" t="s">
        <v>228</v>
      </c>
      <c r="E4" s="80" t="s">
        <v>58</v>
      </c>
      <c r="F4" s="80" t="s">
        <v>58</v>
      </c>
      <c r="G4" s="80" t="s">
        <v>228</v>
      </c>
      <c r="H4" s="80" t="s">
        <v>74</v>
      </c>
      <c r="I4" s="80" t="s">
        <v>228</v>
      </c>
      <c r="J4" s="80" t="s">
        <v>59</v>
      </c>
      <c r="K4" s="80" t="s">
        <v>59</v>
      </c>
      <c r="L4" s="80" t="s">
        <v>59</v>
      </c>
      <c r="M4" s="80" t="s">
        <v>74</v>
      </c>
      <c r="N4" s="80" t="s">
        <v>74</v>
      </c>
      <c r="O4" s="80" t="s">
        <v>59</v>
      </c>
      <c r="P4" s="80" t="s">
        <v>59</v>
      </c>
      <c r="Q4" s="80" t="s">
        <v>455</v>
      </c>
      <c r="R4" s="80" t="s">
        <v>255</v>
      </c>
      <c r="S4" s="80" t="s">
        <v>456</v>
      </c>
      <c r="T4" s="80" t="s">
        <v>74</v>
      </c>
      <c r="U4" s="80" t="s">
        <v>74</v>
      </c>
      <c r="V4" s="80" t="s">
        <v>74</v>
      </c>
      <c r="W4" s="80" t="s">
        <v>74</v>
      </c>
      <c r="X4" s="80" t="s">
        <v>74</v>
      </c>
      <c r="Y4" s="80" t="s">
        <v>74</v>
      </c>
      <c r="Z4" s="80" t="s">
        <v>59</v>
      </c>
      <c r="AA4" s="80" t="s">
        <v>72</v>
      </c>
      <c r="AB4" s="80" t="s">
        <v>530</v>
      </c>
      <c r="AC4" s="80" t="s">
        <v>530</v>
      </c>
      <c r="AD4" s="80" t="s">
        <v>73</v>
      </c>
      <c r="AE4" s="80" t="s">
        <v>74</v>
      </c>
      <c r="AF4" s="80" t="s">
        <v>74</v>
      </c>
      <c r="AG4" s="80" t="s">
        <v>74</v>
      </c>
      <c r="AH4" s="80" t="s">
        <v>74</v>
      </c>
      <c r="AI4" s="80" t="s">
        <v>75</v>
      </c>
      <c r="AJ4" s="80" t="s">
        <v>76</v>
      </c>
      <c r="AK4" s="80" t="s">
        <v>74</v>
      </c>
      <c r="AL4" s="80" t="s">
        <v>58</v>
      </c>
      <c r="AM4" s="80" t="s">
        <v>59</v>
      </c>
      <c r="AN4" s="80" t="s">
        <v>74</v>
      </c>
      <c r="AO4" s="80" t="s">
        <v>74</v>
      </c>
      <c r="AP4" s="80" t="s">
        <v>59</v>
      </c>
      <c r="AQ4" s="128" t="s">
        <v>457</v>
      </c>
      <c r="AR4" s="128" t="s">
        <v>74</v>
      </c>
      <c r="AS4" s="128" t="s">
        <v>58</v>
      </c>
      <c r="AT4" s="80" t="s">
        <v>228</v>
      </c>
      <c r="AU4" s="80" t="s">
        <v>228</v>
      </c>
      <c r="AV4" s="128" t="s">
        <v>74</v>
      </c>
      <c r="AW4" s="128" t="s">
        <v>229</v>
      </c>
      <c r="AX4" s="128" t="s">
        <v>74</v>
      </c>
      <c r="AY4" s="128" t="s">
        <v>74</v>
      </c>
      <c r="AZ4" s="128" t="s">
        <v>230</v>
      </c>
      <c r="BA4" s="128" t="s">
        <v>458</v>
      </c>
      <c r="BB4" s="128" t="s">
        <v>459</v>
      </c>
      <c r="BC4" s="128" t="s">
        <v>58</v>
      </c>
      <c r="BD4" s="128" t="s">
        <v>58</v>
      </c>
      <c r="BL4" s="153"/>
    </row>
    <row r="5" spans="1:64">
      <c r="A5" s="91" t="s">
        <v>276</v>
      </c>
      <c r="B5" s="79" t="s">
        <v>333</v>
      </c>
      <c r="C5" s="130" t="s">
        <v>495</v>
      </c>
      <c r="D5" s="130" t="s">
        <v>495</v>
      </c>
      <c r="E5" s="130" t="s">
        <v>495</v>
      </c>
      <c r="F5" s="130" t="s">
        <v>495</v>
      </c>
      <c r="G5" s="130" t="s">
        <v>495</v>
      </c>
      <c r="H5" s="130" t="s">
        <v>495</v>
      </c>
      <c r="I5" s="130" t="s">
        <v>495</v>
      </c>
      <c r="J5" s="130" t="s">
        <v>496</v>
      </c>
      <c r="K5" s="130" t="s">
        <v>495</v>
      </c>
      <c r="L5" s="130" t="s">
        <v>495</v>
      </c>
      <c r="M5" s="130" t="s">
        <v>496</v>
      </c>
      <c r="N5" s="130" t="s">
        <v>496</v>
      </c>
      <c r="O5" s="130" t="s">
        <v>496</v>
      </c>
      <c r="P5" s="130" t="s">
        <v>496</v>
      </c>
      <c r="Q5" s="130" t="s">
        <v>496</v>
      </c>
      <c r="R5" s="130" t="s">
        <v>495</v>
      </c>
      <c r="S5" s="130" t="s">
        <v>495</v>
      </c>
      <c r="T5" s="130" t="s">
        <v>495</v>
      </c>
      <c r="U5" s="130" t="s">
        <v>495</v>
      </c>
      <c r="V5" s="130" t="s">
        <v>495</v>
      </c>
      <c r="W5" s="130" t="s">
        <v>495</v>
      </c>
      <c r="X5" s="130" t="s">
        <v>495</v>
      </c>
      <c r="Y5" s="130" t="s">
        <v>495</v>
      </c>
      <c r="Z5" s="130" t="s">
        <v>495</v>
      </c>
      <c r="AA5" s="130" t="s">
        <v>496</v>
      </c>
      <c r="AB5" s="130" t="s">
        <v>496</v>
      </c>
      <c r="AC5" s="130" t="s">
        <v>496</v>
      </c>
      <c r="AD5" s="130" t="s">
        <v>496</v>
      </c>
      <c r="AE5" s="130" t="s">
        <v>495</v>
      </c>
      <c r="AF5" s="130" t="s">
        <v>495</v>
      </c>
      <c r="AG5" s="130" t="s">
        <v>495</v>
      </c>
      <c r="AH5" s="130" t="s">
        <v>495</v>
      </c>
      <c r="AI5" s="130" t="s">
        <v>495</v>
      </c>
      <c r="AJ5" s="130" t="s">
        <v>495</v>
      </c>
      <c r="AK5" s="130" t="s">
        <v>495</v>
      </c>
      <c r="AL5" s="171" t="s">
        <v>495</v>
      </c>
      <c r="AM5" s="130" t="s">
        <v>496</v>
      </c>
      <c r="AN5" s="130" t="s">
        <v>496</v>
      </c>
      <c r="AO5" s="130" t="s">
        <v>496</v>
      </c>
      <c r="AP5" s="130" t="s">
        <v>496</v>
      </c>
      <c r="AQ5" s="130" t="s">
        <v>496</v>
      </c>
      <c r="AR5" s="130" t="s">
        <v>496</v>
      </c>
      <c r="AS5" s="130" t="s">
        <v>495</v>
      </c>
      <c r="AT5" s="130" t="s">
        <v>496</v>
      </c>
      <c r="AU5" s="130" t="s">
        <v>496</v>
      </c>
      <c r="AV5" s="130" t="s">
        <v>495</v>
      </c>
      <c r="AW5" s="130" t="s">
        <v>496</v>
      </c>
      <c r="AX5" s="130" t="s">
        <v>496</v>
      </c>
      <c r="AY5" s="130" t="s">
        <v>496</v>
      </c>
      <c r="AZ5" s="130" t="s">
        <v>495</v>
      </c>
      <c r="BA5" s="130" t="s">
        <v>496</v>
      </c>
      <c r="BB5" s="130" t="s">
        <v>495</v>
      </c>
      <c r="BC5" s="130" t="s">
        <v>495</v>
      </c>
      <c r="BD5" s="130" t="s">
        <v>495</v>
      </c>
      <c r="BE5" s="154">
        <f>COUNTIF($C5:$BD5,"subnational")</f>
        <v>32</v>
      </c>
      <c r="BF5" s="155">
        <f>COUNTIF($C5:$BD5,"subnational")/COUNTA($C5:$BD5)</f>
        <v>0.59259259259259256</v>
      </c>
      <c r="BG5" s="154">
        <f>COUNTIF($C5:$BD5,"national")</f>
        <v>22</v>
      </c>
      <c r="BH5" s="155">
        <f>COUNTIF($C5:$BD5,"national")/COUNTA($C5:$BD5)</f>
        <v>0.40740740740740738</v>
      </c>
      <c r="BI5" s="222">
        <f>BE5/BG5</f>
        <v>1.4545454545454546</v>
      </c>
      <c r="BJ5" s="154">
        <f>COUNTIF($C5:$BD5,"No data")</f>
        <v>0</v>
      </c>
      <c r="BK5" s="155">
        <f>COUNTIF($C5:$BD5,"No data")/COUNTA($C5:$BD5)</f>
        <v>0</v>
      </c>
    </row>
    <row r="6" spans="1:64">
      <c r="A6" s="91" t="s">
        <v>277</v>
      </c>
      <c r="B6" s="79" t="s">
        <v>334</v>
      </c>
      <c r="C6" s="130" t="s">
        <v>495</v>
      </c>
      <c r="D6" s="130" t="s">
        <v>495</v>
      </c>
      <c r="E6" s="130" t="s">
        <v>495</v>
      </c>
      <c r="F6" s="130" t="s">
        <v>495</v>
      </c>
      <c r="G6" s="130" t="s">
        <v>495</v>
      </c>
      <c r="H6" s="130" t="s">
        <v>495</v>
      </c>
      <c r="I6" s="130" t="s">
        <v>495</v>
      </c>
      <c r="J6" s="130" t="s">
        <v>496</v>
      </c>
      <c r="K6" s="130" t="s">
        <v>495</v>
      </c>
      <c r="L6" s="130" t="s">
        <v>495</v>
      </c>
      <c r="M6" s="130" t="s">
        <v>496</v>
      </c>
      <c r="N6" s="130" t="s">
        <v>496</v>
      </c>
      <c r="O6" s="130" t="s">
        <v>496</v>
      </c>
      <c r="P6" s="130" t="s">
        <v>496</v>
      </c>
      <c r="Q6" s="130" t="s">
        <v>496</v>
      </c>
      <c r="R6" s="130" t="s">
        <v>495</v>
      </c>
      <c r="S6" s="130" t="s">
        <v>495</v>
      </c>
      <c r="T6" s="130" t="s">
        <v>495</v>
      </c>
      <c r="U6" s="130" t="s">
        <v>495</v>
      </c>
      <c r="V6" s="130" t="s">
        <v>495</v>
      </c>
      <c r="W6" s="130" t="s">
        <v>495</v>
      </c>
      <c r="X6" s="130" t="s">
        <v>495</v>
      </c>
      <c r="Y6" s="130" t="s">
        <v>495</v>
      </c>
      <c r="Z6" s="130" t="s">
        <v>495</v>
      </c>
      <c r="AA6" s="130" t="s">
        <v>496</v>
      </c>
      <c r="AB6" s="130" t="s">
        <v>496</v>
      </c>
      <c r="AC6" s="130" t="s">
        <v>496</v>
      </c>
      <c r="AD6" s="130" t="s">
        <v>496</v>
      </c>
      <c r="AE6" s="130" t="s">
        <v>495</v>
      </c>
      <c r="AF6" s="130" t="s">
        <v>495</v>
      </c>
      <c r="AG6" s="130" t="s">
        <v>495</v>
      </c>
      <c r="AH6" s="130" t="s">
        <v>495</v>
      </c>
      <c r="AI6" s="130" t="s">
        <v>495</v>
      </c>
      <c r="AJ6" s="130" t="s">
        <v>495</v>
      </c>
      <c r="AK6" s="130" t="s">
        <v>495</v>
      </c>
      <c r="AL6" s="171" t="s">
        <v>495</v>
      </c>
      <c r="AM6" s="130" t="s">
        <v>496</v>
      </c>
      <c r="AN6" s="130" t="s">
        <v>496</v>
      </c>
      <c r="AO6" s="130" t="s">
        <v>496</v>
      </c>
      <c r="AP6" s="130" t="s">
        <v>496</v>
      </c>
      <c r="AQ6" s="130" t="s">
        <v>496</v>
      </c>
      <c r="AR6" s="130" t="s">
        <v>496</v>
      </c>
      <c r="AS6" s="130" t="s">
        <v>495</v>
      </c>
      <c r="AT6" s="130" t="s">
        <v>496</v>
      </c>
      <c r="AU6" s="130" t="s">
        <v>496</v>
      </c>
      <c r="AV6" s="130" t="s">
        <v>495</v>
      </c>
      <c r="AW6" s="130" t="s">
        <v>496</v>
      </c>
      <c r="AX6" s="130" t="s">
        <v>496</v>
      </c>
      <c r="AY6" s="130" t="s">
        <v>496</v>
      </c>
      <c r="AZ6" s="130" t="s">
        <v>495</v>
      </c>
      <c r="BA6" s="130" t="s">
        <v>496</v>
      </c>
      <c r="BB6" s="130" t="s">
        <v>495</v>
      </c>
      <c r="BC6" s="130" t="s">
        <v>495</v>
      </c>
      <c r="BD6" s="130" t="s">
        <v>495</v>
      </c>
      <c r="BE6" s="154">
        <f t="shared" ref="BE6:BE67" si="0">COUNTIF($C6:$BD6,"subnational")</f>
        <v>32</v>
      </c>
      <c r="BF6" s="155">
        <f t="shared" ref="BF6:BF67" si="1">COUNTIF($C6:$BD6,"subnational")/COUNTA($C6:$BD6)</f>
        <v>0.59259259259259256</v>
      </c>
      <c r="BG6" s="154">
        <f t="shared" ref="BG6:BG67" si="2">COUNTIF($C6:$BD6,"national")</f>
        <v>22</v>
      </c>
      <c r="BH6" s="155">
        <f t="shared" ref="BH6:BH67" si="3">COUNTIF($C6:$BD6,"national")/COUNTA($C6:$BD6)</f>
        <v>0.40740740740740738</v>
      </c>
      <c r="BI6" s="222">
        <f t="shared" ref="BI6:BI67" si="4">BE6/BG6</f>
        <v>1.4545454545454546</v>
      </c>
      <c r="BJ6" s="154">
        <f t="shared" ref="BJ6:BJ67" si="5">COUNTIF($C6:$BD6,"No data")</f>
        <v>0</v>
      </c>
      <c r="BK6" s="155">
        <f t="shared" ref="BK6:BK67" si="6">COUNTIF($C6:$BD6,"No data")/COUNTA($C6:$BD6)</f>
        <v>0</v>
      </c>
    </row>
    <row r="7" spans="1:64">
      <c r="A7" s="91" t="s">
        <v>278</v>
      </c>
      <c r="B7" s="79" t="s">
        <v>335</v>
      </c>
      <c r="C7" s="130" t="s">
        <v>495</v>
      </c>
      <c r="D7" s="130" t="s">
        <v>495</v>
      </c>
      <c r="E7" s="130" t="s">
        <v>495</v>
      </c>
      <c r="F7" s="130" t="s">
        <v>495</v>
      </c>
      <c r="G7" s="130" t="s">
        <v>495</v>
      </c>
      <c r="H7" s="130" t="s">
        <v>495</v>
      </c>
      <c r="I7" s="130" t="s">
        <v>495</v>
      </c>
      <c r="J7" s="130" t="s">
        <v>496</v>
      </c>
      <c r="K7" s="130" t="s">
        <v>495</v>
      </c>
      <c r="L7" s="130" t="s">
        <v>495</v>
      </c>
      <c r="M7" s="130" t="s">
        <v>496</v>
      </c>
      <c r="N7" s="130" t="s">
        <v>496</v>
      </c>
      <c r="O7" s="130" t="s">
        <v>496</v>
      </c>
      <c r="P7" s="130" t="s">
        <v>496</v>
      </c>
      <c r="Q7" s="130" t="s">
        <v>496</v>
      </c>
      <c r="R7" s="130" t="s">
        <v>495</v>
      </c>
      <c r="S7" s="130" t="s">
        <v>495</v>
      </c>
      <c r="T7" s="130" t="s">
        <v>495</v>
      </c>
      <c r="U7" s="130" t="s">
        <v>495</v>
      </c>
      <c r="V7" s="130" t="s">
        <v>495</v>
      </c>
      <c r="W7" s="130" t="s">
        <v>495</v>
      </c>
      <c r="X7" s="130" t="s">
        <v>495</v>
      </c>
      <c r="Y7" s="130" t="s">
        <v>495</v>
      </c>
      <c r="Z7" s="130" t="s">
        <v>495</v>
      </c>
      <c r="AA7" s="130" t="s">
        <v>496</v>
      </c>
      <c r="AB7" s="130" t="s">
        <v>496</v>
      </c>
      <c r="AC7" s="130" t="s">
        <v>496</v>
      </c>
      <c r="AD7" s="130" t="s">
        <v>496</v>
      </c>
      <c r="AE7" s="130" t="s">
        <v>495</v>
      </c>
      <c r="AF7" s="130" t="s">
        <v>495</v>
      </c>
      <c r="AG7" s="130" t="s">
        <v>495</v>
      </c>
      <c r="AH7" s="130" t="s">
        <v>495</v>
      </c>
      <c r="AI7" s="130" t="s">
        <v>495</v>
      </c>
      <c r="AJ7" s="130" t="s">
        <v>495</v>
      </c>
      <c r="AK7" s="130" t="s">
        <v>495</v>
      </c>
      <c r="AL7" s="171" t="s">
        <v>495</v>
      </c>
      <c r="AM7" s="130" t="s">
        <v>496</v>
      </c>
      <c r="AN7" s="130" t="s">
        <v>496</v>
      </c>
      <c r="AO7" s="130" t="s">
        <v>496</v>
      </c>
      <c r="AP7" s="130" t="s">
        <v>496</v>
      </c>
      <c r="AQ7" s="130" t="s">
        <v>496</v>
      </c>
      <c r="AR7" s="130" t="s">
        <v>496</v>
      </c>
      <c r="AS7" s="130" t="s">
        <v>495</v>
      </c>
      <c r="AT7" s="130" t="s">
        <v>496</v>
      </c>
      <c r="AU7" s="130" t="s">
        <v>496</v>
      </c>
      <c r="AV7" s="130" t="s">
        <v>495</v>
      </c>
      <c r="AW7" s="130" t="s">
        <v>496</v>
      </c>
      <c r="AX7" s="130" t="s">
        <v>496</v>
      </c>
      <c r="AY7" s="130" t="s">
        <v>496</v>
      </c>
      <c r="AZ7" s="130" t="s">
        <v>495</v>
      </c>
      <c r="BA7" s="130" t="s">
        <v>496</v>
      </c>
      <c r="BB7" s="130" t="s">
        <v>495</v>
      </c>
      <c r="BC7" s="130" t="s">
        <v>495</v>
      </c>
      <c r="BD7" s="130" t="s">
        <v>495</v>
      </c>
      <c r="BE7" s="154">
        <f t="shared" si="0"/>
        <v>32</v>
      </c>
      <c r="BF7" s="155">
        <f t="shared" si="1"/>
        <v>0.59259259259259256</v>
      </c>
      <c r="BG7" s="154">
        <f t="shared" si="2"/>
        <v>22</v>
      </c>
      <c r="BH7" s="155">
        <f t="shared" si="3"/>
        <v>0.40740740740740738</v>
      </c>
      <c r="BI7" s="222">
        <f t="shared" si="4"/>
        <v>1.4545454545454546</v>
      </c>
      <c r="BJ7" s="154">
        <f t="shared" si="5"/>
        <v>0</v>
      </c>
      <c r="BK7" s="155">
        <f t="shared" si="6"/>
        <v>0</v>
      </c>
    </row>
    <row r="8" spans="1:64">
      <c r="A8" s="91" t="s">
        <v>279</v>
      </c>
      <c r="B8" s="79" t="s">
        <v>336</v>
      </c>
      <c r="C8" s="130" t="s">
        <v>495</v>
      </c>
      <c r="D8" s="130" t="s">
        <v>495</v>
      </c>
      <c r="E8" s="130" t="s">
        <v>495</v>
      </c>
      <c r="F8" s="130" t="s">
        <v>495</v>
      </c>
      <c r="G8" s="130" t="s">
        <v>495</v>
      </c>
      <c r="H8" s="130" t="s">
        <v>495</v>
      </c>
      <c r="I8" s="130" t="s">
        <v>495</v>
      </c>
      <c r="J8" s="130" t="s">
        <v>496</v>
      </c>
      <c r="K8" s="130" t="s">
        <v>495</v>
      </c>
      <c r="L8" s="130" t="s">
        <v>495</v>
      </c>
      <c r="M8" s="130" t="s">
        <v>496</v>
      </c>
      <c r="N8" s="130" t="s">
        <v>496</v>
      </c>
      <c r="O8" s="130" t="s">
        <v>496</v>
      </c>
      <c r="P8" s="130" t="s">
        <v>496</v>
      </c>
      <c r="Q8" s="130" t="s">
        <v>496</v>
      </c>
      <c r="R8" s="130" t="s">
        <v>495</v>
      </c>
      <c r="S8" s="130" t="s">
        <v>495</v>
      </c>
      <c r="T8" s="130" t="s">
        <v>495</v>
      </c>
      <c r="U8" s="130" t="s">
        <v>495</v>
      </c>
      <c r="V8" s="130" t="s">
        <v>495</v>
      </c>
      <c r="W8" s="130" t="s">
        <v>495</v>
      </c>
      <c r="X8" s="130" t="s">
        <v>495</v>
      </c>
      <c r="Y8" s="130" t="s">
        <v>495</v>
      </c>
      <c r="Z8" s="130" t="s">
        <v>495</v>
      </c>
      <c r="AA8" s="130" t="s">
        <v>496</v>
      </c>
      <c r="AB8" s="130" t="s">
        <v>496</v>
      </c>
      <c r="AC8" s="130" t="s">
        <v>496</v>
      </c>
      <c r="AD8" s="130" t="s">
        <v>496</v>
      </c>
      <c r="AE8" s="130" t="s">
        <v>495</v>
      </c>
      <c r="AF8" s="130" t="s">
        <v>495</v>
      </c>
      <c r="AG8" s="130" t="s">
        <v>495</v>
      </c>
      <c r="AH8" s="130" t="s">
        <v>495</v>
      </c>
      <c r="AI8" s="130" t="s">
        <v>495</v>
      </c>
      <c r="AJ8" s="130" t="s">
        <v>495</v>
      </c>
      <c r="AK8" s="130" t="s">
        <v>495</v>
      </c>
      <c r="AL8" s="171" t="s">
        <v>495</v>
      </c>
      <c r="AM8" s="130" t="s">
        <v>496</v>
      </c>
      <c r="AN8" s="130" t="s">
        <v>496</v>
      </c>
      <c r="AO8" s="130" t="s">
        <v>496</v>
      </c>
      <c r="AP8" s="130" t="s">
        <v>496</v>
      </c>
      <c r="AQ8" s="130" t="s">
        <v>496</v>
      </c>
      <c r="AR8" s="130" t="s">
        <v>496</v>
      </c>
      <c r="AS8" s="130" t="s">
        <v>495</v>
      </c>
      <c r="AT8" s="130" t="s">
        <v>496</v>
      </c>
      <c r="AU8" s="130" t="s">
        <v>496</v>
      </c>
      <c r="AV8" s="130" t="s">
        <v>495</v>
      </c>
      <c r="AW8" s="130" t="s">
        <v>496</v>
      </c>
      <c r="AX8" s="130" t="s">
        <v>496</v>
      </c>
      <c r="AY8" s="130" t="s">
        <v>496</v>
      </c>
      <c r="AZ8" s="130" t="s">
        <v>495</v>
      </c>
      <c r="BA8" s="130" t="s">
        <v>496</v>
      </c>
      <c r="BB8" s="130" t="s">
        <v>495</v>
      </c>
      <c r="BC8" s="130" t="s">
        <v>495</v>
      </c>
      <c r="BD8" s="130" t="s">
        <v>495</v>
      </c>
      <c r="BE8" s="154">
        <f t="shared" si="0"/>
        <v>32</v>
      </c>
      <c r="BF8" s="155">
        <f t="shared" si="1"/>
        <v>0.59259259259259256</v>
      </c>
      <c r="BG8" s="154">
        <f t="shared" si="2"/>
        <v>22</v>
      </c>
      <c r="BH8" s="155">
        <f t="shared" si="3"/>
        <v>0.40740740740740738</v>
      </c>
      <c r="BI8" s="222">
        <f t="shared" si="4"/>
        <v>1.4545454545454546</v>
      </c>
      <c r="BJ8" s="154">
        <f t="shared" si="5"/>
        <v>0</v>
      </c>
      <c r="BK8" s="155">
        <f t="shared" si="6"/>
        <v>0</v>
      </c>
    </row>
    <row r="9" spans="1:64">
      <c r="A9" s="91" t="s">
        <v>280</v>
      </c>
      <c r="B9" s="79" t="s">
        <v>337</v>
      </c>
      <c r="C9" s="130" t="s">
        <v>495</v>
      </c>
      <c r="D9" s="130" t="s">
        <v>495</v>
      </c>
      <c r="E9" s="130" t="s">
        <v>495</v>
      </c>
      <c r="F9" s="130" t="s">
        <v>495</v>
      </c>
      <c r="G9" s="130" t="s">
        <v>495</v>
      </c>
      <c r="H9" s="130" t="s">
        <v>495</v>
      </c>
      <c r="I9" s="130" t="s">
        <v>495</v>
      </c>
      <c r="J9" s="130" t="s">
        <v>496</v>
      </c>
      <c r="K9" s="130" t="s">
        <v>495</v>
      </c>
      <c r="L9" s="130" t="s">
        <v>495</v>
      </c>
      <c r="M9" s="130" t="s">
        <v>496</v>
      </c>
      <c r="N9" s="130" t="s">
        <v>496</v>
      </c>
      <c r="O9" s="130" t="s">
        <v>496</v>
      </c>
      <c r="P9" s="130" t="s">
        <v>496</v>
      </c>
      <c r="Q9" s="130" t="s">
        <v>496</v>
      </c>
      <c r="R9" s="130" t="s">
        <v>495</v>
      </c>
      <c r="S9" s="130" t="s">
        <v>495</v>
      </c>
      <c r="T9" s="130" t="s">
        <v>495</v>
      </c>
      <c r="U9" s="130" t="s">
        <v>495</v>
      </c>
      <c r="V9" s="130" t="s">
        <v>495</v>
      </c>
      <c r="W9" s="130" t="s">
        <v>495</v>
      </c>
      <c r="X9" s="130" t="s">
        <v>495</v>
      </c>
      <c r="Y9" s="130" t="s">
        <v>495</v>
      </c>
      <c r="Z9" s="130" t="s">
        <v>495</v>
      </c>
      <c r="AA9" s="130" t="s">
        <v>496</v>
      </c>
      <c r="AB9" s="130" t="s">
        <v>496</v>
      </c>
      <c r="AC9" s="130" t="s">
        <v>496</v>
      </c>
      <c r="AD9" s="130" t="s">
        <v>496</v>
      </c>
      <c r="AE9" s="130" t="s">
        <v>495</v>
      </c>
      <c r="AF9" s="130" t="s">
        <v>495</v>
      </c>
      <c r="AG9" s="130" t="s">
        <v>495</v>
      </c>
      <c r="AH9" s="130" t="s">
        <v>495</v>
      </c>
      <c r="AI9" s="130" t="s">
        <v>495</v>
      </c>
      <c r="AJ9" s="130" t="s">
        <v>495</v>
      </c>
      <c r="AK9" s="130" t="s">
        <v>495</v>
      </c>
      <c r="AL9" s="171" t="s">
        <v>495</v>
      </c>
      <c r="AM9" s="130" t="s">
        <v>496</v>
      </c>
      <c r="AN9" s="130" t="s">
        <v>496</v>
      </c>
      <c r="AO9" s="130" t="s">
        <v>496</v>
      </c>
      <c r="AP9" s="130" t="s">
        <v>496</v>
      </c>
      <c r="AQ9" s="130" t="s">
        <v>496</v>
      </c>
      <c r="AR9" s="130" t="s">
        <v>496</v>
      </c>
      <c r="AS9" s="130" t="s">
        <v>495</v>
      </c>
      <c r="AT9" s="130" t="s">
        <v>496</v>
      </c>
      <c r="AU9" s="130" t="s">
        <v>496</v>
      </c>
      <c r="AV9" s="130" t="s">
        <v>495</v>
      </c>
      <c r="AW9" s="130" t="s">
        <v>496</v>
      </c>
      <c r="AX9" s="130" t="s">
        <v>496</v>
      </c>
      <c r="AY9" s="130" t="s">
        <v>496</v>
      </c>
      <c r="AZ9" s="130" t="s">
        <v>495</v>
      </c>
      <c r="BA9" s="130" t="s">
        <v>496</v>
      </c>
      <c r="BB9" s="130" t="s">
        <v>495</v>
      </c>
      <c r="BC9" s="130" t="s">
        <v>495</v>
      </c>
      <c r="BD9" s="130" t="s">
        <v>495</v>
      </c>
      <c r="BE9" s="154">
        <f t="shared" si="0"/>
        <v>32</v>
      </c>
      <c r="BF9" s="155">
        <f t="shared" si="1"/>
        <v>0.59259259259259256</v>
      </c>
      <c r="BG9" s="154">
        <f t="shared" si="2"/>
        <v>22</v>
      </c>
      <c r="BH9" s="155">
        <f t="shared" si="3"/>
        <v>0.40740740740740738</v>
      </c>
      <c r="BI9" s="222">
        <f t="shared" si="4"/>
        <v>1.4545454545454546</v>
      </c>
      <c r="BJ9" s="154">
        <f t="shared" si="5"/>
        <v>0</v>
      </c>
      <c r="BK9" s="155">
        <f t="shared" si="6"/>
        <v>0</v>
      </c>
    </row>
    <row r="10" spans="1:64">
      <c r="A10" s="91" t="s">
        <v>281</v>
      </c>
      <c r="B10" s="79" t="s">
        <v>338</v>
      </c>
      <c r="C10" s="130" t="s">
        <v>495</v>
      </c>
      <c r="D10" s="130" t="s">
        <v>495</v>
      </c>
      <c r="E10" s="130" t="s">
        <v>495</v>
      </c>
      <c r="F10" s="130" t="s">
        <v>495</v>
      </c>
      <c r="G10" s="130" t="s">
        <v>495</v>
      </c>
      <c r="H10" s="130" t="s">
        <v>495</v>
      </c>
      <c r="I10" s="130" t="s">
        <v>495</v>
      </c>
      <c r="J10" s="130" t="s">
        <v>496</v>
      </c>
      <c r="K10" s="130" t="s">
        <v>495</v>
      </c>
      <c r="L10" s="130" t="s">
        <v>495</v>
      </c>
      <c r="M10" s="130" t="s">
        <v>496</v>
      </c>
      <c r="N10" s="130" t="s">
        <v>496</v>
      </c>
      <c r="O10" s="130" t="s">
        <v>496</v>
      </c>
      <c r="P10" s="130" t="s">
        <v>496</v>
      </c>
      <c r="Q10" s="130" t="s">
        <v>496</v>
      </c>
      <c r="R10" s="130" t="s">
        <v>495</v>
      </c>
      <c r="S10" s="130" t="s">
        <v>495</v>
      </c>
      <c r="T10" s="130" t="s">
        <v>495</v>
      </c>
      <c r="U10" s="130" t="s">
        <v>495</v>
      </c>
      <c r="V10" s="130" t="s">
        <v>495</v>
      </c>
      <c r="W10" s="130" t="s">
        <v>495</v>
      </c>
      <c r="X10" s="130" t="s">
        <v>495</v>
      </c>
      <c r="Y10" s="130" t="s">
        <v>495</v>
      </c>
      <c r="Z10" s="130" t="s">
        <v>495</v>
      </c>
      <c r="AA10" s="130" t="s">
        <v>496</v>
      </c>
      <c r="AB10" s="130" t="s">
        <v>496</v>
      </c>
      <c r="AC10" s="130" t="s">
        <v>496</v>
      </c>
      <c r="AD10" s="130" t="s">
        <v>496</v>
      </c>
      <c r="AE10" s="130" t="s">
        <v>495</v>
      </c>
      <c r="AF10" s="130" t="s">
        <v>495</v>
      </c>
      <c r="AG10" s="130" t="s">
        <v>495</v>
      </c>
      <c r="AH10" s="130" t="s">
        <v>495</v>
      </c>
      <c r="AI10" s="130" t="s">
        <v>495</v>
      </c>
      <c r="AJ10" s="130" t="s">
        <v>495</v>
      </c>
      <c r="AK10" s="130" t="s">
        <v>495</v>
      </c>
      <c r="AL10" s="171" t="s">
        <v>495</v>
      </c>
      <c r="AM10" s="130" t="s">
        <v>496</v>
      </c>
      <c r="AN10" s="130" t="s">
        <v>496</v>
      </c>
      <c r="AO10" s="130" t="s">
        <v>496</v>
      </c>
      <c r="AP10" s="130" t="s">
        <v>496</v>
      </c>
      <c r="AQ10" s="130" t="s">
        <v>496</v>
      </c>
      <c r="AR10" s="130" t="s">
        <v>496</v>
      </c>
      <c r="AS10" s="130" t="s">
        <v>495</v>
      </c>
      <c r="AT10" s="130" t="s">
        <v>496</v>
      </c>
      <c r="AU10" s="130" t="s">
        <v>496</v>
      </c>
      <c r="AV10" s="130" t="s">
        <v>495</v>
      </c>
      <c r="AW10" s="130" t="s">
        <v>496</v>
      </c>
      <c r="AX10" s="130" t="s">
        <v>496</v>
      </c>
      <c r="AY10" s="130" t="s">
        <v>496</v>
      </c>
      <c r="AZ10" s="130" t="s">
        <v>495</v>
      </c>
      <c r="BA10" s="130" t="s">
        <v>496</v>
      </c>
      <c r="BB10" s="130" t="s">
        <v>495</v>
      </c>
      <c r="BC10" s="130" t="s">
        <v>495</v>
      </c>
      <c r="BD10" s="130" t="s">
        <v>495</v>
      </c>
      <c r="BE10" s="154">
        <f t="shared" si="0"/>
        <v>32</v>
      </c>
      <c r="BF10" s="155">
        <f t="shared" si="1"/>
        <v>0.59259259259259256</v>
      </c>
      <c r="BG10" s="154">
        <f t="shared" si="2"/>
        <v>22</v>
      </c>
      <c r="BH10" s="155">
        <f t="shared" si="3"/>
        <v>0.40740740740740738</v>
      </c>
      <c r="BI10" s="222">
        <f t="shared" si="4"/>
        <v>1.4545454545454546</v>
      </c>
      <c r="BJ10" s="154">
        <f t="shared" si="5"/>
        <v>0</v>
      </c>
      <c r="BK10" s="155">
        <f t="shared" si="6"/>
        <v>0</v>
      </c>
    </row>
    <row r="11" spans="1:64">
      <c r="A11" s="91" t="s">
        <v>282</v>
      </c>
      <c r="B11" s="79" t="s">
        <v>339</v>
      </c>
      <c r="C11" s="130" t="s">
        <v>495</v>
      </c>
      <c r="D11" s="130" t="s">
        <v>495</v>
      </c>
      <c r="E11" s="130" t="s">
        <v>495</v>
      </c>
      <c r="F11" s="130" t="s">
        <v>495</v>
      </c>
      <c r="G11" s="130" t="s">
        <v>495</v>
      </c>
      <c r="H11" s="130" t="s">
        <v>495</v>
      </c>
      <c r="I11" s="130" t="s">
        <v>495</v>
      </c>
      <c r="J11" s="130" t="s">
        <v>496</v>
      </c>
      <c r="K11" s="130" t="s">
        <v>495</v>
      </c>
      <c r="L11" s="130" t="s">
        <v>495</v>
      </c>
      <c r="M11" s="130" t="s">
        <v>496</v>
      </c>
      <c r="N11" s="130" t="s">
        <v>496</v>
      </c>
      <c r="O11" s="130" t="s">
        <v>496</v>
      </c>
      <c r="P11" s="130" t="s">
        <v>496</v>
      </c>
      <c r="Q11" s="130" t="s">
        <v>496</v>
      </c>
      <c r="R11" s="130" t="s">
        <v>495</v>
      </c>
      <c r="S11" s="130" t="s">
        <v>495</v>
      </c>
      <c r="T11" s="130" t="s">
        <v>495</v>
      </c>
      <c r="U11" s="130" t="s">
        <v>495</v>
      </c>
      <c r="V11" s="130" t="s">
        <v>495</v>
      </c>
      <c r="W11" s="130" t="s">
        <v>495</v>
      </c>
      <c r="X11" s="130" t="s">
        <v>495</v>
      </c>
      <c r="Y11" s="130" t="s">
        <v>495</v>
      </c>
      <c r="Z11" s="130" t="s">
        <v>495</v>
      </c>
      <c r="AA11" s="130" t="s">
        <v>496</v>
      </c>
      <c r="AB11" s="130" t="s">
        <v>496</v>
      </c>
      <c r="AC11" s="130" t="s">
        <v>496</v>
      </c>
      <c r="AD11" s="130" t="s">
        <v>496</v>
      </c>
      <c r="AE11" s="130" t="s">
        <v>495</v>
      </c>
      <c r="AF11" s="130" t="s">
        <v>495</v>
      </c>
      <c r="AG11" s="130" t="s">
        <v>495</v>
      </c>
      <c r="AH11" s="130" t="s">
        <v>495</v>
      </c>
      <c r="AI11" s="130" t="s">
        <v>495</v>
      </c>
      <c r="AJ11" s="130" t="s">
        <v>495</v>
      </c>
      <c r="AK11" s="130" t="s">
        <v>495</v>
      </c>
      <c r="AL11" s="171" t="s">
        <v>495</v>
      </c>
      <c r="AM11" s="130" t="s">
        <v>496</v>
      </c>
      <c r="AN11" s="130" t="s">
        <v>496</v>
      </c>
      <c r="AO11" s="130" t="s">
        <v>496</v>
      </c>
      <c r="AP11" s="130" t="s">
        <v>496</v>
      </c>
      <c r="AQ11" s="130" t="s">
        <v>496</v>
      </c>
      <c r="AR11" s="130" t="s">
        <v>496</v>
      </c>
      <c r="AS11" s="130" t="s">
        <v>495</v>
      </c>
      <c r="AT11" s="130" t="s">
        <v>496</v>
      </c>
      <c r="AU11" s="130" t="s">
        <v>496</v>
      </c>
      <c r="AV11" s="130" t="s">
        <v>495</v>
      </c>
      <c r="AW11" s="130" t="s">
        <v>496</v>
      </c>
      <c r="AX11" s="130" t="s">
        <v>496</v>
      </c>
      <c r="AY11" s="130" t="s">
        <v>496</v>
      </c>
      <c r="AZ11" s="130" t="s">
        <v>495</v>
      </c>
      <c r="BA11" s="130" t="s">
        <v>496</v>
      </c>
      <c r="BB11" s="130" t="s">
        <v>495</v>
      </c>
      <c r="BC11" s="130" t="s">
        <v>495</v>
      </c>
      <c r="BD11" s="130" t="s">
        <v>495</v>
      </c>
      <c r="BE11" s="154">
        <f t="shared" si="0"/>
        <v>32</v>
      </c>
      <c r="BF11" s="155">
        <f t="shared" si="1"/>
        <v>0.59259259259259256</v>
      </c>
      <c r="BG11" s="154">
        <f t="shared" si="2"/>
        <v>22</v>
      </c>
      <c r="BH11" s="155">
        <f t="shared" si="3"/>
        <v>0.40740740740740738</v>
      </c>
      <c r="BI11" s="222">
        <f t="shared" si="4"/>
        <v>1.4545454545454546</v>
      </c>
      <c r="BJ11" s="154">
        <f t="shared" si="5"/>
        <v>0</v>
      </c>
      <c r="BK11" s="155">
        <f t="shared" si="6"/>
        <v>0</v>
      </c>
    </row>
    <row r="12" spans="1:64">
      <c r="A12" s="91" t="s">
        <v>283</v>
      </c>
      <c r="B12" s="79" t="s">
        <v>340</v>
      </c>
      <c r="C12" s="130" t="s">
        <v>495</v>
      </c>
      <c r="D12" s="130" t="s">
        <v>495</v>
      </c>
      <c r="E12" s="130" t="s">
        <v>495</v>
      </c>
      <c r="F12" s="130" t="s">
        <v>495</v>
      </c>
      <c r="G12" s="130" t="s">
        <v>495</v>
      </c>
      <c r="H12" s="130" t="s">
        <v>495</v>
      </c>
      <c r="I12" s="130" t="s">
        <v>495</v>
      </c>
      <c r="J12" s="130" t="s">
        <v>496</v>
      </c>
      <c r="K12" s="130" t="s">
        <v>495</v>
      </c>
      <c r="L12" s="130" t="s">
        <v>495</v>
      </c>
      <c r="M12" s="130" t="s">
        <v>496</v>
      </c>
      <c r="N12" s="130" t="s">
        <v>496</v>
      </c>
      <c r="O12" s="130" t="s">
        <v>496</v>
      </c>
      <c r="P12" s="130" t="s">
        <v>496</v>
      </c>
      <c r="Q12" s="130" t="s">
        <v>496</v>
      </c>
      <c r="R12" s="130" t="s">
        <v>495</v>
      </c>
      <c r="S12" s="130" t="s">
        <v>495</v>
      </c>
      <c r="T12" s="130" t="s">
        <v>495</v>
      </c>
      <c r="U12" s="130" t="s">
        <v>495</v>
      </c>
      <c r="V12" s="130" t="s">
        <v>495</v>
      </c>
      <c r="W12" s="130" t="s">
        <v>495</v>
      </c>
      <c r="X12" s="130" t="s">
        <v>495</v>
      </c>
      <c r="Y12" s="130" t="s">
        <v>495</v>
      </c>
      <c r="Z12" s="130" t="s">
        <v>495</v>
      </c>
      <c r="AA12" s="130" t="s">
        <v>496</v>
      </c>
      <c r="AB12" s="130" t="s">
        <v>496</v>
      </c>
      <c r="AC12" s="130" t="s">
        <v>496</v>
      </c>
      <c r="AD12" s="130" t="s">
        <v>496</v>
      </c>
      <c r="AE12" s="130" t="s">
        <v>495</v>
      </c>
      <c r="AF12" s="130" t="s">
        <v>495</v>
      </c>
      <c r="AG12" s="130" t="s">
        <v>495</v>
      </c>
      <c r="AH12" s="130" t="s">
        <v>495</v>
      </c>
      <c r="AI12" s="130" t="s">
        <v>495</v>
      </c>
      <c r="AJ12" s="130" t="s">
        <v>495</v>
      </c>
      <c r="AK12" s="130" t="s">
        <v>495</v>
      </c>
      <c r="AL12" s="171" t="s">
        <v>495</v>
      </c>
      <c r="AM12" s="130" t="s">
        <v>496</v>
      </c>
      <c r="AN12" s="130" t="s">
        <v>496</v>
      </c>
      <c r="AO12" s="130" t="s">
        <v>496</v>
      </c>
      <c r="AP12" s="130" t="s">
        <v>496</v>
      </c>
      <c r="AQ12" s="130" t="s">
        <v>496</v>
      </c>
      <c r="AR12" s="130" t="s">
        <v>496</v>
      </c>
      <c r="AS12" s="130" t="s">
        <v>495</v>
      </c>
      <c r="AT12" s="130" t="s">
        <v>496</v>
      </c>
      <c r="AU12" s="130" t="s">
        <v>496</v>
      </c>
      <c r="AV12" s="130" t="s">
        <v>495</v>
      </c>
      <c r="AW12" s="130" t="s">
        <v>496</v>
      </c>
      <c r="AX12" s="130" t="s">
        <v>496</v>
      </c>
      <c r="AY12" s="130" t="s">
        <v>496</v>
      </c>
      <c r="AZ12" s="130" t="s">
        <v>495</v>
      </c>
      <c r="BA12" s="130" t="s">
        <v>496</v>
      </c>
      <c r="BB12" s="130" t="s">
        <v>495</v>
      </c>
      <c r="BC12" s="130" t="s">
        <v>495</v>
      </c>
      <c r="BD12" s="130" t="s">
        <v>495</v>
      </c>
      <c r="BE12" s="154">
        <f t="shared" si="0"/>
        <v>32</v>
      </c>
      <c r="BF12" s="155">
        <f t="shared" si="1"/>
        <v>0.59259259259259256</v>
      </c>
      <c r="BG12" s="154">
        <f t="shared" si="2"/>
        <v>22</v>
      </c>
      <c r="BH12" s="155">
        <f t="shared" si="3"/>
        <v>0.40740740740740738</v>
      </c>
      <c r="BI12" s="222">
        <f t="shared" si="4"/>
        <v>1.4545454545454546</v>
      </c>
      <c r="BJ12" s="154">
        <f t="shared" si="5"/>
        <v>0</v>
      </c>
      <c r="BK12" s="155">
        <f t="shared" si="6"/>
        <v>0</v>
      </c>
    </row>
    <row r="13" spans="1:64">
      <c r="A13" s="91" t="s">
        <v>284</v>
      </c>
      <c r="B13" s="79" t="s">
        <v>341</v>
      </c>
      <c r="C13" s="130" t="s">
        <v>495</v>
      </c>
      <c r="D13" s="130" t="s">
        <v>495</v>
      </c>
      <c r="E13" s="130" t="s">
        <v>495</v>
      </c>
      <c r="F13" s="130" t="s">
        <v>495</v>
      </c>
      <c r="G13" s="130" t="s">
        <v>495</v>
      </c>
      <c r="H13" s="130" t="s">
        <v>495</v>
      </c>
      <c r="I13" s="130" t="s">
        <v>495</v>
      </c>
      <c r="J13" s="130" t="s">
        <v>496</v>
      </c>
      <c r="K13" s="130" t="s">
        <v>495</v>
      </c>
      <c r="L13" s="130" t="s">
        <v>495</v>
      </c>
      <c r="M13" s="130" t="s">
        <v>496</v>
      </c>
      <c r="N13" s="130" t="s">
        <v>496</v>
      </c>
      <c r="O13" s="130" t="s">
        <v>496</v>
      </c>
      <c r="P13" s="130" t="s">
        <v>496</v>
      </c>
      <c r="Q13" s="130" t="s">
        <v>496</v>
      </c>
      <c r="R13" s="130" t="s">
        <v>495</v>
      </c>
      <c r="S13" s="130" t="s">
        <v>495</v>
      </c>
      <c r="T13" s="130" t="s">
        <v>495</v>
      </c>
      <c r="U13" s="130" t="s">
        <v>495</v>
      </c>
      <c r="V13" s="130" t="s">
        <v>495</v>
      </c>
      <c r="W13" s="130" t="s">
        <v>495</v>
      </c>
      <c r="X13" s="130" t="s">
        <v>495</v>
      </c>
      <c r="Y13" s="130" t="s">
        <v>495</v>
      </c>
      <c r="Z13" s="130" t="s">
        <v>495</v>
      </c>
      <c r="AA13" s="130" t="s">
        <v>496</v>
      </c>
      <c r="AB13" s="130" t="s">
        <v>496</v>
      </c>
      <c r="AC13" s="130" t="s">
        <v>496</v>
      </c>
      <c r="AD13" s="130" t="s">
        <v>496</v>
      </c>
      <c r="AE13" s="130" t="s">
        <v>495</v>
      </c>
      <c r="AF13" s="130" t="s">
        <v>495</v>
      </c>
      <c r="AG13" s="130" t="s">
        <v>495</v>
      </c>
      <c r="AH13" s="130" t="s">
        <v>495</v>
      </c>
      <c r="AI13" s="130" t="s">
        <v>495</v>
      </c>
      <c r="AJ13" s="130" t="s">
        <v>495</v>
      </c>
      <c r="AK13" s="130" t="s">
        <v>495</v>
      </c>
      <c r="AL13" s="171" t="s">
        <v>495</v>
      </c>
      <c r="AM13" s="130" t="s">
        <v>496</v>
      </c>
      <c r="AN13" s="130" t="s">
        <v>496</v>
      </c>
      <c r="AO13" s="130" t="s">
        <v>496</v>
      </c>
      <c r="AP13" s="130" t="s">
        <v>496</v>
      </c>
      <c r="AQ13" s="130" t="s">
        <v>496</v>
      </c>
      <c r="AR13" s="130" t="s">
        <v>496</v>
      </c>
      <c r="AS13" s="130" t="s">
        <v>495</v>
      </c>
      <c r="AT13" s="130" t="s">
        <v>496</v>
      </c>
      <c r="AU13" s="130" t="s">
        <v>496</v>
      </c>
      <c r="AV13" s="130" t="s">
        <v>495</v>
      </c>
      <c r="AW13" s="130" t="s">
        <v>496</v>
      </c>
      <c r="AX13" s="130" t="s">
        <v>496</v>
      </c>
      <c r="AY13" s="130" t="s">
        <v>496</v>
      </c>
      <c r="AZ13" s="130" t="s">
        <v>495</v>
      </c>
      <c r="BA13" s="130" t="s">
        <v>496</v>
      </c>
      <c r="BB13" s="130" t="s">
        <v>495</v>
      </c>
      <c r="BC13" s="130" t="s">
        <v>495</v>
      </c>
      <c r="BD13" s="130" t="s">
        <v>495</v>
      </c>
      <c r="BE13" s="154">
        <f t="shared" si="0"/>
        <v>32</v>
      </c>
      <c r="BF13" s="155">
        <f t="shared" si="1"/>
        <v>0.59259259259259256</v>
      </c>
      <c r="BG13" s="154">
        <f t="shared" si="2"/>
        <v>22</v>
      </c>
      <c r="BH13" s="155">
        <f t="shared" si="3"/>
        <v>0.40740740740740738</v>
      </c>
      <c r="BI13" s="222">
        <f t="shared" si="4"/>
        <v>1.4545454545454546</v>
      </c>
      <c r="BJ13" s="154">
        <f t="shared" si="5"/>
        <v>0</v>
      </c>
      <c r="BK13" s="155">
        <f t="shared" si="6"/>
        <v>0</v>
      </c>
    </row>
    <row r="14" spans="1:64">
      <c r="A14" s="91" t="s">
        <v>285</v>
      </c>
      <c r="B14" s="79" t="s">
        <v>342</v>
      </c>
      <c r="C14" s="130" t="s">
        <v>495</v>
      </c>
      <c r="D14" s="130" t="s">
        <v>495</v>
      </c>
      <c r="E14" s="130" t="s">
        <v>495</v>
      </c>
      <c r="F14" s="130" t="s">
        <v>495</v>
      </c>
      <c r="G14" s="130" t="s">
        <v>495</v>
      </c>
      <c r="H14" s="130" t="s">
        <v>495</v>
      </c>
      <c r="I14" s="130" t="s">
        <v>495</v>
      </c>
      <c r="J14" s="130" t="s">
        <v>496</v>
      </c>
      <c r="K14" s="130" t="s">
        <v>495</v>
      </c>
      <c r="L14" s="130" t="s">
        <v>495</v>
      </c>
      <c r="M14" s="130" t="s">
        <v>496</v>
      </c>
      <c r="N14" s="130" t="s">
        <v>496</v>
      </c>
      <c r="O14" s="130" t="s">
        <v>496</v>
      </c>
      <c r="P14" s="130" t="s">
        <v>496</v>
      </c>
      <c r="Q14" s="130" t="s">
        <v>496</v>
      </c>
      <c r="R14" s="130" t="s">
        <v>495</v>
      </c>
      <c r="S14" s="130" t="s">
        <v>495</v>
      </c>
      <c r="T14" s="130" t="s">
        <v>495</v>
      </c>
      <c r="U14" s="130" t="s">
        <v>495</v>
      </c>
      <c r="V14" s="130" t="s">
        <v>495</v>
      </c>
      <c r="W14" s="130" t="s">
        <v>495</v>
      </c>
      <c r="X14" s="130" t="s">
        <v>495</v>
      </c>
      <c r="Y14" s="130" t="s">
        <v>495</v>
      </c>
      <c r="Z14" s="130" t="s">
        <v>495</v>
      </c>
      <c r="AA14" s="130" t="s">
        <v>496</v>
      </c>
      <c r="AB14" s="130" t="s">
        <v>496</v>
      </c>
      <c r="AC14" s="130" t="s">
        <v>496</v>
      </c>
      <c r="AD14" s="130" t="s">
        <v>496</v>
      </c>
      <c r="AE14" s="130" t="s">
        <v>495</v>
      </c>
      <c r="AF14" s="130" t="s">
        <v>495</v>
      </c>
      <c r="AG14" s="130" t="s">
        <v>495</v>
      </c>
      <c r="AH14" s="130" t="s">
        <v>495</v>
      </c>
      <c r="AI14" s="130" t="s">
        <v>495</v>
      </c>
      <c r="AJ14" s="130" t="s">
        <v>495</v>
      </c>
      <c r="AK14" s="130" t="s">
        <v>495</v>
      </c>
      <c r="AL14" s="171" t="s">
        <v>495</v>
      </c>
      <c r="AM14" s="130" t="s">
        <v>496</v>
      </c>
      <c r="AN14" s="130" t="s">
        <v>496</v>
      </c>
      <c r="AO14" s="130" t="s">
        <v>496</v>
      </c>
      <c r="AP14" s="130" t="s">
        <v>496</v>
      </c>
      <c r="AQ14" s="130" t="s">
        <v>496</v>
      </c>
      <c r="AR14" s="130" t="s">
        <v>496</v>
      </c>
      <c r="AS14" s="130" t="s">
        <v>495</v>
      </c>
      <c r="AT14" s="130" t="s">
        <v>496</v>
      </c>
      <c r="AU14" s="130" t="s">
        <v>496</v>
      </c>
      <c r="AV14" s="130" t="s">
        <v>495</v>
      </c>
      <c r="AW14" s="130" t="s">
        <v>496</v>
      </c>
      <c r="AX14" s="130" t="s">
        <v>496</v>
      </c>
      <c r="AY14" s="130" t="s">
        <v>496</v>
      </c>
      <c r="AZ14" s="130" t="s">
        <v>495</v>
      </c>
      <c r="BA14" s="130" t="s">
        <v>496</v>
      </c>
      <c r="BB14" s="130" t="s">
        <v>495</v>
      </c>
      <c r="BC14" s="130" t="s">
        <v>495</v>
      </c>
      <c r="BD14" s="130" t="s">
        <v>495</v>
      </c>
      <c r="BE14" s="154">
        <f t="shared" si="0"/>
        <v>32</v>
      </c>
      <c r="BF14" s="155">
        <f t="shared" si="1"/>
        <v>0.59259259259259256</v>
      </c>
      <c r="BG14" s="154">
        <f t="shared" si="2"/>
        <v>22</v>
      </c>
      <c r="BH14" s="155">
        <f t="shared" si="3"/>
        <v>0.40740740740740738</v>
      </c>
      <c r="BI14" s="222">
        <f t="shared" si="4"/>
        <v>1.4545454545454546</v>
      </c>
      <c r="BJ14" s="154">
        <f t="shared" si="5"/>
        <v>0</v>
      </c>
      <c r="BK14" s="155">
        <f t="shared" si="6"/>
        <v>0</v>
      </c>
    </row>
    <row r="15" spans="1:64">
      <c r="A15" s="91" t="s">
        <v>722</v>
      </c>
      <c r="B15" s="79" t="s">
        <v>343</v>
      </c>
      <c r="C15" s="130" t="s">
        <v>495</v>
      </c>
      <c r="D15" s="130" t="s">
        <v>495</v>
      </c>
      <c r="E15" s="130" t="s">
        <v>495</v>
      </c>
      <c r="F15" s="130" t="s">
        <v>495</v>
      </c>
      <c r="G15" s="130" t="s">
        <v>495</v>
      </c>
      <c r="H15" s="130" t="s">
        <v>495</v>
      </c>
      <c r="I15" s="130" t="s">
        <v>495</v>
      </c>
      <c r="J15" s="130" t="s">
        <v>496</v>
      </c>
      <c r="K15" s="130" t="s">
        <v>495</v>
      </c>
      <c r="L15" s="130" t="s">
        <v>495</v>
      </c>
      <c r="M15" s="130" t="s">
        <v>496</v>
      </c>
      <c r="N15" s="130" t="s">
        <v>496</v>
      </c>
      <c r="O15" s="130" t="s">
        <v>496</v>
      </c>
      <c r="P15" s="130" t="s">
        <v>496</v>
      </c>
      <c r="Q15" s="130" t="s">
        <v>496</v>
      </c>
      <c r="R15" s="130" t="s">
        <v>495</v>
      </c>
      <c r="S15" s="130" t="s">
        <v>495</v>
      </c>
      <c r="T15" s="130" t="s">
        <v>495</v>
      </c>
      <c r="U15" s="130" t="s">
        <v>495</v>
      </c>
      <c r="V15" s="130" t="s">
        <v>495</v>
      </c>
      <c r="W15" s="130" t="s">
        <v>495</v>
      </c>
      <c r="X15" s="130" t="s">
        <v>495</v>
      </c>
      <c r="Y15" s="130" t="s">
        <v>495</v>
      </c>
      <c r="Z15" s="130" t="s">
        <v>495</v>
      </c>
      <c r="AA15" s="130" t="s">
        <v>496</v>
      </c>
      <c r="AB15" s="130" t="s">
        <v>496</v>
      </c>
      <c r="AC15" s="130" t="s">
        <v>496</v>
      </c>
      <c r="AD15" s="130" t="s">
        <v>496</v>
      </c>
      <c r="AE15" s="130" t="s">
        <v>495</v>
      </c>
      <c r="AF15" s="130" t="s">
        <v>495</v>
      </c>
      <c r="AG15" s="130" t="s">
        <v>495</v>
      </c>
      <c r="AH15" s="130" t="s">
        <v>495</v>
      </c>
      <c r="AI15" s="130" t="s">
        <v>495</v>
      </c>
      <c r="AJ15" s="130" t="s">
        <v>495</v>
      </c>
      <c r="AK15" s="130" t="s">
        <v>495</v>
      </c>
      <c r="AL15" s="171" t="s">
        <v>495</v>
      </c>
      <c r="AM15" s="130" t="s">
        <v>496</v>
      </c>
      <c r="AN15" s="130" t="s">
        <v>496</v>
      </c>
      <c r="AO15" s="130" t="s">
        <v>496</v>
      </c>
      <c r="AP15" s="130" t="s">
        <v>496</v>
      </c>
      <c r="AQ15" s="130" t="s">
        <v>496</v>
      </c>
      <c r="AR15" s="130" t="s">
        <v>496</v>
      </c>
      <c r="AS15" s="130" t="s">
        <v>495</v>
      </c>
      <c r="AT15" s="130" t="s">
        <v>496</v>
      </c>
      <c r="AU15" s="130" t="s">
        <v>496</v>
      </c>
      <c r="AV15" s="130" t="s">
        <v>495</v>
      </c>
      <c r="AW15" s="130" t="s">
        <v>496</v>
      </c>
      <c r="AX15" s="130" t="s">
        <v>496</v>
      </c>
      <c r="AY15" s="130" t="s">
        <v>496</v>
      </c>
      <c r="AZ15" s="130" t="s">
        <v>495</v>
      </c>
      <c r="BA15" s="130" t="s">
        <v>496</v>
      </c>
      <c r="BB15" s="130" t="s">
        <v>495</v>
      </c>
      <c r="BC15" s="130" t="s">
        <v>495</v>
      </c>
      <c r="BD15" s="130" t="s">
        <v>495</v>
      </c>
      <c r="BE15" s="154">
        <f t="shared" si="0"/>
        <v>32</v>
      </c>
      <c r="BF15" s="155">
        <f t="shared" si="1"/>
        <v>0.59259259259259256</v>
      </c>
      <c r="BG15" s="154">
        <f t="shared" si="2"/>
        <v>22</v>
      </c>
      <c r="BH15" s="155">
        <f t="shared" si="3"/>
        <v>0.40740740740740738</v>
      </c>
      <c r="BI15" s="222">
        <f t="shared" si="4"/>
        <v>1.4545454545454546</v>
      </c>
      <c r="BJ15" s="154">
        <f t="shared" si="5"/>
        <v>0</v>
      </c>
      <c r="BK15" s="155">
        <f t="shared" si="6"/>
        <v>0</v>
      </c>
    </row>
    <row r="16" spans="1:64">
      <c r="A16" s="91" t="s">
        <v>286</v>
      </c>
      <c r="B16" s="79" t="s">
        <v>344</v>
      </c>
      <c r="C16" s="130" t="s">
        <v>495</v>
      </c>
      <c r="D16" s="130" t="s">
        <v>495</v>
      </c>
      <c r="E16" s="130" t="s">
        <v>495</v>
      </c>
      <c r="F16" s="130" t="s">
        <v>495</v>
      </c>
      <c r="G16" s="130" t="s">
        <v>495</v>
      </c>
      <c r="H16" s="130" t="s">
        <v>495</v>
      </c>
      <c r="I16" s="130" t="s">
        <v>60</v>
      </c>
      <c r="J16" s="130" t="s">
        <v>496</v>
      </c>
      <c r="K16" s="130" t="s">
        <v>495</v>
      </c>
      <c r="L16" s="130" t="s">
        <v>495</v>
      </c>
      <c r="M16" s="130" t="s">
        <v>496</v>
      </c>
      <c r="N16" s="130" t="s">
        <v>496</v>
      </c>
      <c r="O16" s="130" t="s">
        <v>496</v>
      </c>
      <c r="P16" s="130" t="s">
        <v>496</v>
      </c>
      <c r="Q16" s="130" t="s">
        <v>496</v>
      </c>
      <c r="R16" s="130" t="s">
        <v>495</v>
      </c>
      <c r="S16" s="130" t="s">
        <v>495</v>
      </c>
      <c r="T16" s="130" t="s">
        <v>495</v>
      </c>
      <c r="U16" s="130" t="s">
        <v>495</v>
      </c>
      <c r="V16" s="130" t="s">
        <v>496</v>
      </c>
      <c r="W16" s="130" t="s">
        <v>496</v>
      </c>
      <c r="X16" s="130" t="s">
        <v>495</v>
      </c>
      <c r="Y16" s="130" t="s">
        <v>495</v>
      </c>
      <c r="Z16" s="130" t="s">
        <v>496</v>
      </c>
      <c r="AA16" s="130" t="s">
        <v>496</v>
      </c>
      <c r="AB16" s="130" t="s">
        <v>496</v>
      </c>
      <c r="AC16" s="130" t="s">
        <v>496</v>
      </c>
      <c r="AD16" s="130" t="s">
        <v>496</v>
      </c>
      <c r="AE16" s="130" t="s">
        <v>495</v>
      </c>
      <c r="AF16" s="130" t="s">
        <v>495</v>
      </c>
      <c r="AG16" s="130" t="s">
        <v>496</v>
      </c>
      <c r="AH16" s="130" t="s">
        <v>495</v>
      </c>
      <c r="AI16" s="130" t="s">
        <v>495</v>
      </c>
      <c r="AJ16" s="130" t="s">
        <v>495</v>
      </c>
      <c r="AK16" s="130" t="s">
        <v>495</v>
      </c>
      <c r="AL16" s="171" t="s">
        <v>60</v>
      </c>
      <c r="AM16" s="130" t="s">
        <v>496</v>
      </c>
      <c r="AN16" s="130" t="s">
        <v>496</v>
      </c>
      <c r="AO16" s="130" t="s">
        <v>496</v>
      </c>
      <c r="AP16" s="130" t="s">
        <v>496</v>
      </c>
      <c r="AQ16" s="130" t="s">
        <v>496</v>
      </c>
      <c r="AR16" s="130" t="s">
        <v>496</v>
      </c>
      <c r="AS16" s="130" t="s">
        <v>495</v>
      </c>
      <c r="AT16" s="130" t="s">
        <v>496</v>
      </c>
      <c r="AU16" s="130" t="s">
        <v>496</v>
      </c>
      <c r="AV16" s="130" t="s">
        <v>495</v>
      </c>
      <c r="AW16" s="130" t="s">
        <v>495</v>
      </c>
      <c r="AX16" s="130" t="s">
        <v>496</v>
      </c>
      <c r="AY16" s="130" t="s">
        <v>496</v>
      </c>
      <c r="AZ16" s="130" t="s">
        <v>495</v>
      </c>
      <c r="BA16" s="130" t="s">
        <v>496</v>
      </c>
      <c r="BB16" s="130" t="s">
        <v>495</v>
      </c>
      <c r="BC16" s="130" t="s">
        <v>495</v>
      </c>
      <c r="BD16" s="130" t="s">
        <v>495</v>
      </c>
      <c r="BE16" s="154">
        <f t="shared" si="0"/>
        <v>27</v>
      </c>
      <c r="BF16" s="155">
        <f t="shared" si="1"/>
        <v>0.5</v>
      </c>
      <c r="BG16" s="154">
        <f t="shared" si="2"/>
        <v>25</v>
      </c>
      <c r="BH16" s="155">
        <f t="shared" si="3"/>
        <v>0.46296296296296297</v>
      </c>
      <c r="BI16" s="222">
        <f t="shared" si="4"/>
        <v>1.08</v>
      </c>
      <c r="BJ16" s="154">
        <f t="shared" si="5"/>
        <v>2</v>
      </c>
      <c r="BK16" s="155">
        <f t="shared" si="6"/>
        <v>3.7037037037037035E-2</v>
      </c>
    </row>
    <row r="17" spans="1:63">
      <c r="A17" s="91" t="s">
        <v>287</v>
      </c>
      <c r="B17" s="79" t="s">
        <v>345</v>
      </c>
      <c r="C17" s="130" t="s">
        <v>495</v>
      </c>
      <c r="D17" s="130" t="s">
        <v>495</v>
      </c>
      <c r="E17" s="130" t="s">
        <v>495</v>
      </c>
      <c r="F17" s="130" t="s">
        <v>495</v>
      </c>
      <c r="G17" s="130" t="s">
        <v>495</v>
      </c>
      <c r="H17" s="130" t="s">
        <v>495</v>
      </c>
      <c r="I17" s="130" t="s">
        <v>60</v>
      </c>
      <c r="J17" s="130" t="s">
        <v>496</v>
      </c>
      <c r="K17" s="130" t="s">
        <v>495</v>
      </c>
      <c r="L17" s="130" t="s">
        <v>495</v>
      </c>
      <c r="M17" s="130" t="s">
        <v>496</v>
      </c>
      <c r="N17" s="130" t="s">
        <v>496</v>
      </c>
      <c r="O17" s="130" t="s">
        <v>496</v>
      </c>
      <c r="P17" s="130" t="s">
        <v>496</v>
      </c>
      <c r="Q17" s="130" t="s">
        <v>496</v>
      </c>
      <c r="R17" s="130" t="s">
        <v>495</v>
      </c>
      <c r="S17" s="130" t="s">
        <v>495</v>
      </c>
      <c r="T17" s="130" t="s">
        <v>495</v>
      </c>
      <c r="U17" s="130" t="s">
        <v>495</v>
      </c>
      <c r="V17" s="130" t="s">
        <v>496</v>
      </c>
      <c r="W17" s="130" t="s">
        <v>496</v>
      </c>
      <c r="X17" s="130" t="s">
        <v>495</v>
      </c>
      <c r="Y17" s="130" t="s">
        <v>495</v>
      </c>
      <c r="Z17" s="130" t="s">
        <v>496</v>
      </c>
      <c r="AA17" s="130" t="s">
        <v>496</v>
      </c>
      <c r="AB17" s="130" t="s">
        <v>496</v>
      </c>
      <c r="AC17" s="130" t="s">
        <v>496</v>
      </c>
      <c r="AD17" s="130" t="s">
        <v>496</v>
      </c>
      <c r="AE17" s="130" t="s">
        <v>495</v>
      </c>
      <c r="AF17" s="130" t="s">
        <v>495</v>
      </c>
      <c r="AG17" s="130" t="s">
        <v>496</v>
      </c>
      <c r="AH17" s="130" t="s">
        <v>495</v>
      </c>
      <c r="AI17" s="130" t="s">
        <v>495</v>
      </c>
      <c r="AJ17" s="130" t="s">
        <v>495</v>
      </c>
      <c r="AK17" s="130" t="s">
        <v>495</v>
      </c>
      <c r="AL17" s="171" t="s">
        <v>60</v>
      </c>
      <c r="AM17" s="130" t="s">
        <v>496</v>
      </c>
      <c r="AN17" s="130" t="s">
        <v>496</v>
      </c>
      <c r="AO17" s="130" t="s">
        <v>496</v>
      </c>
      <c r="AP17" s="130" t="s">
        <v>496</v>
      </c>
      <c r="AQ17" s="130" t="s">
        <v>496</v>
      </c>
      <c r="AR17" s="130" t="s">
        <v>496</v>
      </c>
      <c r="AS17" s="130" t="s">
        <v>495</v>
      </c>
      <c r="AT17" s="130" t="s">
        <v>496</v>
      </c>
      <c r="AU17" s="130" t="s">
        <v>496</v>
      </c>
      <c r="AV17" s="130" t="s">
        <v>495</v>
      </c>
      <c r="AW17" s="130" t="s">
        <v>495</v>
      </c>
      <c r="AX17" s="130" t="s">
        <v>496</v>
      </c>
      <c r="AY17" s="130" t="s">
        <v>496</v>
      </c>
      <c r="AZ17" s="130" t="s">
        <v>495</v>
      </c>
      <c r="BA17" s="130" t="s">
        <v>496</v>
      </c>
      <c r="BB17" s="130" t="s">
        <v>495</v>
      </c>
      <c r="BC17" s="130" t="s">
        <v>495</v>
      </c>
      <c r="BD17" s="130" t="s">
        <v>495</v>
      </c>
      <c r="BE17" s="154">
        <f t="shared" si="0"/>
        <v>27</v>
      </c>
      <c r="BF17" s="155">
        <f t="shared" si="1"/>
        <v>0.5</v>
      </c>
      <c r="BG17" s="154">
        <f t="shared" si="2"/>
        <v>25</v>
      </c>
      <c r="BH17" s="155">
        <f t="shared" si="3"/>
        <v>0.46296296296296297</v>
      </c>
      <c r="BI17" s="222">
        <f t="shared" si="4"/>
        <v>1.08</v>
      </c>
      <c r="BJ17" s="154">
        <f t="shared" si="5"/>
        <v>2</v>
      </c>
      <c r="BK17" s="155">
        <f t="shared" si="6"/>
        <v>3.7037037037037035E-2</v>
      </c>
    </row>
    <row r="18" spans="1:63">
      <c r="A18" s="91" t="s">
        <v>723</v>
      </c>
      <c r="B18" s="79" t="s">
        <v>346</v>
      </c>
      <c r="C18" s="130" t="s">
        <v>495</v>
      </c>
      <c r="D18" s="130" t="s">
        <v>495</v>
      </c>
      <c r="E18" s="130" t="s">
        <v>495</v>
      </c>
      <c r="F18" s="130" t="s">
        <v>495</v>
      </c>
      <c r="G18" s="130" t="s">
        <v>495</v>
      </c>
      <c r="H18" s="130" t="s">
        <v>495</v>
      </c>
      <c r="I18" s="130" t="s">
        <v>60</v>
      </c>
      <c r="J18" s="130" t="s">
        <v>496</v>
      </c>
      <c r="K18" s="130" t="s">
        <v>495</v>
      </c>
      <c r="L18" s="130" t="s">
        <v>495</v>
      </c>
      <c r="M18" s="130" t="s">
        <v>496</v>
      </c>
      <c r="N18" s="130" t="s">
        <v>496</v>
      </c>
      <c r="O18" s="130" t="s">
        <v>496</v>
      </c>
      <c r="P18" s="130" t="s">
        <v>496</v>
      </c>
      <c r="Q18" s="130" t="s">
        <v>496</v>
      </c>
      <c r="R18" s="130" t="s">
        <v>495</v>
      </c>
      <c r="S18" s="130" t="s">
        <v>495</v>
      </c>
      <c r="T18" s="130" t="s">
        <v>495</v>
      </c>
      <c r="U18" s="130" t="s">
        <v>495</v>
      </c>
      <c r="V18" s="130" t="s">
        <v>496</v>
      </c>
      <c r="W18" s="130" t="s">
        <v>496</v>
      </c>
      <c r="X18" s="130" t="s">
        <v>495</v>
      </c>
      <c r="Y18" s="130" t="s">
        <v>495</v>
      </c>
      <c r="Z18" s="130" t="s">
        <v>496</v>
      </c>
      <c r="AA18" s="130" t="s">
        <v>496</v>
      </c>
      <c r="AB18" s="130" t="s">
        <v>496</v>
      </c>
      <c r="AC18" s="130" t="s">
        <v>496</v>
      </c>
      <c r="AD18" s="130" t="s">
        <v>496</v>
      </c>
      <c r="AE18" s="130" t="s">
        <v>495</v>
      </c>
      <c r="AF18" s="130" t="s">
        <v>495</v>
      </c>
      <c r="AG18" s="130" t="s">
        <v>496</v>
      </c>
      <c r="AH18" s="130" t="s">
        <v>495</v>
      </c>
      <c r="AI18" s="130" t="s">
        <v>495</v>
      </c>
      <c r="AJ18" s="130" t="s">
        <v>495</v>
      </c>
      <c r="AK18" s="130" t="s">
        <v>495</v>
      </c>
      <c r="AL18" s="171" t="s">
        <v>60</v>
      </c>
      <c r="AM18" s="130" t="s">
        <v>496</v>
      </c>
      <c r="AN18" s="130" t="s">
        <v>496</v>
      </c>
      <c r="AO18" s="130" t="s">
        <v>496</v>
      </c>
      <c r="AP18" s="130" t="s">
        <v>496</v>
      </c>
      <c r="AQ18" s="130" t="s">
        <v>496</v>
      </c>
      <c r="AR18" s="130" t="s">
        <v>496</v>
      </c>
      <c r="AS18" s="130" t="s">
        <v>495</v>
      </c>
      <c r="AT18" s="130" t="s">
        <v>496</v>
      </c>
      <c r="AU18" s="130" t="s">
        <v>496</v>
      </c>
      <c r="AV18" s="130" t="s">
        <v>495</v>
      </c>
      <c r="AW18" s="130" t="s">
        <v>495</v>
      </c>
      <c r="AX18" s="130" t="s">
        <v>496</v>
      </c>
      <c r="AY18" s="130" t="s">
        <v>496</v>
      </c>
      <c r="AZ18" s="130" t="s">
        <v>495</v>
      </c>
      <c r="BA18" s="130" t="s">
        <v>496</v>
      </c>
      <c r="BB18" s="130" t="s">
        <v>495</v>
      </c>
      <c r="BC18" s="130" t="s">
        <v>495</v>
      </c>
      <c r="BD18" s="130" t="s">
        <v>495</v>
      </c>
      <c r="BE18" s="154">
        <f t="shared" si="0"/>
        <v>27</v>
      </c>
      <c r="BF18" s="155">
        <f t="shared" si="1"/>
        <v>0.5</v>
      </c>
      <c r="BG18" s="154">
        <f t="shared" si="2"/>
        <v>25</v>
      </c>
      <c r="BH18" s="155">
        <f t="shared" si="3"/>
        <v>0.46296296296296297</v>
      </c>
      <c r="BI18" s="222">
        <f t="shared" si="4"/>
        <v>1.08</v>
      </c>
      <c r="BJ18" s="154">
        <f t="shared" si="5"/>
        <v>2</v>
      </c>
      <c r="BK18" s="155">
        <f t="shared" si="6"/>
        <v>3.7037037037037035E-2</v>
      </c>
    </row>
    <row r="19" spans="1:63">
      <c r="A19" s="91" t="s">
        <v>288</v>
      </c>
      <c r="B19" s="79" t="s">
        <v>347</v>
      </c>
      <c r="C19" s="130" t="s">
        <v>495</v>
      </c>
      <c r="D19" s="130" t="s">
        <v>495</v>
      </c>
      <c r="E19" s="130" t="s">
        <v>495</v>
      </c>
      <c r="F19" s="130" t="s">
        <v>495</v>
      </c>
      <c r="G19" s="130" t="s">
        <v>495</v>
      </c>
      <c r="H19" s="130" t="s">
        <v>495</v>
      </c>
      <c r="I19" s="130" t="s">
        <v>60</v>
      </c>
      <c r="J19" s="130" t="s">
        <v>496</v>
      </c>
      <c r="K19" s="130" t="s">
        <v>495</v>
      </c>
      <c r="L19" s="130" t="s">
        <v>495</v>
      </c>
      <c r="M19" s="130" t="s">
        <v>496</v>
      </c>
      <c r="N19" s="130" t="s">
        <v>496</v>
      </c>
      <c r="O19" s="130" t="s">
        <v>496</v>
      </c>
      <c r="P19" s="130" t="s">
        <v>496</v>
      </c>
      <c r="Q19" s="130" t="s">
        <v>496</v>
      </c>
      <c r="R19" s="130" t="s">
        <v>495</v>
      </c>
      <c r="S19" s="130" t="s">
        <v>495</v>
      </c>
      <c r="T19" s="130" t="s">
        <v>495</v>
      </c>
      <c r="U19" s="130" t="s">
        <v>495</v>
      </c>
      <c r="V19" s="130" t="s">
        <v>496</v>
      </c>
      <c r="W19" s="130" t="s">
        <v>496</v>
      </c>
      <c r="X19" s="130" t="s">
        <v>495</v>
      </c>
      <c r="Y19" s="130" t="s">
        <v>495</v>
      </c>
      <c r="Z19" s="130" t="s">
        <v>496</v>
      </c>
      <c r="AA19" s="130" t="s">
        <v>496</v>
      </c>
      <c r="AB19" s="130" t="s">
        <v>496</v>
      </c>
      <c r="AC19" s="130" t="s">
        <v>496</v>
      </c>
      <c r="AD19" s="130" t="s">
        <v>496</v>
      </c>
      <c r="AE19" s="130" t="s">
        <v>495</v>
      </c>
      <c r="AF19" s="130" t="s">
        <v>495</v>
      </c>
      <c r="AG19" s="130" t="s">
        <v>496</v>
      </c>
      <c r="AH19" s="130" t="s">
        <v>495</v>
      </c>
      <c r="AI19" s="130" t="s">
        <v>495</v>
      </c>
      <c r="AJ19" s="130" t="s">
        <v>495</v>
      </c>
      <c r="AK19" s="130" t="s">
        <v>495</v>
      </c>
      <c r="AL19" s="171" t="s">
        <v>60</v>
      </c>
      <c r="AM19" s="130" t="s">
        <v>496</v>
      </c>
      <c r="AN19" s="130" t="s">
        <v>496</v>
      </c>
      <c r="AO19" s="130" t="s">
        <v>496</v>
      </c>
      <c r="AP19" s="130" t="s">
        <v>496</v>
      </c>
      <c r="AQ19" s="130" t="s">
        <v>496</v>
      </c>
      <c r="AR19" s="130" t="s">
        <v>496</v>
      </c>
      <c r="AS19" s="130" t="s">
        <v>495</v>
      </c>
      <c r="AT19" s="130" t="s">
        <v>496</v>
      </c>
      <c r="AU19" s="130" t="s">
        <v>496</v>
      </c>
      <c r="AV19" s="130" t="s">
        <v>495</v>
      </c>
      <c r="AW19" s="130" t="s">
        <v>495</v>
      </c>
      <c r="AX19" s="130" t="s">
        <v>496</v>
      </c>
      <c r="AY19" s="130" t="s">
        <v>496</v>
      </c>
      <c r="AZ19" s="130" t="s">
        <v>495</v>
      </c>
      <c r="BA19" s="130" t="s">
        <v>496</v>
      </c>
      <c r="BB19" s="130" t="s">
        <v>495</v>
      </c>
      <c r="BC19" s="130" t="s">
        <v>495</v>
      </c>
      <c r="BD19" s="130" t="s">
        <v>495</v>
      </c>
      <c r="BE19" s="154">
        <f t="shared" si="0"/>
        <v>27</v>
      </c>
      <c r="BF19" s="155">
        <f t="shared" si="1"/>
        <v>0.5</v>
      </c>
      <c r="BG19" s="154">
        <f t="shared" si="2"/>
        <v>25</v>
      </c>
      <c r="BH19" s="155">
        <f t="shared" si="3"/>
        <v>0.46296296296296297</v>
      </c>
      <c r="BI19" s="222">
        <f t="shared" si="4"/>
        <v>1.08</v>
      </c>
      <c r="BJ19" s="154">
        <f t="shared" si="5"/>
        <v>2</v>
      </c>
      <c r="BK19" s="155">
        <f t="shared" si="6"/>
        <v>3.7037037037037035E-2</v>
      </c>
    </row>
    <row r="20" spans="1:63">
      <c r="A20" s="91" t="s">
        <v>289</v>
      </c>
      <c r="B20" s="79" t="s">
        <v>348</v>
      </c>
      <c r="C20" s="130" t="s">
        <v>495</v>
      </c>
      <c r="D20" s="130" t="s">
        <v>495</v>
      </c>
      <c r="E20" s="130" t="s">
        <v>495</v>
      </c>
      <c r="F20" s="130" t="s">
        <v>495</v>
      </c>
      <c r="G20" s="130" t="s">
        <v>495</v>
      </c>
      <c r="H20" s="130" t="s">
        <v>495</v>
      </c>
      <c r="I20" s="130" t="s">
        <v>60</v>
      </c>
      <c r="J20" s="130" t="s">
        <v>496</v>
      </c>
      <c r="K20" s="130" t="s">
        <v>495</v>
      </c>
      <c r="L20" s="130" t="s">
        <v>495</v>
      </c>
      <c r="M20" s="130" t="s">
        <v>496</v>
      </c>
      <c r="N20" s="130" t="s">
        <v>496</v>
      </c>
      <c r="O20" s="130" t="s">
        <v>496</v>
      </c>
      <c r="P20" s="130" t="s">
        <v>496</v>
      </c>
      <c r="Q20" s="130" t="s">
        <v>496</v>
      </c>
      <c r="R20" s="130" t="s">
        <v>495</v>
      </c>
      <c r="S20" s="130" t="s">
        <v>495</v>
      </c>
      <c r="T20" s="130" t="s">
        <v>495</v>
      </c>
      <c r="U20" s="130" t="s">
        <v>495</v>
      </c>
      <c r="V20" s="130" t="s">
        <v>496</v>
      </c>
      <c r="W20" s="130" t="s">
        <v>496</v>
      </c>
      <c r="X20" s="130" t="s">
        <v>495</v>
      </c>
      <c r="Y20" s="130" t="s">
        <v>495</v>
      </c>
      <c r="Z20" s="130" t="s">
        <v>496</v>
      </c>
      <c r="AA20" s="130" t="s">
        <v>496</v>
      </c>
      <c r="AB20" s="130" t="s">
        <v>496</v>
      </c>
      <c r="AC20" s="130" t="s">
        <v>496</v>
      </c>
      <c r="AD20" s="130" t="s">
        <v>496</v>
      </c>
      <c r="AE20" s="130" t="s">
        <v>495</v>
      </c>
      <c r="AF20" s="130" t="s">
        <v>495</v>
      </c>
      <c r="AG20" s="130" t="s">
        <v>496</v>
      </c>
      <c r="AH20" s="130" t="s">
        <v>495</v>
      </c>
      <c r="AI20" s="130" t="s">
        <v>495</v>
      </c>
      <c r="AJ20" s="130" t="s">
        <v>495</v>
      </c>
      <c r="AK20" s="130" t="s">
        <v>495</v>
      </c>
      <c r="AL20" s="171" t="s">
        <v>60</v>
      </c>
      <c r="AM20" s="130" t="s">
        <v>496</v>
      </c>
      <c r="AN20" s="130" t="s">
        <v>496</v>
      </c>
      <c r="AO20" s="130" t="s">
        <v>496</v>
      </c>
      <c r="AP20" s="130" t="s">
        <v>496</v>
      </c>
      <c r="AQ20" s="130" t="s">
        <v>496</v>
      </c>
      <c r="AR20" s="130" t="s">
        <v>496</v>
      </c>
      <c r="AS20" s="130" t="s">
        <v>495</v>
      </c>
      <c r="AT20" s="130" t="s">
        <v>496</v>
      </c>
      <c r="AU20" s="130" t="s">
        <v>496</v>
      </c>
      <c r="AV20" s="130" t="s">
        <v>495</v>
      </c>
      <c r="AW20" s="130" t="s">
        <v>495</v>
      </c>
      <c r="AX20" s="130" t="s">
        <v>496</v>
      </c>
      <c r="AY20" s="130" t="s">
        <v>496</v>
      </c>
      <c r="AZ20" s="130" t="s">
        <v>495</v>
      </c>
      <c r="BA20" s="130" t="s">
        <v>496</v>
      </c>
      <c r="BB20" s="130" t="s">
        <v>495</v>
      </c>
      <c r="BC20" s="130" t="s">
        <v>495</v>
      </c>
      <c r="BD20" s="130" t="s">
        <v>495</v>
      </c>
      <c r="BE20" s="154">
        <f t="shared" si="0"/>
        <v>27</v>
      </c>
      <c r="BF20" s="155">
        <f t="shared" si="1"/>
        <v>0.5</v>
      </c>
      <c r="BG20" s="154">
        <f t="shared" si="2"/>
        <v>25</v>
      </c>
      <c r="BH20" s="155">
        <f t="shared" si="3"/>
        <v>0.46296296296296297</v>
      </c>
      <c r="BI20" s="222">
        <f t="shared" si="4"/>
        <v>1.08</v>
      </c>
      <c r="BJ20" s="154">
        <f t="shared" si="5"/>
        <v>2</v>
      </c>
      <c r="BK20" s="155">
        <f t="shared" si="6"/>
        <v>3.7037037037037035E-2</v>
      </c>
    </row>
    <row r="21" spans="1:63">
      <c r="A21" s="91" t="s">
        <v>290</v>
      </c>
      <c r="B21" s="79" t="s">
        <v>349</v>
      </c>
      <c r="C21" s="130" t="s">
        <v>495</v>
      </c>
      <c r="D21" s="130" t="s">
        <v>495</v>
      </c>
      <c r="E21" s="130" t="s">
        <v>495</v>
      </c>
      <c r="F21" s="130" t="s">
        <v>495</v>
      </c>
      <c r="G21" s="130" t="s">
        <v>495</v>
      </c>
      <c r="H21" s="130" t="s">
        <v>495</v>
      </c>
      <c r="I21" s="130" t="s">
        <v>60</v>
      </c>
      <c r="J21" s="130" t="s">
        <v>496</v>
      </c>
      <c r="K21" s="130" t="s">
        <v>495</v>
      </c>
      <c r="L21" s="130" t="s">
        <v>495</v>
      </c>
      <c r="M21" s="130" t="s">
        <v>496</v>
      </c>
      <c r="N21" s="130" t="s">
        <v>496</v>
      </c>
      <c r="O21" s="130" t="s">
        <v>496</v>
      </c>
      <c r="P21" s="130" t="s">
        <v>496</v>
      </c>
      <c r="Q21" s="130" t="s">
        <v>496</v>
      </c>
      <c r="R21" s="130" t="s">
        <v>495</v>
      </c>
      <c r="S21" s="130" t="s">
        <v>495</v>
      </c>
      <c r="T21" s="130" t="s">
        <v>495</v>
      </c>
      <c r="U21" s="130" t="s">
        <v>495</v>
      </c>
      <c r="V21" s="130" t="s">
        <v>496</v>
      </c>
      <c r="W21" s="130" t="s">
        <v>496</v>
      </c>
      <c r="X21" s="130" t="s">
        <v>495</v>
      </c>
      <c r="Y21" s="130" t="s">
        <v>495</v>
      </c>
      <c r="Z21" s="130" t="s">
        <v>496</v>
      </c>
      <c r="AA21" s="130" t="s">
        <v>496</v>
      </c>
      <c r="AB21" s="130" t="s">
        <v>496</v>
      </c>
      <c r="AC21" s="130" t="s">
        <v>496</v>
      </c>
      <c r="AD21" s="130" t="s">
        <v>496</v>
      </c>
      <c r="AE21" s="130" t="s">
        <v>495</v>
      </c>
      <c r="AF21" s="130" t="s">
        <v>495</v>
      </c>
      <c r="AG21" s="130" t="s">
        <v>496</v>
      </c>
      <c r="AH21" s="130" t="s">
        <v>495</v>
      </c>
      <c r="AI21" s="130" t="s">
        <v>495</v>
      </c>
      <c r="AJ21" s="130" t="s">
        <v>495</v>
      </c>
      <c r="AK21" s="130" t="s">
        <v>495</v>
      </c>
      <c r="AL21" s="171" t="s">
        <v>60</v>
      </c>
      <c r="AM21" s="130" t="s">
        <v>496</v>
      </c>
      <c r="AN21" s="130" t="s">
        <v>496</v>
      </c>
      <c r="AO21" s="130" t="s">
        <v>496</v>
      </c>
      <c r="AP21" s="130" t="s">
        <v>496</v>
      </c>
      <c r="AQ21" s="130" t="s">
        <v>496</v>
      </c>
      <c r="AR21" s="130" t="s">
        <v>496</v>
      </c>
      <c r="AS21" s="130" t="s">
        <v>495</v>
      </c>
      <c r="AT21" s="130" t="s">
        <v>496</v>
      </c>
      <c r="AU21" s="130" t="s">
        <v>496</v>
      </c>
      <c r="AV21" s="130" t="s">
        <v>495</v>
      </c>
      <c r="AW21" s="130" t="s">
        <v>495</v>
      </c>
      <c r="AX21" s="130" t="s">
        <v>496</v>
      </c>
      <c r="AY21" s="130" t="s">
        <v>496</v>
      </c>
      <c r="AZ21" s="130" t="s">
        <v>495</v>
      </c>
      <c r="BA21" s="130" t="s">
        <v>496</v>
      </c>
      <c r="BB21" s="130" t="s">
        <v>495</v>
      </c>
      <c r="BC21" s="130" t="s">
        <v>495</v>
      </c>
      <c r="BD21" s="130" t="s">
        <v>495</v>
      </c>
      <c r="BE21" s="154">
        <f t="shared" si="0"/>
        <v>27</v>
      </c>
      <c r="BF21" s="155">
        <f t="shared" si="1"/>
        <v>0.5</v>
      </c>
      <c r="BG21" s="154">
        <f t="shared" si="2"/>
        <v>25</v>
      </c>
      <c r="BH21" s="155">
        <f t="shared" si="3"/>
        <v>0.46296296296296297</v>
      </c>
      <c r="BI21" s="222">
        <f t="shared" si="4"/>
        <v>1.08</v>
      </c>
      <c r="BJ21" s="154">
        <f t="shared" si="5"/>
        <v>2</v>
      </c>
      <c r="BK21" s="155">
        <f t="shared" si="6"/>
        <v>3.7037037037037035E-2</v>
      </c>
    </row>
    <row r="22" spans="1:63">
      <c r="A22" s="91" t="s">
        <v>291</v>
      </c>
      <c r="B22" s="79" t="s">
        <v>350</v>
      </c>
      <c r="C22" s="130" t="s">
        <v>495</v>
      </c>
      <c r="D22" s="130" t="s">
        <v>495</v>
      </c>
      <c r="E22" s="130" t="s">
        <v>495</v>
      </c>
      <c r="F22" s="130" t="s">
        <v>495</v>
      </c>
      <c r="G22" s="130" t="s">
        <v>495</v>
      </c>
      <c r="H22" s="130" t="s">
        <v>495</v>
      </c>
      <c r="I22" s="130" t="s">
        <v>60</v>
      </c>
      <c r="J22" s="130" t="s">
        <v>496</v>
      </c>
      <c r="K22" s="130" t="s">
        <v>495</v>
      </c>
      <c r="L22" s="130" t="s">
        <v>495</v>
      </c>
      <c r="M22" s="130" t="s">
        <v>496</v>
      </c>
      <c r="N22" s="130" t="s">
        <v>496</v>
      </c>
      <c r="O22" s="130" t="s">
        <v>496</v>
      </c>
      <c r="P22" s="130" t="s">
        <v>496</v>
      </c>
      <c r="Q22" s="130" t="s">
        <v>496</v>
      </c>
      <c r="R22" s="130" t="s">
        <v>495</v>
      </c>
      <c r="S22" s="130" t="s">
        <v>495</v>
      </c>
      <c r="T22" s="130" t="s">
        <v>495</v>
      </c>
      <c r="U22" s="130" t="s">
        <v>495</v>
      </c>
      <c r="V22" s="130" t="s">
        <v>496</v>
      </c>
      <c r="W22" s="130" t="s">
        <v>496</v>
      </c>
      <c r="X22" s="130" t="s">
        <v>495</v>
      </c>
      <c r="Y22" s="130" t="s">
        <v>495</v>
      </c>
      <c r="Z22" s="130" t="s">
        <v>496</v>
      </c>
      <c r="AA22" s="130" t="s">
        <v>496</v>
      </c>
      <c r="AB22" s="130" t="s">
        <v>496</v>
      </c>
      <c r="AC22" s="130" t="s">
        <v>496</v>
      </c>
      <c r="AD22" s="130" t="s">
        <v>496</v>
      </c>
      <c r="AE22" s="130" t="s">
        <v>495</v>
      </c>
      <c r="AF22" s="130" t="s">
        <v>495</v>
      </c>
      <c r="AG22" s="130" t="s">
        <v>496</v>
      </c>
      <c r="AH22" s="130" t="s">
        <v>495</v>
      </c>
      <c r="AI22" s="130" t="s">
        <v>495</v>
      </c>
      <c r="AJ22" s="130" t="s">
        <v>495</v>
      </c>
      <c r="AK22" s="130" t="s">
        <v>495</v>
      </c>
      <c r="AL22" s="171" t="s">
        <v>60</v>
      </c>
      <c r="AM22" s="130" t="s">
        <v>496</v>
      </c>
      <c r="AN22" s="130" t="s">
        <v>496</v>
      </c>
      <c r="AO22" s="130" t="s">
        <v>496</v>
      </c>
      <c r="AP22" s="130" t="s">
        <v>496</v>
      </c>
      <c r="AQ22" s="130" t="s">
        <v>495</v>
      </c>
      <c r="AR22" s="130" t="s">
        <v>496</v>
      </c>
      <c r="AS22" s="130" t="s">
        <v>495</v>
      </c>
      <c r="AT22" s="130" t="s">
        <v>496</v>
      </c>
      <c r="AU22" s="130" t="s">
        <v>496</v>
      </c>
      <c r="AV22" s="130" t="s">
        <v>495</v>
      </c>
      <c r="AW22" s="130" t="s">
        <v>495</v>
      </c>
      <c r="AX22" s="130" t="s">
        <v>496</v>
      </c>
      <c r="AY22" s="130" t="s">
        <v>496</v>
      </c>
      <c r="AZ22" s="130" t="s">
        <v>495</v>
      </c>
      <c r="BA22" s="130" t="s">
        <v>496</v>
      </c>
      <c r="BB22" s="130" t="s">
        <v>495</v>
      </c>
      <c r="BC22" s="130" t="s">
        <v>495</v>
      </c>
      <c r="BD22" s="130" t="s">
        <v>495</v>
      </c>
      <c r="BE22" s="154">
        <f t="shared" si="0"/>
        <v>28</v>
      </c>
      <c r="BF22" s="155">
        <f t="shared" si="1"/>
        <v>0.51851851851851849</v>
      </c>
      <c r="BG22" s="154">
        <f t="shared" si="2"/>
        <v>24</v>
      </c>
      <c r="BH22" s="155">
        <f t="shared" si="3"/>
        <v>0.44444444444444442</v>
      </c>
      <c r="BI22" s="222">
        <f t="shared" si="4"/>
        <v>1.1666666666666667</v>
      </c>
      <c r="BJ22" s="154">
        <f t="shared" si="5"/>
        <v>2</v>
      </c>
      <c r="BK22" s="155">
        <f t="shared" si="6"/>
        <v>3.7037037037037035E-2</v>
      </c>
    </row>
    <row r="23" spans="1:63">
      <c r="A23" s="91" t="s">
        <v>292</v>
      </c>
      <c r="B23" s="79" t="s">
        <v>351</v>
      </c>
      <c r="C23" s="130" t="s">
        <v>495</v>
      </c>
      <c r="D23" s="130" t="s">
        <v>495</v>
      </c>
      <c r="E23" s="130" t="s">
        <v>495</v>
      </c>
      <c r="F23" s="130" t="s">
        <v>495</v>
      </c>
      <c r="G23" s="130" t="s">
        <v>495</v>
      </c>
      <c r="H23" s="130" t="s">
        <v>495</v>
      </c>
      <c r="I23" s="130" t="s">
        <v>60</v>
      </c>
      <c r="J23" s="130" t="s">
        <v>496</v>
      </c>
      <c r="K23" s="130" t="s">
        <v>495</v>
      </c>
      <c r="L23" s="130" t="s">
        <v>495</v>
      </c>
      <c r="M23" s="130" t="s">
        <v>496</v>
      </c>
      <c r="N23" s="130" t="s">
        <v>496</v>
      </c>
      <c r="O23" s="130" t="s">
        <v>496</v>
      </c>
      <c r="P23" s="130" t="s">
        <v>496</v>
      </c>
      <c r="Q23" s="130" t="s">
        <v>496</v>
      </c>
      <c r="R23" s="130" t="s">
        <v>495</v>
      </c>
      <c r="S23" s="130" t="s">
        <v>495</v>
      </c>
      <c r="T23" s="130" t="s">
        <v>495</v>
      </c>
      <c r="U23" s="130" t="s">
        <v>495</v>
      </c>
      <c r="V23" s="130" t="s">
        <v>496</v>
      </c>
      <c r="W23" s="130" t="s">
        <v>496</v>
      </c>
      <c r="X23" s="130" t="s">
        <v>495</v>
      </c>
      <c r="Y23" s="130" t="s">
        <v>495</v>
      </c>
      <c r="Z23" s="130" t="s">
        <v>496</v>
      </c>
      <c r="AA23" s="130" t="s">
        <v>496</v>
      </c>
      <c r="AB23" s="130" t="s">
        <v>496</v>
      </c>
      <c r="AC23" s="130" t="s">
        <v>496</v>
      </c>
      <c r="AD23" s="130" t="s">
        <v>496</v>
      </c>
      <c r="AE23" s="130" t="s">
        <v>495</v>
      </c>
      <c r="AF23" s="130" t="s">
        <v>495</v>
      </c>
      <c r="AG23" s="130" t="s">
        <v>496</v>
      </c>
      <c r="AH23" s="130" t="s">
        <v>495</v>
      </c>
      <c r="AI23" s="130" t="s">
        <v>495</v>
      </c>
      <c r="AJ23" s="130" t="s">
        <v>495</v>
      </c>
      <c r="AK23" s="130" t="s">
        <v>495</v>
      </c>
      <c r="AL23" s="171" t="s">
        <v>60</v>
      </c>
      <c r="AM23" s="130" t="s">
        <v>496</v>
      </c>
      <c r="AN23" s="130" t="s">
        <v>496</v>
      </c>
      <c r="AO23" s="130" t="s">
        <v>496</v>
      </c>
      <c r="AP23" s="130" t="s">
        <v>496</v>
      </c>
      <c r="AQ23" s="130" t="s">
        <v>496</v>
      </c>
      <c r="AR23" s="130" t="s">
        <v>496</v>
      </c>
      <c r="AS23" s="130" t="s">
        <v>495</v>
      </c>
      <c r="AT23" s="130" t="s">
        <v>496</v>
      </c>
      <c r="AU23" s="130" t="s">
        <v>496</v>
      </c>
      <c r="AV23" s="130" t="s">
        <v>495</v>
      </c>
      <c r="AW23" s="130" t="s">
        <v>495</v>
      </c>
      <c r="AX23" s="130" t="s">
        <v>496</v>
      </c>
      <c r="AY23" s="130" t="s">
        <v>496</v>
      </c>
      <c r="AZ23" s="130" t="s">
        <v>495</v>
      </c>
      <c r="BA23" s="130" t="s">
        <v>496</v>
      </c>
      <c r="BB23" s="130" t="s">
        <v>495</v>
      </c>
      <c r="BC23" s="130" t="s">
        <v>495</v>
      </c>
      <c r="BD23" s="130" t="s">
        <v>495</v>
      </c>
      <c r="BE23" s="154">
        <f t="shared" si="0"/>
        <v>27</v>
      </c>
      <c r="BF23" s="155">
        <f t="shared" si="1"/>
        <v>0.5</v>
      </c>
      <c r="BG23" s="154">
        <f t="shared" si="2"/>
        <v>25</v>
      </c>
      <c r="BH23" s="155">
        <f t="shared" si="3"/>
        <v>0.46296296296296297</v>
      </c>
      <c r="BI23" s="222">
        <f t="shared" si="4"/>
        <v>1.08</v>
      </c>
      <c r="BJ23" s="154">
        <f t="shared" si="5"/>
        <v>2</v>
      </c>
      <c r="BK23" s="155">
        <f t="shared" si="6"/>
        <v>3.7037037037037035E-2</v>
      </c>
    </row>
    <row r="24" spans="1:63">
      <c r="A24" s="91" t="s">
        <v>293</v>
      </c>
      <c r="B24" s="79" t="s">
        <v>352</v>
      </c>
      <c r="C24" s="130" t="s">
        <v>495</v>
      </c>
      <c r="D24" s="130" t="s">
        <v>495</v>
      </c>
      <c r="E24" s="130" t="s">
        <v>495</v>
      </c>
      <c r="F24" s="130" t="s">
        <v>495</v>
      </c>
      <c r="G24" s="130" t="s">
        <v>495</v>
      </c>
      <c r="H24" s="130" t="s">
        <v>495</v>
      </c>
      <c r="I24" s="130" t="s">
        <v>60</v>
      </c>
      <c r="J24" s="130" t="s">
        <v>496</v>
      </c>
      <c r="K24" s="130" t="s">
        <v>495</v>
      </c>
      <c r="L24" s="130" t="s">
        <v>495</v>
      </c>
      <c r="M24" s="130" t="s">
        <v>496</v>
      </c>
      <c r="N24" s="130" t="s">
        <v>496</v>
      </c>
      <c r="O24" s="130" t="s">
        <v>496</v>
      </c>
      <c r="P24" s="130" t="s">
        <v>496</v>
      </c>
      <c r="Q24" s="130" t="s">
        <v>496</v>
      </c>
      <c r="R24" s="130" t="s">
        <v>495</v>
      </c>
      <c r="S24" s="130" t="s">
        <v>495</v>
      </c>
      <c r="T24" s="130" t="s">
        <v>495</v>
      </c>
      <c r="U24" s="130" t="s">
        <v>495</v>
      </c>
      <c r="V24" s="130" t="s">
        <v>496</v>
      </c>
      <c r="W24" s="130" t="s">
        <v>496</v>
      </c>
      <c r="X24" s="130" t="s">
        <v>495</v>
      </c>
      <c r="Y24" s="130" t="s">
        <v>495</v>
      </c>
      <c r="Z24" s="130" t="s">
        <v>496</v>
      </c>
      <c r="AA24" s="130" t="s">
        <v>496</v>
      </c>
      <c r="AB24" s="130" t="s">
        <v>496</v>
      </c>
      <c r="AC24" s="130" t="s">
        <v>496</v>
      </c>
      <c r="AD24" s="130" t="s">
        <v>496</v>
      </c>
      <c r="AE24" s="130" t="s">
        <v>495</v>
      </c>
      <c r="AF24" s="130" t="s">
        <v>495</v>
      </c>
      <c r="AG24" s="130" t="s">
        <v>496</v>
      </c>
      <c r="AH24" s="130" t="s">
        <v>495</v>
      </c>
      <c r="AI24" s="130" t="s">
        <v>495</v>
      </c>
      <c r="AJ24" s="130" t="s">
        <v>495</v>
      </c>
      <c r="AK24" s="130" t="s">
        <v>495</v>
      </c>
      <c r="AL24" s="171" t="s">
        <v>60</v>
      </c>
      <c r="AM24" s="130" t="s">
        <v>496</v>
      </c>
      <c r="AN24" s="130" t="s">
        <v>496</v>
      </c>
      <c r="AO24" s="130" t="s">
        <v>496</v>
      </c>
      <c r="AP24" s="130" t="s">
        <v>496</v>
      </c>
      <c r="AQ24" s="130" t="s">
        <v>496</v>
      </c>
      <c r="AR24" s="130" t="s">
        <v>496</v>
      </c>
      <c r="AS24" s="130" t="s">
        <v>495</v>
      </c>
      <c r="AT24" s="130" t="s">
        <v>496</v>
      </c>
      <c r="AU24" s="130" t="s">
        <v>496</v>
      </c>
      <c r="AV24" s="130" t="s">
        <v>495</v>
      </c>
      <c r="AW24" s="130" t="s">
        <v>495</v>
      </c>
      <c r="AX24" s="130" t="s">
        <v>496</v>
      </c>
      <c r="AY24" s="130" t="s">
        <v>496</v>
      </c>
      <c r="AZ24" s="130" t="s">
        <v>495</v>
      </c>
      <c r="BA24" s="130" t="s">
        <v>496</v>
      </c>
      <c r="BB24" s="130" t="s">
        <v>495</v>
      </c>
      <c r="BC24" s="130" t="s">
        <v>495</v>
      </c>
      <c r="BD24" s="130" t="s">
        <v>495</v>
      </c>
      <c r="BE24" s="154">
        <f t="shared" si="0"/>
        <v>27</v>
      </c>
      <c r="BF24" s="155">
        <f t="shared" si="1"/>
        <v>0.5</v>
      </c>
      <c r="BG24" s="154">
        <f t="shared" si="2"/>
        <v>25</v>
      </c>
      <c r="BH24" s="155">
        <f t="shared" si="3"/>
        <v>0.46296296296296297</v>
      </c>
      <c r="BI24" s="222">
        <f t="shared" si="4"/>
        <v>1.08</v>
      </c>
      <c r="BJ24" s="154">
        <f t="shared" si="5"/>
        <v>2</v>
      </c>
      <c r="BK24" s="155">
        <f t="shared" si="6"/>
        <v>3.7037037037037035E-2</v>
      </c>
    </row>
    <row r="25" spans="1:63">
      <c r="A25" s="91" t="s">
        <v>724</v>
      </c>
      <c r="B25" s="79" t="s">
        <v>353</v>
      </c>
      <c r="C25" s="130" t="s">
        <v>495</v>
      </c>
      <c r="D25" s="130" t="s">
        <v>495</v>
      </c>
      <c r="E25" s="130" t="s">
        <v>495</v>
      </c>
      <c r="F25" s="130" t="s">
        <v>495</v>
      </c>
      <c r="G25" s="130" t="s">
        <v>495</v>
      </c>
      <c r="H25" s="130" t="s">
        <v>495</v>
      </c>
      <c r="I25" s="130" t="s">
        <v>60</v>
      </c>
      <c r="J25" s="130" t="s">
        <v>496</v>
      </c>
      <c r="K25" s="130" t="s">
        <v>495</v>
      </c>
      <c r="L25" s="130" t="s">
        <v>495</v>
      </c>
      <c r="M25" s="130" t="s">
        <v>496</v>
      </c>
      <c r="N25" s="130" t="s">
        <v>496</v>
      </c>
      <c r="O25" s="130" t="s">
        <v>496</v>
      </c>
      <c r="P25" s="130" t="s">
        <v>496</v>
      </c>
      <c r="Q25" s="130" t="s">
        <v>496</v>
      </c>
      <c r="R25" s="130" t="s">
        <v>495</v>
      </c>
      <c r="S25" s="130" t="s">
        <v>495</v>
      </c>
      <c r="T25" s="130" t="s">
        <v>495</v>
      </c>
      <c r="U25" s="130" t="s">
        <v>495</v>
      </c>
      <c r="V25" s="130" t="s">
        <v>496</v>
      </c>
      <c r="W25" s="130" t="s">
        <v>496</v>
      </c>
      <c r="X25" s="130" t="s">
        <v>495</v>
      </c>
      <c r="Y25" s="130" t="s">
        <v>495</v>
      </c>
      <c r="Z25" s="130" t="s">
        <v>496</v>
      </c>
      <c r="AA25" s="130" t="s">
        <v>496</v>
      </c>
      <c r="AB25" s="130" t="s">
        <v>496</v>
      </c>
      <c r="AC25" s="130" t="s">
        <v>496</v>
      </c>
      <c r="AD25" s="130" t="s">
        <v>496</v>
      </c>
      <c r="AE25" s="130" t="s">
        <v>495</v>
      </c>
      <c r="AF25" s="130" t="s">
        <v>495</v>
      </c>
      <c r="AG25" s="130" t="s">
        <v>496</v>
      </c>
      <c r="AH25" s="130" t="s">
        <v>495</v>
      </c>
      <c r="AI25" s="130" t="s">
        <v>495</v>
      </c>
      <c r="AJ25" s="130" t="s">
        <v>495</v>
      </c>
      <c r="AK25" s="130" t="s">
        <v>495</v>
      </c>
      <c r="AL25" s="171" t="s">
        <v>60</v>
      </c>
      <c r="AM25" s="130" t="s">
        <v>496</v>
      </c>
      <c r="AN25" s="130" t="s">
        <v>496</v>
      </c>
      <c r="AO25" s="130" t="s">
        <v>496</v>
      </c>
      <c r="AP25" s="130" t="s">
        <v>496</v>
      </c>
      <c r="AQ25" s="130" t="s">
        <v>495</v>
      </c>
      <c r="AR25" s="130" t="s">
        <v>496</v>
      </c>
      <c r="AS25" s="130" t="s">
        <v>495</v>
      </c>
      <c r="AT25" s="130" t="s">
        <v>496</v>
      </c>
      <c r="AU25" s="130" t="s">
        <v>496</v>
      </c>
      <c r="AV25" s="130" t="s">
        <v>495</v>
      </c>
      <c r="AW25" s="130" t="s">
        <v>495</v>
      </c>
      <c r="AX25" s="130" t="s">
        <v>496</v>
      </c>
      <c r="AY25" s="130" t="s">
        <v>496</v>
      </c>
      <c r="AZ25" s="130" t="s">
        <v>495</v>
      </c>
      <c r="BA25" s="130" t="s">
        <v>496</v>
      </c>
      <c r="BB25" s="130" t="s">
        <v>495</v>
      </c>
      <c r="BC25" s="130" t="s">
        <v>495</v>
      </c>
      <c r="BD25" s="130" t="s">
        <v>495</v>
      </c>
      <c r="BE25" s="154">
        <f t="shared" si="0"/>
        <v>28</v>
      </c>
      <c r="BF25" s="155">
        <f t="shared" si="1"/>
        <v>0.51851851851851849</v>
      </c>
      <c r="BG25" s="154">
        <f t="shared" si="2"/>
        <v>24</v>
      </c>
      <c r="BH25" s="155">
        <f t="shared" si="3"/>
        <v>0.44444444444444442</v>
      </c>
      <c r="BI25" s="222">
        <f t="shared" si="4"/>
        <v>1.1666666666666667</v>
      </c>
      <c r="BJ25" s="154">
        <f t="shared" si="5"/>
        <v>2</v>
      </c>
      <c r="BK25" s="155">
        <f t="shared" si="6"/>
        <v>3.7037037037037035E-2</v>
      </c>
    </row>
    <row r="26" spans="1:63">
      <c r="A26" s="91" t="s">
        <v>725</v>
      </c>
      <c r="B26" s="79" t="s">
        <v>354</v>
      </c>
      <c r="C26" s="130" t="s">
        <v>495</v>
      </c>
      <c r="D26" s="130" t="s">
        <v>495</v>
      </c>
      <c r="E26" s="130" t="s">
        <v>495</v>
      </c>
      <c r="F26" s="130" t="s">
        <v>495</v>
      </c>
      <c r="G26" s="130" t="s">
        <v>495</v>
      </c>
      <c r="H26" s="130" t="s">
        <v>495</v>
      </c>
      <c r="I26" s="130" t="s">
        <v>495</v>
      </c>
      <c r="J26" s="130" t="s">
        <v>496</v>
      </c>
      <c r="K26" s="130" t="s">
        <v>495</v>
      </c>
      <c r="L26" s="130" t="s">
        <v>495</v>
      </c>
      <c r="M26" s="130" t="s">
        <v>496</v>
      </c>
      <c r="N26" s="130" t="s">
        <v>496</v>
      </c>
      <c r="O26" s="130" t="s">
        <v>496</v>
      </c>
      <c r="P26" s="130" t="s">
        <v>496</v>
      </c>
      <c r="Q26" s="130" t="s">
        <v>495</v>
      </c>
      <c r="R26" s="130" t="s">
        <v>496</v>
      </c>
      <c r="S26" s="130" t="s">
        <v>496</v>
      </c>
      <c r="T26" s="130" t="s">
        <v>495</v>
      </c>
      <c r="U26" s="130" t="s">
        <v>495</v>
      </c>
      <c r="V26" s="130" t="s">
        <v>495</v>
      </c>
      <c r="W26" s="130" t="s">
        <v>495</v>
      </c>
      <c r="X26" s="130" t="s">
        <v>495</v>
      </c>
      <c r="Y26" s="130" t="s">
        <v>495</v>
      </c>
      <c r="Z26" s="130" t="s">
        <v>495</v>
      </c>
      <c r="AA26" s="130" t="s">
        <v>496</v>
      </c>
      <c r="AB26" s="130" t="s">
        <v>496</v>
      </c>
      <c r="AC26" s="130" t="s">
        <v>496</v>
      </c>
      <c r="AD26" s="130" t="s">
        <v>496</v>
      </c>
      <c r="AE26" s="130" t="s">
        <v>495</v>
      </c>
      <c r="AF26" s="130" t="s">
        <v>496</v>
      </c>
      <c r="AG26" s="130" t="s">
        <v>496</v>
      </c>
      <c r="AH26" s="130" t="s">
        <v>496</v>
      </c>
      <c r="AI26" s="130" t="s">
        <v>496</v>
      </c>
      <c r="AJ26" s="130" t="s">
        <v>495</v>
      </c>
      <c r="AK26" s="130" t="s">
        <v>495</v>
      </c>
      <c r="AL26" s="171" t="s">
        <v>495</v>
      </c>
      <c r="AM26" s="130" t="s">
        <v>496</v>
      </c>
      <c r="AN26" s="130" t="s">
        <v>496</v>
      </c>
      <c r="AO26" s="130" t="s">
        <v>496</v>
      </c>
      <c r="AP26" s="130" t="s">
        <v>496</v>
      </c>
      <c r="AQ26" s="130" t="s">
        <v>495</v>
      </c>
      <c r="AR26" s="130" t="s">
        <v>496</v>
      </c>
      <c r="AS26" s="133" t="s">
        <v>60</v>
      </c>
      <c r="AT26" s="130" t="s">
        <v>496</v>
      </c>
      <c r="AU26" s="130" t="s">
        <v>496</v>
      </c>
      <c r="AV26" s="130" t="s">
        <v>495</v>
      </c>
      <c r="AW26" s="130" t="s">
        <v>496</v>
      </c>
      <c r="AX26" s="130" t="s">
        <v>496</v>
      </c>
      <c r="AY26" s="130" t="s">
        <v>496</v>
      </c>
      <c r="AZ26" s="130" t="s">
        <v>495</v>
      </c>
      <c r="BA26" s="130" t="s">
        <v>496</v>
      </c>
      <c r="BB26" s="130" t="s">
        <v>495</v>
      </c>
      <c r="BC26" s="130" t="s">
        <v>495</v>
      </c>
      <c r="BD26" s="130" t="s">
        <v>495</v>
      </c>
      <c r="BE26" s="154">
        <f t="shared" si="0"/>
        <v>27</v>
      </c>
      <c r="BF26" s="155">
        <f t="shared" si="1"/>
        <v>0.5</v>
      </c>
      <c r="BG26" s="154">
        <f t="shared" si="2"/>
        <v>26</v>
      </c>
      <c r="BH26" s="155">
        <f t="shared" si="3"/>
        <v>0.48148148148148145</v>
      </c>
      <c r="BI26" s="222">
        <f t="shared" si="4"/>
        <v>1.0384615384615385</v>
      </c>
      <c r="BJ26" s="154">
        <f t="shared" si="5"/>
        <v>1</v>
      </c>
      <c r="BK26" s="155">
        <f t="shared" si="6"/>
        <v>1.8518518518518517E-2</v>
      </c>
    </row>
    <row r="27" spans="1:63">
      <c r="A27" s="91" t="s">
        <v>294</v>
      </c>
      <c r="B27" s="79" t="s">
        <v>355</v>
      </c>
      <c r="C27" s="130" t="s">
        <v>495</v>
      </c>
      <c r="D27" s="130" t="s">
        <v>495</v>
      </c>
      <c r="E27" s="130" t="s">
        <v>495</v>
      </c>
      <c r="F27" s="130" t="s">
        <v>495</v>
      </c>
      <c r="G27" s="130" t="s">
        <v>495</v>
      </c>
      <c r="H27" s="130" t="s">
        <v>495</v>
      </c>
      <c r="I27" s="130" t="s">
        <v>495</v>
      </c>
      <c r="J27" s="130" t="s">
        <v>496</v>
      </c>
      <c r="K27" s="130" t="s">
        <v>495</v>
      </c>
      <c r="L27" s="130" t="s">
        <v>495</v>
      </c>
      <c r="M27" s="130" t="s">
        <v>496</v>
      </c>
      <c r="N27" s="130" t="s">
        <v>496</v>
      </c>
      <c r="O27" s="130" t="s">
        <v>496</v>
      </c>
      <c r="P27" s="130" t="s">
        <v>496</v>
      </c>
      <c r="Q27" s="130" t="s">
        <v>495</v>
      </c>
      <c r="R27" s="130" t="s">
        <v>496</v>
      </c>
      <c r="S27" s="130" t="s">
        <v>496</v>
      </c>
      <c r="T27" s="130" t="s">
        <v>495</v>
      </c>
      <c r="U27" s="130" t="s">
        <v>495</v>
      </c>
      <c r="V27" s="130" t="s">
        <v>495</v>
      </c>
      <c r="W27" s="130" t="s">
        <v>495</v>
      </c>
      <c r="X27" s="130" t="s">
        <v>495</v>
      </c>
      <c r="Y27" s="130" t="s">
        <v>495</v>
      </c>
      <c r="Z27" s="130" t="s">
        <v>495</v>
      </c>
      <c r="AA27" s="130" t="s">
        <v>496</v>
      </c>
      <c r="AB27" s="130" t="s">
        <v>496</v>
      </c>
      <c r="AC27" s="130" t="s">
        <v>496</v>
      </c>
      <c r="AD27" s="130" t="s">
        <v>496</v>
      </c>
      <c r="AE27" s="130" t="s">
        <v>495</v>
      </c>
      <c r="AF27" s="130" t="s">
        <v>496</v>
      </c>
      <c r="AG27" s="130" t="s">
        <v>496</v>
      </c>
      <c r="AH27" s="130" t="s">
        <v>496</v>
      </c>
      <c r="AI27" s="130" t="s">
        <v>496</v>
      </c>
      <c r="AJ27" s="130" t="s">
        <v>495</v>
      </c>
      <c r="AK27" s="130" t="s">
        <v>495</v>
      </c>
      <c r="AL27" s="171" t="s">
        <v>495</v>
      </c>
      <c r="AM27" s="130" t="s">
        <v>496</v>
      </c>
      <c r="AN27" s="130" t="s">
        <v>496</v>
      </c>
      <c r="AO27" s="130" t="s">
        <v>496</v>
      </c>
      <c r="AP27" s="130" t="s">
        <v>496</v>
      </c>
      <c r="AQ27" s="130" t="s">
        <v>495</v>
      </c>
      <c r="AR27" s="130" t="s">
        <v>496</v>
      </c>
      <c r="AS27" s="133" t="s">
        <v>60</v>
      </c>
      <c r="AT27" s="130" t="s">
        <v>496</v>
      </c>
      <c r="AU27" s="130" t="s">
        <v>496</v>
      </c>
      <c r="AV27" s="130" t="s">
        <v>495</v>
      </c>
      <c r="AW27" s="130" t="s">
        <v>496</v>
      </c>
      <c r="AX27" s="130" t="s">
        <v>496</v>
      </c>
      <c r="AY27" s="130" t="s">
        <v>496</v>
      </c>
      <c r="AZ27" s="130" t="s">
        <v>495</v>
      </c>
      <c r="BA27" s="130" t="s">
        <v>496</v>
      </c>
      <c r="BB27" s="130" t="s">
        <v>495</v>
      </c>
      <c r="BC27" s="130" t="s">
        <v>495</v>
      </c>
      <c r="BD27" s="130" t="s">
        <v>495</v>
      </c>
      <c r="BE27" s="154">
        <f t="shared" si="0"/>
        <v>27</v>
      </c>
      <c r="BF27" s="155">
        <f t="shared" si="1"/>
        <v>0.5</v>
      </c>
      <c r="BG27" s="154">
        <f t="shared" si="2"/>
        <v>26</v>
      </c>
      <c r="BH27" s="155">
        <f t="shared" si="3"/>
        <v>0.48148148148148145</v>
      </c>
      <c r="BI27" s="222">
        <f t="shared" si="4"/>
        <v>1.0384615384615385</v>
      </c>
      <c r="BJ27" s="154">
        <f t="shared" si="5"/>
        <v>1</v>
      </c>
      <c r="BK27" s="155">
        <f t="shared" si="6"/>
        <v>1.8518518518518517E-2</v>
      </c>
    </row>
    <row r="28" spans="1:63">
      <c r="A28" s="91" t="s">
        <v>295</v>
      </c>
      <c r="B28" s="79" t="s">
        <v>356</v>
      </c>
      <c r="C28" s="130" t="s">
        <v>495</v>
      </c>
      <c r="D28" s="130" t="s">
        <v>495</v>
      </c>
      <c r="E28" s="130" t="s">
        <v>495</v>
      </c>
      <c r="F28" s="130" t="s">
        <v>495</v>
      </c>
      <c r="G28" s="130" t="s">
        <v>495</v>
      </c>
      <c r="H28" s="130" t="s">
        <v>495</v>
      </c>
      <c r="I28" s="130" t="s">
        <v>495</v>
      </c>
      <c r="J28" s="130" t="s">
        <v>496</v>
      </c>
      <c r="K28" s="130" t="s">
        <v>495</v>
      </c>
      <c r="L28" s="130" t="s">
        <v>495</v>
      </c>
      <c r="M28" s="130" t="s">
        <v>496</v>
      </c>
      <c r="N28" s="130" t="s">
        <v>496</v>
      </c>
      <c r="O28" s="130" t="s">
        <v>496</v>
      </c>
      <c r="P28" s="130" t="s">
        <v>496</v>
      </c>
      <c r="Q28" s="130" t="s">
        <v>495</v>
      </c>
      <c r="R28" s="130" t="s">
        <v>496</v>
      </c>
      <c r="S28" s="130" t="s">
        <v>496</v>
      </c>
      <c r="T28" s="130" t="s">
        <v>495</v>
      </c>
      <c r="U28" s="130" t="s">
        <v>495</v>
      </c>
      <c r="V28" s="130" t="s">
        <v>495</v>
      </c>
      <c r="W28" s="130" t="s">
        <v>495</v>
      </c>
      <c r="X28" s="130" t="s">
        <v>495</v>
      </c>
      <c r="Y28" s="130" t="s">
        <v>495</v>
      </c>
      <c r="Z28" s="130" t="s">
        <v>495</v>
      </c>
      <c r="AA28" s="130" t="s">
        <v>496</v>
      </c>
      <c r="AB28" s="130" t="s">
        <v>496</v>
      </c>
      <c r="AC28" s="130" t="s">
        <v>496</v>
      </c>
      <c r="AD28" s="130" t="s">
        <v>496</v>
      </c>
      <c r="AE28" s="130" t="s">
        <v>495</v>
      </c>
      <c r="AF28" s="130" t="s">
        <v>496</v>
      </c>
      <c r="AG28" s="130" t="s">
        <v>496</v>
      </c>
      <c r="AH28" s="130" t="s">
        <v>496</v>
      </c>
      <c r="AI28" s="130" t="s">
        <v>496</v>
      </c>
      <c r="AJ28" s="130" t="s">
        <v>495</v>
      </c>
      <c r="AK28" s="130" t="s">
        <v>495</v>
      </c>
      <c r="AL28" s="171" t="s">
        <v>495</v>
      </c>
      <c r="AM28" s="130" t="s">
        <v>496</v>
      </c>
      <c r="AN28" s="130" t="s">
        <v>496</v>
      </c>
      <c r="AO28" s="130" t="s">
        <v>496</v>
      </c>
      <c r="AP28" s="130" t="s">
        <v>496</v>
      </c>
      <c r="AQ28" s="130" t="s">
        <v>495</v>
      </c>
      <c r="AR28" s="130" t="s">
        <v>496</v>
      </c>
      <c r="AS28" s="133" t="s">
        <v>60</v>
      </c>
      <c r="AT28" s="130" t="s">
        <v>496</v>
      </c>
      <c r="AU28" s="130" t="s">
        <v>496</v>
      </c>
      <c r="AV28" s="130" t="s">
        <v>495</v>
      </c>
      <c r="AW28" s="130" t="s">
        <v>496</v>
      </c>
      <c r="AX28" s="130" t="s">
        <v>496</v>
      </c>
      <c r="AY28" s="130" t="s">
        <v>496</v>
      </c>
      <c r="AZ28" s="130" t="s">
        <v>495</v>
      </c>
      <c r="BA28" s="130" t="s">
        <v>496</v>
      </c>
      <c r="BB28" s="130" t="s">
        <v>495</v>
      </c>
      <c r="BC28" s="130" t="s">
        <v>495</v>
      </c>
      <c r="BD28" s="130" t="s">
        <v>495</v>
      </c>
      <c r="BE28" s="154">
        <f t="shared" si="0"/>
        <v>27</v>
      </c>
      <c r="BF28" s="155">
        <f t="shared" si="1"/>
        <v>0.5</v>
      </c>
      <c r="BG28" s="154">
        <f t="shared" si="2"/>
        <v>26</v>
      </c>
      <c r="BH28" s="155">
        <f t="shared" si="3"/>
        <v>0.48148148148148145</v>
      </c>
      <c r="BI28" s="222">
        <f t="shared" si="4"/>
        <v>1.0384615384615385</v>
      </c>
      <c r="BJ28" s="154">
        <f t="shared" si="5"/>
        <v>1</v>
      </c>
      <c r="BK28" s="155">
        <f t="shared" si="6"/>
        <v>1.8518518518518517E-2</v>
      </c>
    </row>
    <row r="29" spans="1:63">
      <c r="A29" s="91" t="s">
        <v>726</v>
      </c>
      <c r="B29" s="79" t="s">
        <v>357</v>
      </c>
      <c r="C29" s="130" t="s">
        <v>495</v>
      </c>
      <c r="D29" s="130" t="s">
        <v>495</v>
      </c>
      <c r="E29" s="130" t="s">
        <v>495</v>
      </c>
      <c r="F29" s="130" t="s">
        <v>495</v>
      </c>
      <c r="G29" s="130" t="s">
        <v>495</v>
      </c>
      <c r="H29" s="130" t="s">
        <v>495</v>
      </c>
      <c r="I29" s="130" t="s">
        <v>495</v>
      </c>
      <c r="J29" s="130" t="s">
        <v>496</v>
      </c>
      <c r="K29" s="130" t="s">
        <v>495</v>
      </c>
      <c r="L29" s="130" t="s">
        <v>495</v>
      </c>
      <c r="M29" s="130" t="s">
        <v>496</v>
      </c>
      <c r="N29" s="130" t="s">
        <v>496</v>
      </c>
      <c r="O29" s="130" t="s">
        <v>496</v>
      </c>
      <c r="P29" s="130" t="s">
        <v>496</v>
      </c>
      <c r="Q29" s="130" t="s">
        <v>495</v>
      </c>
      <c r="R29" s="130" t="s">
        <v>496</v>
      </c>
      <c r="S29" s="130" t="s">
        <v>496</v>
      </c>
      <c r="T29" s="130" t="s">
        <v>495</v>
      </c>
      <c r="U29" s="130" t="s">
        <v>495</v>
      </c>
      <c r="V29" s="130" t="s">
        <v>495</v>
      </c>
      <c r="W29" s="130" t="s">
        <v>495</v>
      </c>
      <c r="X29" s="130" t="s">
        <v>495</v>
      </c>
      <c r="Y29" s="130" t="s">
        <v>495</v>
      </c>
      <c r="Z29" s="130" t="s">
        <v>495</v>
      </c>
      <c r="AA29" s="130" t="s">
        <v>496</v>
      </c>
      <c r="AB29" s="130" t="s">
        <v>496</v>
      </c>
      <c r="AC29" s="130" t="s">
        <v>496</v>
      </c>
      <c r="AD29" s="130" t="s">
        <v>496</v>
      </c>
      <c r="AE29" s="130" t="s">
        <v>495</v>
      </c>
      <c r="AF29" s="130" t="s">
        <v>496</v>
      </c>
      <c r="AG29" s="130" t="s">
        <v>496</v>
      </c>
      <c r="AH29" s="130" t="s">
        <v>496</v>
      </c>
      <c r="AI29" s="130" t="s">
        <v>496</v>
      </c>
      <c r="AJ29" s="130" t="s">
        <v>495</v>
      </c>
      <c r="AK29" s="130" t="s">
        <v>495</v>
      </c>
      <c r="AL29" s="171" t="s">
        <v>495</v>
      </c>
      <c r="AM29" s="130" t="s">
        <v>496</v>
      </c>
      <c r="AN29" s="130" t="s">
        <v>496</v>
      </c>
      <c r="AO29" s="130" t="s">
        <v>496</v>
      </c>
      <c r="AP29" s="130" t="s">
        <v>496</v>
      </c>
      <c r="AQ29" s="130" t="s">
        <v>495</v>
      </c>
      <c r="AR29" s="130" t="s">
        <v>496</v>
      </c>
      <c r="AS29" s="133" t="s">
        <v>60</v>
      </c>
      <c r="AT29" s="130" t="s">
        <v>496</v>
      </c>
      <c r="AU29" s="130" t="s">
        <v>496</v>
      </c>
      <c r="AV29" s="130" t="s">
        <v>495</v>
      </c>
      <c r="AW29" s="130" t="s">
        <v>496</v>
      </c>
      <c r="AX29" s="130" t="s">
        <v>496</v>
      </c>
      <c r="AY29" s="130" t="s">
        <v>496</v>
      </c>
      <c r="AZ29" s="130" t="s">
        <v>495</v>
      </c>
      <c r="BA29" s="130" t="s">
        <v>496</v>
      </c>
      <c r="BB29" s="130" t="s">
        <v>495</v>
      </c>
      <c r="BC29" s="130" t="s">
        <v>495</v>
      </c>
      <c r="BD29" s="130" t="s">
        <v>495</v>
      </c>
      <c r="BE29" s="154">
        <f t="shared" si="0"/>
        <v>27</v>
      </c>
      <c r="BF29" s="155">
        <f t="shared" si="1"/>
        <v>0.5</v>
      </c>
      <c r="BG29" s="154">
        <f t="shared" si="2"/>
        <v>26</v>
      </c>
      <c r="BH29" s="155">
        <f t="shared" si="3"/>
        <v>0.48148148148148145</v>
      </c>
      <c r="BI29" s="222">
        <f t="shared" si="4"/>
        <v>1.0384615384615385</v>
      </c>
      <c r="BJ29" s="154">
        <f t="shared" si="5"/>
        <v>1</v>
      </c>
      <c r="BK29" s="155">
        <f t="shared" si="6"/>
        <v>1.8518518518518517E-2</v>
      </c>
    </row>
    <row r="30" spans="1:63">
      <c r="A30" s="91" t="s">
        <v>296</v>
      </c>
      <c r="B30" s="79" t="s">
        <v>358</v>
      </c>
      <c r="C30" s="130" t="s">
        <v>495</v>
      </c>
      <c r="D30" s="130" t="s">
        <v>495</v>
      </c>
      <c r="E30" s="130" t="s">
        <v>495</v>
      </c>
      <c r="F30" s="130" t="s">
        <v>495</v>
      </c>
      <c r="G30" s="130" t="s">
        <v>495</v>
      </c>
      <c r="H30" s="130" t="s">
        <v>495</v>
      </c>
      <c r="I30" s="130" t="s">
        <v>495</v>
      </c>
      <c r="J30" s="130" t="s">
        <v>496</v>
      </c>
      <c r="K30" s="130" t="s">
        <v>495</v>
      </c>
      <c r="L30" s="130" t="s">
        <v>495</v>
      </c>
      <c r="M30" s="130" t="s">
        <v>496</v>
      </c>
      <c r="N30" s="130" t="s">
        <v>496</v>
      </c>
      <c r="O30" s="130" t="s">
        <v>496</v>
      </c>
      <c r="P30" s="130" t="s">
        <v>496</v>
      </c>
      <c r="Q30" s="130" t="s">
        <v>495</v>
      </c>
      <c r="R30" s="130" t="s">
        <v>496</v>
      </c>
      <c r="S30" s="130" t="s">
        <v>496</v>
      </c>
      <c r="T30" s="130" t="s">
        <v>495</v>
      </c>
      <c r="U30" s="130" t="s">
        <v>495</v>
      </c>
      <c r="V30" s="130" t="s">
        <v>495</v>
      </c>
      <c r="W30" s="130" t="s">
        <v>495</v>
      </c>
      <c r="X30" s="130" t="s">
        <v>495</v>
      </c>
      <c r="Y30" s="130" t="s">
        <v>495</v>
      </c>
      <c r="Z30" s="130" t="s">
        <v>495</v>
      </c>
      <c r="AA30" s="130" t="s">
        <v>496</v>
      </c>
      <c r="AB30" s="130" t="s">
        <v>496</v>
      </c>
      <c r="AC30" s="130" t="s">
        <v>496</v>
      </c>
      <c r="AD30" s="130" t="s">
        <v>496</v>
      </c>
      <c r="AE30" s="130" t="s">
        <v>495</v>
      </c>
      <c r="AF30" s="130" t="s">
        <v>496</v>
      </c>
      <c r="AG30" s="130" t="s">
        <v>496</v>
      </c>
      <c r="AH30" s="130" t="s">
        <v>496</v>
      </c>
      <c r="AI30" s="130" t="s">
        <v>496</v>
      </c>
      <c r="AJ30" s="130" t="s">
        <v>495</v>
      </c>
      <c r="AK30" s="130" t="s">
        <v>495</v>
      </c>
      <c r="AL30" s="171" t="s">
        <v>495</v>
      </c>
      <c r="AM30" s="130" t="s">
        <v>496</v>
      </c>
      <c r="AN30" s="130" t="s">
        <v>496</v>
      </c>
      <c r="AO30" s="130" t="s">
        <v>496</v>
      </c>
      <c r="AP30" s="130" t="s">
        <v>496</v>
      </c>
      <c r="AQ30" s="130" t="s">
        <v>495</v>
      </c>
      <c r="AR30" s="130" t="s">
        <v>496</v>
      </c>
      <c r="AS30" s="133" t="s">
        <v>60</v>
      </c>
      <c r="AT30" s="130" t="s">
        <v>496</v>
      </c>
      <c r="AU30" s="130" t="s">
        <v>496</v>
      </c>
      <c r="AV30" s="130" t="s">
        <v>495</v>
      </c>
      <c r="AW30" s="130" t="s">
        <v>496</v>
      </c>
      <c r="AX30" s="130" t="s">
        <v>496</v>
      </c>
      <c r="AY30" s="130" t="s">
        <v>496</v>
      </c>
      <c r="AZ30" s="130" t="s">
        <v>495</v>
      </c>
      <c r="BA30" s="130" t="s">
        <v>496</v>
      </c>
      <c r="BB30" s="130" t="s">
        <v>495</v>
      </c>
      <c r="BC30" s="130" t="s">
        <v>495</v>
      </c>
      <c r="BD30" s="130" t="s">
        <v>495</v>
      </c>
      <c r="BE30" s="154">
        <f t="shared" si="0"/>
        <v>27</v>
      </c>
      <c r="BF30" s="155">
        <f t="shared" si="1"/>
        <v>0.5</v>
      </c>
      <c r="BG30" s="154">
        <f t="shared" si="2"/>
        <v>26</v>
      </c>
      <c r="BH30" s="155">
        <f t="shared" si="3"/>
        <v>0.48148148148148145</v>
      </c>
      <c r="BI30" s="222">
        <f t="shared" si="4"/>
        <v>1.0384615384615385</v>
      </c>
      <c r="BJ30" s="154">
        <f t="shared" si="5"/>
        <v>1</v>
      </c>
      <c r="BK30" s="155">
        <f t="shared" si="6"/>
        <v>1.8518518518518517E-2</v>
      </c>
    </row>
    <row r="31" spans="1:63">
      <c r="A31" s="91" t="s">
        <v>297</v>
      </c>
      <c r="B31" s="79" t="s">
        <v>359</v>
      </c>
      <c r="C31" s="130" t="s">
        <v>495</v>
      </c>
      <c r="D31" s="130" t="s">
        <v>495</v>
      </c>
      <c r="E31" s="130" t="s">
        <v>495</v>
      </c>
      <c r="F31" s="130" t="s">
        <v>495</v>
      </c>
      <c r="G31" s="130" t="s">
        <v>495</v>
      </c>
      <c r="H31" s="130" t="s">
        <v>495</v>
      </c>
      <c r="I31" s="130" t="s">
        <v>495</v>
      </c>
      <c r="J31" s="130" t="s">
        <v>496</v>
      </c>
      <c r="K31" s="130" t="s">
        <v>495</v>
      </c>
      <c r="L31" s="130" t="s">
        <v>495</v>
      </c>
      <c r="M31" s="130" t="s">
        <v>496</v>
      </c>
      <c r="N31" s="130" t="s">
        <v>496</v>
      </c>
      <c r="O31" s="130" t="s">
        <v>496</v>
      </c>
      <c r="P31" s="130" t="s">
        <v>496</v>
      </c>
      <c r="Q31" s="130" t="s">
        <v>495</v>
      </c>
      <c r="R31" s="130" t="s">
        <v>496</v>
      </c>
      <c r="S31" s="130" t="s">
        <v>496</v>
      </c>
      <c r="T31" s="130" t="s">
        <v>495</v>
      </c>
      <c r="U31" s="130" t="s">
        <v>495</v>
      </c>
      <c r="V31" s="130" t="s">
        <v>495</v>
      </c>
      <c r="W31" s="130" t="s">
        <v>495</v>
      </c>
      <c r="X31" s="130" t="s">
        <v>495</v>
      </c>
      <c r="Y31" s="130" t="s">
        <v>495</v>
      </c>
      <c r="Z31" s="130" t="s">
        <v>495</v>
      </c>
      <c r="AA31" s="130" t="s">
        <v>496</v>
      </c>
      <c r="AB31" s="130" t="s">
        <v>496</v>
      </c>
      <c r="AC31" s="130" t="s">
        <v>496</v>
      </c>
      <c r="AD31" s="130" t="s">
        <v>496</v>
      </c>
      <c r="AE31" s="130" t="s">
        <v>495</v>
      </c>
      <c r="AF31" s="130" t="s">
        <v>496</v>
      </c>
      <c r="AG31" s="130" t="s">
        <v>496</v>
      </c>
      <c r="AH31" s="130" t="s">
        <v>496</v>
      </c>
      <c r="AI31" s="130" t="s">
        <v>496</v>
      </c>
      <c r="AJ31" s="130" t="s">
        <v>495</v>
      </c>
      <c r="AK31" s="130" t="s">
        <v>495</v>
      </c>
      <c r="AL31" s="171" t="s">
        <v>495</v>
      </c>
      <c r="AM31" s="130" t="s">
        <v>496</v>
      </c>
      <c r="AN31" s="130" t="s">
        <v>496</v>
      </c>
      <c r="AO31" s="130" t="s">
        <v>496</v>
      </c>
      <c r="AP31" s="130" t="s">
        <v>496</v>
      </c>
      <c r="AQ31" s="130" t="s">
        <v>495</v>
      </c>
      <c r="AR31" s="130" t="s">
        <v>496</v>
      </c>
      <c r="AS31" s="133" t="s">
        <v>60</v>
      </c>
      <c r="AT31" s="130" t="s">
        <v>496</v>
      </c>
      <c r="AU31" s="130" t="s">
        <v>496</v>
      </c>
      <c r="AV31" s="130" t="s">
        <v>495</v>
      </c>
      <c r="AW31" s="130" t="s">
        <v>496</v>
      </c>
      <c r="AX31" s="130" t="s">
        <v>496</v>
      </c>
      <c r="AY31" s="130" t="s">
        <v>496</v>
      </c>
      <c r="AZ31" s="130" t="s">
        <v>495</v>
      </c>
      <c r="BA31" s="130" t="s">
        <v>496</v>
      </c>
      <c r="BB31" s="130" t="s">
        <v>495</v>
      </c>
      <c r="BC31" s="130" t="s">
        <v>495</v>
      </c>
      <c r="BD31" s="130" t="s">
        <v>495</v>
      </c>
      <c r="BE31" s="154">
        <f t="shared" si="0"/>
        <v>27</v>
      </c>
      <c r="BF31" s="155">
        <f t="shared" si="1"/>
        <v>0.5</v>
      </c>
      <c r="BG31" s="154">
        <f t="shared" si="2"/>
        <v>26</v>
      </c>
      <c r="BH31" s="155">
        <f t="shared" si="3"/>
        <v>0.48148148148148145</v>
      </c>
      <c r="BI31" s="222">
        <f t="shared" si="4"/>
        <v>1.0384615384615385</v>
      </c>
      <c r="BJ31" s="154">
        <f t="shared" si="5"/>
        <v>1</v>
      </c>
      <c r="BK31" s="155">
        <f t="shared" si="6"/>
        <v>1.8518518518518517E-2</v>
      </c>
    </row>
    <row r="32" spans="1:63">
      <c r="A32" s="91" t="s">
        <v>727</v>
      </c>
      <c r="B32" s="79" t="s">
        <v>360</v>
      </c>
      <c r="C32" s="130" t="s">
        <v>495</v>
      </c>
      <c r="D32" s="130" t="s">
        <v>495</v>
      </c>
      <c r="E32" s="130" t="s">
        <v>495</v>
      </c>
      <c r="F32" s="130" t="s">
        <v>495</v>
      </c>
      <c r="G32" s="130" t="s">
        <v>495</v>
      </c>
      <c r="H32" s="130" t="s">
        <v>495</v>
      </c>
      <c r="I32" s="130" t="s">
        <v>495</v>
      </c>
      <c r="J32" s="130" t="s">
        <v>496</v>
      </c>
      <c r="K32" s="130" t="s">
        <v>495</v>
      </c>
      <c r="L32" s="130" t="s">
        <v>495</v>
      </c>
      <c r="M32" s="130" t="s">
        <v>496</v>
      </c>
      <c r="N32" s="130" t="s">
        <v>496</v>
      </c>
      <c r="O32" s="130" t="s">
        <v>496</v>
      </c>
      <c r="P32" s="130" t="s">
        <v>496</v>
      </c>
      <c r="Q32" s="130" t="s">
        <v>495</v>
      </c>
      <c r="R32" s="130" t="s">
        <v>496</v>
      </c>
      <c r="S32" s="130" t="s">
        <v>496</v>
      </c>
      <c r="T32" s="130" t="s">
        <v>495</v>
      </c>
      <c r="U32" s="130" t="s">
        <v>495</v>
      </c>
      <c r="V32" s="130" t="s">
        <v>495</v>
      </c>
      <c r="W32" s="130" t="s">
        <v>495</v>
      </c>
      <c r="X32" s="130" t="s">
        <v>495</v>
      </c>
      <c r="Y32" s="130" t="s">
        <v>495</v>
      </c>
      <c r="Z32" s="130" t="s">
        <v>495</v>
      </c>
      <c r="AA32" s="130" t="s">
        <v>496</v>
      </c>
      <c r="AB32" s="130" t="s">
        <v>496</v>
      </c>
      <c r="AC32" s="130" t="s">
        <v>496</v>
      </c>
      <c r="AD32" s="130" t="s">
        <v>496</v>
      </c>
      <c r="AE32" s="130" t="s">
        <v>495</v>
      </c>
      <c r="AF32" s="130" t="s">
        <v>496</v>
      </c>
      <c r="AG32" s="130" t="s">
        <v>496</v>
      </c>
      <c r="AH32" s="130" t="s">
        <v>496</v>
      </c>
      <c r="AI32" s="130" t="s">
        <v>496</v>
      </c>
      <c r="AJ32" s="130" t="s">
        <v>495</v>
      </c>
      <c r="AK32" s="130" t="s">
        <v>495</v>
      </c>
      <c r="AL32" s="171" t="s">
        <v>495</v>
      </c>
      <c r="AM32" s="130" t="s">
        <v>496</v>
      </c>
      <c r="AN32" s="130" t="s">
        <v>496</v>
      </c>
      <c r="AO32" s="130" t="s">
        <v>496</v>
      </c>
      <c r="AP32" s="130" t="s">
        <v>496</v>
      </c>
      <c r="AQ32" s="130" t="s">
        <v>495</v>
      </c>
      <c r="AR32" s="130" t="s">
        <v>496</v>
      </c>
      <c r="AS32" s="133" t="s">
        <v>60</v>
      </c>
      <c r="AT32" s="130" t="s">
        <v>496</v>
      </c>
      <c r="AU32" s="130" t="s">
        <v>496</v>
      </c>
      <c r="AV32" s="130" t="s">
        <v>495</v>
      </c>
      <c r="AW32" s="130" t="s">
        <v>496</v>
      </c>
      <c r="AX32" s="130" t="s">
        <v>496</v>
      </c>
      <c r="AY32" s="130" t="s">
        <v>496</v>
      </c>
      <c r="AZ32" s="130" t="s">
        <v>495</v>
      </c>
      <c r="BA32" s="130" t="s">
        <v>496</v>
      </c>
      <c r="BB32" s="130" t="s">
        <v>495</v>
      </c>
      <c r="BC32" s="130" t="s">
        <v>495</v>
      </c>
      <c r="BD32" s="130" t="s">
        <v>495</v>
      </c>
      <c r="BE32" s="154">
        <f t="shared" si="0"/>
        <v>27</v>
      </c>
      <c r="BF32" s="155">
        <f t="shared" si="1"/>
        <v>0.5</v>
      </c>
      <c r="BG32" s="154">
        <f t="shared" si="2"/>
        <v>26</v>
      </c>
      <c r="BH32" s="155">
        <f t="shared" si="3"/>
        <v>0.48148148148148145</v>
      </c>
      <c r="BI32" s="222">
        <f t="shared" si="4"/>
        <v>1.0384615384615385</v>
      </c>
      <c r="BJ32" s="154">
        <f t="shared" si="5"/>
        <v>1</v>
      </c>
      <c r="BK32" s="155">
        <f t="shared" si="6"/>
        <v>1.8518518518518517E-2</v>
      </c>
    </row>
    <row r="33" spans="1:63">
      <c r="A33" s="91" t="s">
        <v>298</v>
      </c>
      <c r="B33" s="79" t="s">
        <v>361</v>
      </c>
      <c r="C33" s="130" t="s">
        <v>495</v>
      </c>
      <c r="D33" s="130" t="s">
        <v>495</v>
      </c>
      <c r="E33" s="130" t="s">
        <v>495</v>
      </c>
      <c r="F33" s="130" t="s">
        <v>495</v>
      </c>
      <c r="G33" s="130" t="s">
        <v>495</v>
      </c>
      <c r="H33" s="130" t="s">
        <v>495</v>
      </c>
      <c r="I33" s="130" t="s">
        <v>495</v>
      </c>
      <c r="J33" s="130" t="s">
        <v>496</v>
      </c>
      <c r="K33" s="130" t="s">
        <v>495</v>
      </c>
      <c r="L33" s="130" t="s">
        <v>495</v>
      </c>
      <c r="M33" s="130" t="s">
        <v>496</v>
      </c>
      <c r="N33" s="130" t="s">
        <v>496</v>
      </c>
      <c r="O33" s="130" t="s">
        <v>496</v>
      </c>
      <c r="P33" s="130" t="s">
        <v>496</v>
      </c>
      <c r="Q33" s="130" t="s">
        <v>495</v>
      </c>
      <c r="R33" s="130" t="s">
        <v>496</v>
      </c>
      <c r="S33" s="130" t="s">
        <v>496</v>
      </c>
      <c r="T33" s="130" t="s">
        <v>495</v>
      </c>
      <c r="U33" s="130" t="s">
        <v>495</v>
      </c>
      <c r="V33" s="130" t="s">
        <v>495</v>
      </c>
      <c r="W33" s="130" t="s">
        <v>495</v>
      </c>
      <c r="X33" s="130" t="s">
        <v>495</v>
      </c>
      <c r="Y33" s="130" t="s">
        <v>495</v>
      </c>
      <c r="Z33" s="130" t="s">
        <v>495</v>
      </c>
      <c r="AA33" s="130" t="s">
        <v>496</v>
      </c>
      <c r="AB33" s="130" t="s">
        <v>496</v>
      </c>
      <c r="AC33" s="130" t="s">
        <v>496</v>
      </c>
      <c r="AD33" s="130" t="s">
        <v>496</v>
      </c>
      <c r="AE33" s="130" t="s">
        <v>495</v>
      </c>
      <c r="AF33" s="130" t="s">
        <v>496</v>
      </c>
      <c r="AG33" s="130" t="s">
        <v>496</v>
      </c>
      <c r="AH33" s="130" t="s">
        <v>496</v>
      </c>
      <c r="AI33" s="130" t="s">
        <v>496</v>
      </c>
      <c r="AJ33" s="130" t="s">
        <v>495</v>
      </c>
      <c r="AK33" s="130" t="s">
        <v>495</v>
      </c>
      <c r="AL33" s="171" t="s">
        <v>495</v>
      </c>
      <c r="AM33" s="130" t="s">
        <v>496</v>
      </c>
      <c r="AN33" s="130" t="s">
        <v>496</v>
      </c>
      <c r="AO33" s="130" t="s">
        <v>496</v>
      </c>
      <c r="AP33" s="130" t="s">
        <v>496</v>
      </c>
      <c r="AQ33" s="130" t="s">
        <v>495</v>
      </c>
      <c r="AR33" s="130" t="s">
        <v>496</v>
      </c>
      <c r="AS33" s="133" t="s">
        <v>60</v>
      </c>
      <c r="AT33" s="130" t="s">
        <v>496</v>
      </c>
      <c r="AU33" s="130" t="s">
        <v>496</v>
      </c>
      <c r="AV33" s="130" t="s">
        <v>495</v>
      </c>
      <c r="AW33" s="130" t="s">
        <v>496</v>
      </c>
      <c r="AX33" s="130" t="s">
        <v>496</v>
      </c>
      <c r="AY33" s="130" t="s">
        <v>496</v>
      </c>
      <c r="AZ33" s="130" t="s">
        <v>495</v>
      </c>
      <c r="BA33" s="130" t="s">
        <v>496</v>
      </c>
      <c r="BB33" s="130" t="s">
        <v>495</v>
      </c>
      <c r="BC33" s="130" t="s">
        <v>495</v>
      </c>
      <c r="BD33" s="130" t="s">
        <v>495</v>
      </c>
      <c r="BE33" s="154">
        <f t="shared" si="0"/>
        <v>27</v>
      </c>
      <c r="BF33" s="155">
        <f t="shared" si="1"/>
        <v>0.5</v>
      </c>
      <c r="BG33" s="154">
        <f t="shared" si="2"/>
        <v>26</v>
      </c>
      <c r="BH33" s="155">
        <f t="shared" si="3"/>
        <v>0.48148148148148145</v>
      </c>
      <c r="BI33" s="222">
        <f t="shared" si="4"/>
        <v>1.0384615384615385</v>
      </c>
      <c r="BJ33" s="154">
        <f t="shared" si="5"/>
        <v>1</v>
      </c>
      <c r="BK33" s="155">
        <f t="shared" si="6"/>
        <v>1.8518518518518517E-2</v>
      </c>
    </row>
    <row r="34" spans="1:63">
      <c r="A34" s="91" t="s">
        <v>299</v>
      </c>
      <c r="B34" s="79" t="s">
        <v>362</v>
      </c>
      <c r="C34" s="130" t="s">
        <v>495</v>
      </c>
      <c r="D34" s="130" t="s">
        <v>495</v>
      </c>
      <c r="E34" s="130" t="s">
        <v>495</v>
      </c>
      <c r="F34" s="130" t="s">
        <v>495</v>
      </c>
      <c r="G34" s="130" t="s">
        <v>495</v>
      </c>
      <c r="H34" s="130" t="s">
        <v>495</v>
      </c>
      <c r="I34" s="130" t="s">
        <v>495</v>
      </c>
      <c r="J34" s="130" t="s">
        <v>496</v>
      </c>
      <c r="K34" s="130" t="s">
        <v>495</v>
      </c>
      <c r="L34" s="130" t="s">
        <v>495</v>
      </c>
      <c r="M34" s="130" t="s">
        <v>496</v>
      </c>
      <c r="N34" s="130" t="s">
        <v>496</v>
      </c>
      <c r="O34" s="130" t="s">
        <v>496</v>
      </c>
      <c r="P34" s="130" t="s">
        <v>496</v>
      </c>
      <c r="Q34" s="130" t="s">
        <v>495</v>
      </c>
      <c r="R34" s="130" t="s">
        <v>496</v>
      </c>
      <c r="S34" s="130" t="s">
        <v>496</v>
      </c>
      <c r="T34" s="130" t="s">
        <v>495</v>
      </c>
      <c r="U34" s="130" t="s">
        <v>495</v>
      </c>
      <c r="V34" s="130" t="s">
        <v>495</v>
      </c>
      <c r="W34" s="130" t="s">
        <v>495</v>
      </c>
      <c r="X34" s="130" t="s">
        <v>495</v>
      </c>
      <c r="Y34" s="130" t="s">
        <v>495</v>
      </c>
      <c r="Z34" s="130" t="s">
        <v>495</v>
      </c>
      <c r="AA34" s="130" t="s">
        <v>496</v>
      </c>
      <c r="AB34" s="130" t="s">
        <v>496</v>
      </c>
      <c r="AC34" s="130" t="s">
        <v>496</v>
      </c>
      <c r="AD34" s="130" t="s">
        <v>496</v>
      </c>
      <c r="AE34" s="130" t="s">
        <v>495</v>
      </c>
      <c r="AF34" s="130" t="s">
        <v>496</v>
      </c>
      <c r="AG34" s="130" t="s">
        <v>496</v>
      </c>
      <c r="AH34" s="130" t="s">
        <v>496</v>
      </c>
      <c r="AI34" s="130" t="s">
        <v>496</v>
      </c>
      <c r="AJ34" s="130" t="s">
        <v>495</v>
      </c>
      <c r="AK34" s="130" t="s">
        <v>495</v>
      </c>
      <c r="AL34" s="171" t="s">
        <v>495</v>
      </c>
      <c r="AM34" s="130" t="s">
        <v>496</v>
      </c>
      <c r="AN34" s="130" t="s">
        <v>496</v>
      </c>
      <c r="AO34" s="130" t="s">
        <v>496</v>
      </c>
      <c r="AP34" s="130" t="s">
        <v>496</v>
      </c>
      <c r="AQ34" s="130" t="s">
        <v>495</v>
      </c>
      <c r="AR34" s="130" t="s">
        <v>496</v>
      </c>
      <c r="AS34" s="133" t="s">
        <v>60</v>
      </c>
      <c r="AT34" s="130" t="s">
        <v>496</v>
      </c>
      <c r="AU34" s="130" t="s">
        <v>496</v>
      </c>
      <c r="AV34" s="130" t="s">
        <v>495</v>
      </c>
      <c r="AW34" s="130" t="s">
        <v>496</v>
      </c>
      <c r="AX34" s="130" t="s">
        <v>496</v>
      </c>
      <c r="AY34" s="130" t="s">
        <v>496</v>
      </c>
      <c r="AZ34" s="130" t="s">
        <v>495</v>
      </c>
      <c r="BA34" s="130" t="s">
        <v>496</v>
      </c>
      <c r="BB34" s="130" t="s">
        <v>495</v>
      </c>
      <c r="BC34" s="130" t="s">
        <v>495</v>
      </c>
      <c r="BD34" s="130" t="s">
        <v>495</v>
      </c>
      <c r="BE34" s="154">
        <f t="shared" si="0"/>
        <v>27</v>
      </c>
      <c r="BF34" s="155">
        <f t="shared" si="1"/>
        <v>0.5</v>
      </c>
      <c r="BG34" s="154">
        <f t="shared" si="2"/>
        <v>26</v>
      </c>
      <c r="BH34" s="155">
        <f t="shared" si="3"/>
        <v>0.48148148148148145</v>
      </c>
      <c r="BI34" s="222">
        <f t="shared" si="4"/>
        <v>1.0384615384615385</v>
      </c>
      <c r="BJ34" s="154">
        <f t="shared" si="5"/>
        <v>1</v>
      </c>
      <c r="BK34" s="155">
        <f t="shared" si="6"/>
        <v>1.8518518518518517E-2</v>
      </c>
    </row>
    <row r="35" spans="1:63">
      <c r="A35" s="91" t="s">
        <v>300</v>
      </c>
      <c r="B35" s="79" t="s">
        <v>363</v>
      </c>
      <c r="C35" s="130" t="s">
        <v>495</v>
      </c>
      <c r="D35" s="130" t="s">
        <v>495</v>
      </c>
      <c r="E35" s="130" t="s">
        <v>495</v>
      </c>
      <c r="F35" s="130" t="s">
        <v>495</v>
      </c>
      <c r="G35" s="130" t="s">
        <v>495</v>
      </c>
      <c r="H35" s="130" t="s">
        <v>495</v>
      </c>
      <c r="I35" s="130" t="s">
        <v>495</v>
      </c>
      <c r="J35" s="130" t="s">
        <v>496</v>
      </c>
      <c r="K35" s="130" t="s">
        <v>495</v>
      </c>
      <c r="L35" s="130" t="s">
        <v>495</v>
      </c>
      <c r="M35" s="130" t="s">
        <v>496</v>
      </c>
      <c r="N35" s="130" t="s">
        <v>496</v>
      </c>
      <c r="O35" s="130" t="s">
        <v>496</v>
      </c>
      <c r="P35" s="130" t="s">
        <v>496</v>
      </c>
      <c r="Q35" s="130" t="s">
        <v>495</v>
      </c>
      <c r="R35" s="130" t="s">
        <v>496</v>
      </c>
      <c r="S35" s="130" t="s">
        <v>496</v>
      </c>
      <c r="T35" s="130" t="s">
        <v>495</v>
      </c>
      <c r="U35" s="130" t="s">
        <v>495</v>
      </c>
      <c r="V35" s="130" t="s">
        <v>495</v>
      </c>
      <c r="W35" s="130" t="s">
        <v>495</v>
      </c>
      <c r="X35" s="130" t="s">
        <v>495</v>
      </c>
      <c r="Y35" s="130" t="s">
        <v>495</v>
      </c>
      <c r="Z35" s="130" t="s">
        <v>495</v>
      </c>
      <c r="AA35" s="130" t="s">
        <v>496</v>
      </c>
      <c r="AB35" s="130" t="s">
        <v>496</v>
      </c>
      <c r="AC35" s="130" t="s">
        <v>496</v>
      </c>
      <c r="AD35" s="130" t="s">
        <v>496</v>
      </c>
      <c r="AE35" s="130" t="s">
        <v>495</v>
      </c>
      <c r="AF35" s="130" t="s">
        <v>496</v>
      </c>
      <c r="AG35" s="130" t="s">
        <v>496</v>
      </c>
      <c r="AH35" s="130" t="s">
        <v>496</v>
      </c>
      <c r="AI35" s="130" t="s">
        <v>496</v>
      </c>
      <c r="AJ35" s="130" t="s">
        <v>495</v>
      </c>
      <c r="AK35" s="130" t="s">
        <v>495</v>
      </c>
      <c r="AL35" s="171" t="s">
        <v>495</v>
      </c>
      <c r="AM35" s="130" t="s">
        <v>496</v>
      </c>
      <c r="AN35" s="130" t="s">
        <v>496</v>
      </c>
      <c r="AO35" s="130" t="s">
        <v>496</v>
      </c>
      <c r="AP35" s="130" t="s">
        <v>496</v>
      </c>
      <c r="AQ35" s="130" t="s">
        <v>495</v>
      </c>
      <c r="AR35" s="130" t="s">
        <v>496</v>
      </c>
      <c r="AS35" s="133" t="s">
        <v>60</v>
      </c>
      <c r="AT35" s="130" t="s">
        <v>496</v>
      </c>
      <c r="AU35" s="130" t="s">
        <v>496</v>
      </c>
      <c r="AV35" s="130" t="s">
        <v>495</v>
      </c>
      <c r="AW35" s="130" t="s">
        <v>496</v>
      </c>
      <c r="AX35" s="130" t="s">
        <v>496</v>
      </c>
      <c r="AY35" s="130" t="s">
        <v>496</v>
      </c>
      <c r="AZ35" s="130" t="s">
        <v>495</v>
      </c>
      <c r="BA35" s="130" t="s">
        <v>496</v>
      </c>
      <c r="BB35" s="130" t="s">
        <v>495</v>
      </c>
      <c r="BC35" s="130" t="s">
        <v>495</v>
      </c>
      <c r="BD35" s="130" t="s">
        <v>495</v>
      </c>
      <c r="BE35" s="154">
        <f t="shared" si="0"/>
        <v>27</v>
      </c>
      <c r="BF35" s="155">
        <f t="shared" si="1"/>
        <v>0.5</v>
      </c>
      <c r="BG35" s="154">
        <f t="shared" si="2"/>
        <v>26</v>
      </c>
      <c r="BH35" s="155">
        <f t="shared" si="3"/>
        <v>0.48148148148148145</v>
      </c>
      <c r="BI35" s="222">
        <f t="shared" si="4"/>
        <v>1.0384615384615385</v>
      </c>
      <c r="BJ35" s="154">
        <f t="shared" si="5"/>
        <v>1</v>
      </c>
      <c r="BK35" s="155">
        <f t="shared" si="6"/>
        <v>1.8518518518518517E-2</v>
      </c>
    </row>
    <row r="36" spans="1:63">
      <c r="A36" s="91" t="s">
        <v>728</v>
      </c>
      <c r="B36" s="79" t="s">
        <v>364</v>
      </c>
      <c r="C36" s="130" t="s">
        <v>495</v>
      </c>
      <c r="D36" s="130" t="s">
        <v>495</v>
      </c>
      <c r="E36" s="130" t="s">
        <v>495</v>
      </c>
      <c r="F36" s="130" t="s">
        <v>495</v>
      </c>
      <c r="G36" s="130" t="s">
        <v>495</v>
      </c>
      <c r="H36" s="130" t="s">
        <v>495</v>
      </c>
      <c r="I36" s="130" t="s">
        <v>495</v>
      </c>
      <c r="J36" s="130" t="s">
        <v>496</v>
      </c>
      <c r="K36" s="130" t="s">
        <v>495</v>
      </c>
      <c r="L36" s="130" t="s">
        <v>495</v>
      </c>
      <c r="M36" s="130" t="s">
        <v>496</v>
      </c>
      <c r="N36" s="130" t="s">
        <v>496</v>
      </c>
      <c r="O36" s="130" t="s">
        <v>496</v>
      </c>
      <c r="P36" s="130" t="s">
        <v>496</v>
      </c>
      <c r="Q36" s="130" t="s">
        <v>495</v>
      </c>
      <c r="R36" s="130" t="s">
        <v>496</v>
      </c>
      <c r="S36" s="130" t="s">
        <v>496</v>
      </c>
      <c r="T36" s="130" t="s">
        <v>495</v>
      </c>
      <c r="U36" s="130" t="s">
        <v>495</v>
      </c>
      <c r="V36" s="130" t="s">
        <v>495</v>
      </c>
      <c r="W36" s="130" t="s">
        <v>495</v>
      </c>
      <c r="X36" s="130" t="s">
        <v>495</v>
      </c>
      <c r="Y36" s="130" t="s">
        <v>495</v>
      </c>
      <c r="Z36" s="130" t="s">
        <v>495</v>
      </c>
      <c r="AA36" s="130" t="s">
        <v>496</v>
      </c>
      <c r="AB36" s="130" t="s">
        <v>496</v>
      </c>
      <c r="AC36" s="130" t="s">
        <v>496</v>
      </c>
      <c r="AD36" s="130" t="s">
        <v>496</v>
      </c>
      <c r="AE36" s="130" t="s">
        <v>495</v>
      </c>
      <c r="AF36" s="130" t="s">
        <v>496</v>
      </c>
      <c r="AG36" s="130" t="s">
        <v>496</v>
      </c>
      <c r="AH36" s="130" t="s">
        <v>496</v>
      </c>
      <c r="AI36" s="130" t="s">
        <v>496</v>
      </c>
      <c r="AJ36" s="130" t="s">
        <v>495</v>
      </c>
      <c r="AK36" s="130" t="s">
        <v>495</v>
      </c>
      <c r="AL36" s="171" t="s">
        <v>495</v>
      </c>
      <c r="AM36" s="130" t="s">
        <v>496</v>
      </c>
      <c r="AN36" s="130" t="s">
        <v>496</v>
      </c>
      <c r="AO36" s="130" t="s">
        <v>496</v>
      </c>
      <c r="AP36" s="130" t="s">
        <v>496</v>
      </c>
      <c r="AQ36" s="130" t="s">
        <v>495</v>
      </c>
      <c r="AR36" s="130" t="s">
        <v>496</v>
      </c>
      <c r="AS36" s="133" t="s">
        <v>60</v>
      </c>
      <c r="AT36" s="130" t="s">
        <v>496</v>
      </c>
      <c r="AU36" s="130" t="s">
        <v>496</v>
      </c>
      <c r="AV36" s="130" t="s">
        <v>495</v>
      </c>
      <c r="AW36" s="130" t="s">
        <v>496</v>
      </c>
      <c r="AX36" s="130" t="s">
        <v>496</v>
      </c>
      <c r="AY36" s="130" t="s">
        <v>496</v>
      </c>
      <c r="AZ36" s="130" t="s">
        <v>495</v>
      </c>
      <c r="BA36" s="130" t="s">
        <v>496</v>
      </c>
      <c r="BB36" s="130" t="s">
        <v>495</v>
      </c>
      <c r="BC36" s="130" t="s">
        <v>495</v>
      </c>
      <c r="BD36" s="130" t="s">
        <v>495</v>
      </c>
      <c r="BE36" s="154">
        <f t="shared" si="0"/>
        <v>27</v>
      </c>
      <c r="BF36" s="155">
        <f t="shared" si="1"/>
        <v>0.5</v>
      </c>
      <c r="BG36" s="154">
        <f t="shared" si="2"/>
        <v>26</v>
      </c>
      <c r="BH36" s="155">
        <f t="shared" si="3"/>
        <v>0.48148148148148145</v>
      </c>
      <c r="BI36" s="222">
        <f t="shared" si="4"/>
        <v>1.0384615384615385</v>
      </c>
      <c r="BJ36" s="154">
        <f t="shared" si="5"/>
        <v>1</v>
      </c>
      <c r="BK36" s="155">
        <f t="shared" si="6"/>
        <v>1.8518518518518517E-2</v>
      </c>
    </row>
    <row r="37" spans="1:63">
      <c r="A37" s="91" t="s">
        <v>301</v>
      </c>
      <c r="B37" s="79" t="s">
        <v>365</v>
      </c>
      <c r="C37" s="130" t="s">
        <v>495</v>
      </c>
      <c r="D37" s="130" t="s">
        <v>495</v>
      </c>
      <c r="E37" s="130" t="s">
        <v>495</v>
      </c>
      <c r="F37" s="130" t="s">
        <v>495</v>
      </c>
      <c r="G37" s="130" t="s">
        <v>495</v>
      </c>
      <c r="H37" s="130" t="s">
        <v>495</v>
      </c>
      <c r="I37" s="130" t="s">
        <v>495</v>
      </c>
      <c r="J37" s="130" t="s">
        <v>496</v>
      </c>
      <c r="K37" s="130" t="s">
        <v>495</v>
      </c>
      <c r="L37" s="130" t="s">
        <v>495</v>
      </c>
      <c r="M37" s="130" t="s">
        <v>496</v>
      </c>
      <c r="N37" s="130" t="s">
        <v>496</v>
      </c>
      <c r="O37" s="130" t="s">
        <v>495</v>
      </c>
      <c r="P37" s="130" t="s">
        <v>495</v>
      </c>
      <c r="Q37" s="130" t="s">
        <v>496</v>
      </c>
      <c r="R37" s="130" t="s">
        <v>495</v>
      </c>
      <c r="S37" s="130" t="s">
        <v>495</v>
      </c>
      <c r="T37" s="130" t="s">
        <v>495</v>
      </c>
      <c r="U37" s="130" t="s">
        <v>495</v>
      </c>
      <c r="V37" s="130" t="s">
        <v>496</v>
      </c>
      <c r="W37" s="130" t="s">
        <v>496</v>
      </c>
      <c r="X37" s="130" t="s">
        <v>495</v>
      </c>
      <c r="Y37" s="130" t="s">
        <v>495</v>
      </c>
      <c r="Z37" s="130" t="s">
        <v>496</v>
      </c>
      <c r="AA37" s="130" t="s">
        <v>496</v>
      </c>
      <c r="AB37" s="130" t="s">
        <v>496</v>
      </c>
      <c r="AC37" s="130" t="s">
        <v>496</v>
      </c>
      <c r="AD37" s="130" t="s">
        <v>496</v>
      </c>
      <c r="AE37" s="130" t="s">
        <v>496</v>
      </c>
      <c r="AF37" s="130" t="s">
        <v>495</v>
      </c>
      <c r="AG37" s="130" t="s">
        <v>495</v>
      </c>
      <c r="AH37" s="130" t="s">
        <v>495</v>
      </c>
      <c r="AI37" s="130" t="s">
        <v>495</v>
      </c>
      <c r="AJ37" s="130" t="s">
        <v>495</v>
      </c>
      <c r="AK37" s="130" t="s">
        <v>495</v>
      </c>
      <c r="AL37" s="171" t="s">
        <v>495</v>
      </c>
      <c r="AM37" s="130" t="s">
        <v>496</v>
      </c>
      <c r="AN37" s="130" t="s">
        <v>496</v>
      </c>
      <c r="AO37" s="130" t="s">
        <v>496</v>
      </c>
      <c r="AP37" s="130" t="s">
        <v>496</v>
      </c>
      <c r="AQ37" s="130" t="s">
        <v>495</v>
      </c>
      <c r="AR37" s="130" t="s">
        <v>496</v>
      </c>
      <c r="AS37" s="130" t="s">
        <v>495</v>
      </c>
      <c r="AT37" s="130" t="s">
        <v>496</v>
      </c>
      <c r="AU37" s="130" t="s">
        <v>496</v>
      </c>
      <c r="AV37" s="130" t="s">
        <v>496</v>
      </c>
      <c r="AW37" s="130" t="s">
        <v>496</v>
      </c>
      <c r="AX37" s="130" t="s">
        <v>496</v>
      </c>
      <c r="AY37" s="130" t="s">
        <v>495</v>
      </c>
      <c r="AZ37" s="130" t="s">
        <v>495</v>
      </c>
      <c r="BA37" s="130" t="s">
        <v>496</v>
      </c>
      <c r="BB37" s="130" t="s">
        <v>495</v>
      </c>
      <c r="BC37" s="130" t="s">
        <v>495</v>
      </c>
      <c r="BD37" s="130" t="s">
        <v>495</v>
      </c>
      <c r="BE37" s="154">
        <f t="shared" si="0"/>
        <v>31</v>
      </c>
      <c r="BF37" s="155">
        <f t="shared" si="1"/>
        <v>0.57407407407407407</v>
      </c>
      <c r="BG37" s="154">
        <f t="shared" si="2"/>
        <v>23</v>
      </c>
      <c r="BH37" s="155">
        <f t="shared" si="3"/>
        <v>0.42592592592592593</v>
      </c>
      <c r="BI37" s="222">
        <f t="shared" si="4"/>
        <v>1.3478260869565217</v>
      </c>
      <c r="BJ37" s="154">
        <f t="shared" si="5"/>
        <v>0</v>
      </c>
      <c r="BK37" s="155">
        <f t="shared" si="6"/>
        <v>0</v>
      </c>
    </row>
    <row r="38" spans="1:63">
      <c r="A38" s="91" t="s">
        <v>729</v>
      </c>
      <c r="B38" s="79" t="s">
        <v>366</v>
      </c>
      <c r="C38" s="130" t="s">
        <v>495</v>
      </c>
      <c r="D38" s="130" t="s">
        <v>495</v>
      </c>
      <c r="E38" s="130" t="s">
        <v>495</v>
      </c>
      <c r="F38" s="130" t="s">
        <v>495</v>
      </c>
      <c r="G38" s="130" t="s">
        <v>495</v>
      </c>
      <c r="H38" s="130" t="s">
        <v>495</v>
      </c>
      <c r="I38" s="130" t="s">
        <v>495</v>
      </c>
      <c r="J38" s="130" t="s">
        <v>496</v>
      </c>
      <c r="K38" s="130" t="s">
        <v>495</v>
      </c>
      <c r="L38" s="130" t="s">
        <v>495</v>
      </c>
      <c r="M38" s="130" t="s">
        <v>496</v>
      </c>
      <c r="N38" s="130" t="s">
        <v>496</v>
      </c>
      <c r="O38" s="130" t="s">
        <v>495</v>
      </c>
      <c r="P38" s="130" t="s">
        <v>495</v>
      </c>
      <c r="Q38" s="130" t="s">
        <v>496</v>
      </c>
      <c r="R38" s="130" t="s">
        <v>495</v>
      </c>
      <c r="S38" s="130" t="s">
        <v>495</v>
      </c>
      <c r="T38" s="130" t="s">
        <v>495</v>
      </c>
      <c r="U38" s="130" t="s">
        <v>495</v>
      </c>
      <c r="V38" s="130" t="s">
        <v>496</v>
      </c>
      <c r="W38" s="130" t="s">
        <v>496</v>
      </c>
      <c r="X38" s="130" t="s">
        <v>495</v>
      </c>
      <c r="Y38" s="130" t="s">
        <v>495</v>
      </c>
      <c r="Z38" s="130" t="s">
        <v>496</v>
      </c>
      <c r="AA38" s="130" t="s">
        <v>496</v>
      </c>
      <c r="AB38" s="130" t="s">
        <v>496</v>
      </c>
      <c r="AC38" s="130" t="s">
        <v>496</v>
      </c>
      <c r="AD38" s="130" t="s">
        <v>496</v>
      </c>
      <c r="AE38" s="130" t="s">
        <v>496</v>
      </c>
      <c r="AF38" s="130" t="s">
        <v>495</v>
      </c>
      <c r="AG38" s="130" t="s">
        <v>495</v>
      </c>
      <c r="AH38" s="130" t="s">
        <v>495</v>
      </c>
      <c r="AI38" s="130" t="s">
        <v>495</v>
      </c>
      <c r="AJ38" s="130" t="s">
        <v>495</v>
      </c>
      <c r="AK38" s="130" t="s">
        <v>495</v>
      </c>
      <c r="AL38" s="171" t="s">
        <v>495</v>
      </c>
      <c r="AM38" s="130" t="s">
        <v>496</v>
      </c>
      <c r="AN38" s="130" t="s">
        <v>496</v>
      </c>
      <c r="AO38" s="130" t="s">
        <v>496</v>
      </c>
      <c r="AP38" s="130" t="s">
        <v>496</v>
      </c>
      <c r="AQ38" s="130" t="s">
        <v>495</v>
      </c>
      <c r="AR38" s="130" t="s">
        <v>496</v>
      </c>
      <c r="AS38" s="130" t="s">
        <v>495</v>
      </c>
      <c r="AT38" s="130" t="s">
        <v>496</v>
      </c>
      <c r="AU38" s="130" t="s">
        <v>496</v>
      </c>
      <c r="AV38" s="130" t="s">
        <v>496</v>
      </c>
      <c r="AW38" s="130" t="s">
        <v>496</v>
      </c>
      <c r="AX38" s="130" t="s">
        <v>496</v>
      </c>
      <c r="AY38" s="130" t="s">
        <v>495</v>
      </c>
      <c r="AZ38" s="130" t="s">
        <v>495</v>
      </c>
      <c r="BA38" s="130" t="s">
        <v>496</v>
      </c>
      <c r="BB38" s="130" t="s">
        <v>495</v>
      </c>
      <c r="BC38" s="130" t="s">
        <v>495</v>
      </c>
      <c r="BD38" s="130" t="s">
        <v>495</v>
      </c>
      <c r="BE38" s="154">
        <f t="shared" si="0"/>
        <v>31</v>
      </c>
      <c r="BF38" s="155">
        <f t="shared" si="1"/>
        <v>0.57407407407407407</v>
      </c>
      <c r="BG38" s="154">
        <f t="shared" si="2"/>
        <v>23</v>
      </c>
      <c r="BH38" s="155">
        <f t="shared" si="3"/>
        <v>0.42592592592592593</v>
      </c>
      <c r="BI38" s="222">
        <f t="shared" si="4"/>
        <v>1.3478260869565217</v>
      </c>
      <c r="BJ38" s="154">
        <f t="shared" si="5"/>
        <v>0</v>
      </c>
      <c r="BK38" s="155">
        <f t="shared" si="6"/>
        <v>0</v>
      </c>
    </row>
    <row r="39" spans="1:63">
      <c r="A39" s="91" t="s">
        <v>302</v>
      </c>
      <c r="B39" s="79" t="s">
        <v>367</v>
      </c>
      <c r="C39" s="130" t="s">
        <v>495</v>
      </c>
      <c r="D39" s="130" t="s">
        <v>495</v>
      </c>
      <c r="E39" s="130" t="s">
        <v>495</v>
      </c>
      <c r="F39" s="130" t="s">
        <v>495</v>
      </c>
      <c r="G39" s="130" t="s">
        <v>495</v>
      </c>
      <c r="H39" s="130" t="s">
        <v>495</v>
      </c>
      <c r="I39" s="130" t="s">
        <v>495</v>
      </c>
      <c r="J39" s="130" t="s">
        <v>496</v>
      </c>
      <c r="K39" s="130" t="s">
        <v>495</v>
      </c>
      <c r="L39" s="130" t="s">
        <v>495</v>
      </c>
      <c r="M39" s="130" t="s">
        <v>496</v>
      </c>
      <c r="N39" s="130" t="s">
        <v>496</v>
      </c>
      <c r="O39" s="130" t="s">
        <v>495</v>
      </c>
      <c r="P39" s="130" t="s">
        <v>495</v>
      </c>
      <c r="Q39" s="130" t="s">
        <v>496</v>
      </c>
      <c r="R39" s="130" t="s">
        <v>495</v>
      </c>
      <c r="S39" s="130" t="s">
        <v>495</v>
      </c>
      <c r="T39" s="130" t="s">
        <v>495</v>
      </c>
      <c r="U39" s="130" t="s">
        <v>495</v>
      </c>
      <c r="V39" s="130" t="s">
        <v>496</v>
      </c>
      <c r="W39" s="130" t="s">
        <v>496</v>
      </c>
      <c r="X39" s="130" t="s">
        <v>495</v>
      </c>
      <c r="Y39" s="130" t="s">
        <v>495</v>
      </c>
      <c r="Z39" s="130" t="s">
        <v>496</v>
      </c>
      <c r="AA39" s="130" t="s">
        <v>496</v>
      </c>
      <c r="AB39" s="130" t="s">
        <v>496</v>
      </c>
      <c r="AC39" s="130" t="s">
        <v>496</v>
      </c>
      <c r="AD39" s="130" t="s">
        <v>496</v>
      </c>
      <c r="AE39" s="130" t="s">
        <v>496</v>
      </c>
      <c r="AF39" s="130" t="s">
        <v>495</v>
      </c>
      <c r="AG39" s="130" t="s">
        <v>495</v>
      </c>
      <c r="AH39" s="130" t="s">
        <v>495</v>
      </c>
      <c r="AI39" s="130" t="s">
        <v>495</v>
      </c>
      <c r="AJ39" s="130" t="s">
        <v>495</v>
      </c>
      <c r="AK39" s="130" t="s">
        <v>495</v>
      </c>
      <c r="AL39" s="171" t="s">
        <v>495</v>
      </c>
      <c r="AM39" s="130" t="s">
        <v>496</v>
      </c>
      <c r="AN39" s="130" t="s">
        <v>496</v>
      </c>
      <c r="AO39" s="130" t="s">
        <v>496</v>
      </c>
      <c r="AP39" s="130" t="s">
        <v>496</v>
      </c>
      <c r="AQ39" s="130" t="s">
        <v>495</v>
      </c>
      <c r="AR39" s="130" t="s">
        <v>496</v>
      </c>
      <c r="AS39" s="130" t="s">
        <v>495</v>
      </c>
      <c r="AT39" s="130" t="s">
        <v>496</v>
      </c>
      <c r="AU39" s="130" t="s">
        <v>496</v>
      </c>
      <c r="AV39" s="130" t="s">
        <v>496</v>
      </c>
      <c r="AW39" s="130" t="s">
        <v>496</v>
      </c>
      <c r="AX39" s="130" t="s">
        <v>496</v>
      </c>
      <c r="AY39" s="130" t="s">
        <v>495</v>
      </c>
      <c r="AZ39" s="130" t="s">
        <v>495</v>
      </c>
      <c r="BA39" s="130" t="s">
        <v>496</v>
      </c>
      <c r="BB39" s="130" t="s">
        <v>495</v>
      </c>
      <c r="BC39" s="130" t="s">
        <v>495</v>
      </c>
      <c r="BD39" s="130" t="s">
        <v>495</v>
      </c>
      <c r="BE39" s="154">
        <f t="shared" si="0"/>
        <v>31</v>
      </c>
      <c r="BF39" s="155">
        <f t="shared" si="1"/>
        <v>0.57407407407407407</v>
      </c>
      <c r="BG39" s="154">
        <f t="shared" si="2"/>
        <v>23</v>
      </c>
      <c r="BH39" s="155">
        <f t="shared" si="3"/>
        <v>0.42592592592592593</v>
      </c>
      <c r="BI39" s="222">
        <f t="shared" si="4"/>
        <v>1.3478260869565217</v>
      </c>
      <c r="BJ39" s="154">
        <f t="shared" si="5"/>
        <v>0</v>
      </c>
      <c r="BK39" s="155">
        <f t="shared" si="6"/>
        <v>0</v>
      </c>
    </row>
    <row r="40" spans="1:63">
      <c r="A40" s="91" t="s">
        <v>303</v>
      </c>
      <c r="B40" s="79" t="s">
        <v>368</v>
      </c>
      <c r="C40" s="130" t="s">
        <v>495</v>
      </c>
      <c r="D40" s="130" t="s">
        <v>495</v>
      </c>
      <c r="E40" s="130" t="s">
        <v>495</v>
      </c>
      <c r="F40" s="130" t="s">
        <v>495</v>
      </c>
      <c r="G40" s="130" t="s">
        <v>495</v>
      </c>
      <c r="H40" s="130" t="s">
        <v>495</v>
      </c>
      <c r="I40" s="130" t="s">
        <v>495</v>
      </c>
      <c r="J40" s="130" t="s">
        <v>496</v>
      </c>
      <c r="K40" s="130" t="s">
        <v>495</v>
      </c>
      <c r="L40" s="130" t="s">
        <v>495</v>
      </c>
      <c r="M40" s="130" t="s">
        <v>496</v>
      </c>
      <c r="N40" s="130" t="s">
        <v>496</v>
      </c>
      <c r="O40" s="130" t="s">
        <v>495</v>
      </c>
      <c r="P40" s="130" t="s">
        <v>495</v>
      </c>
      <c r="Q40" s="130" t="s">
        <v>496</v>
      </c>
      <c r="R40" s="130" t="s">
        <v>495</v>
      </c>
      <c r="S40" s="130" t="s">
        <v>495</v>
      </c>
      <c r="T40" s="130" t="s">
        <v>495</v>
      </c>
      <c r="U40" s="130" t="s">
        <v>495</v>
      </c>
      <c r="V40" s="130" t="s">
        <v>496</v>
      </c>
      <c r="W40" s="130" t="s">
        <v>496</v>
      </c>
      <c r="X40" s="130" t="s">
        <v>495</v>
      </c>
      <c r="Y40" s="130" t="s">
        <v>495</v>
      </c>
      <c r="Z40" s="130" t="s">
        <v>496</v>
      </c>
      <c r="AA40" s="130" t="s">
        <v>496</v>
      </c>
      <c r="AB40" s="130" t="s">
        <v>496</v>
      </c>
      <c r="AC40" s="130" t="s">
        <v>496</v>
      </c>
      <c r="AD40" s="130" t="s">
        <v>496</v>
      </c>
      <c r="AE40" s="130" t="s">
        <v>496</v>
      </c>
      <c r="AF40" s="130" t="s">
        <v>495</v>
      </c>
      <c r="AG40" s="130" t="s">
        <v>495</v>
      </c>
      <c r="AH40" s="130" t="s">
        <v>495</v>
      </c>
      <c r="AI40" s="130" t="s">
        <v>495</v>
      </c>
      <c r="AJ40" s="130" t="s">
        <v>495</v>
      </c>
      <c r="AK40" s="130" t="s">
        <v>495</v>
      </c>
      <c r="AL40" s="171" t="s">
        <v>495</v>
      </c>
      <c r="AM40" s="130" t="s">
        <v>496</v>
      </c>
      <c r="AN40" s="130" t="s">
        <v>496</v>
      </c>
      <c r="AO40" s="130" t="s">
        <v>496</v>
      </c>
      <c r="AP40" s="130" t="s">
        <v>496</v>
      </c>
      <c r="AQ40" s="130" t="s">
        <v>495</v>
      </c>
      <c r="AR40" s="130" t="s">
        <v>496</v>
      </c>
      <c r="AS40" s="130" t="s">
        <v>495</v>
      </c>
      <c r="AT40" s="130" t="s">
        <v>496</v>
      </c>
      <c r="AU40" s="130" t="s">
        <v>496</v>
      </c>
      <c r="AV40" s="130" t="s">
        <v>496</v>
      </c>
      <c r="AW40" s="130" t="s">
        <v>496</v>
      </c>
      <c r="AX40" s="130" t="s">
        <v>496</v>
      </c>
      <c r="AY40" s="130" t="s">
        <v>495</v>
      </c>
      <c r="AZ40" s="130" t="s">
        <v>495</v>
      </c>
      <c r="BA40" s="130" t="s">
        <v>496</v>
      </c>
      <c r="BB40" s="130" t="s">
        <v>495</v>
      </c>
      <c r="BC40" s="130" t="s">
        <v>495</v>
      </c>
      <c r="BD40" s="130" t="s">
        <v>495</v>
      </c>
      <c r="BE40" s="154">
        <f t="shared" si="0"/>
        <v>31</v>
      </c>
      <c r="BF40" s="155">
        <f t="shared" si="1"/>
        <v>0.57407407407407407</v>
      </c>
      <c r="BG40" s="154">
        <f t="shared" si="2"/>
        <v>23</v>
      </c>
      <c r="BH40" s="155">
        <f t="shared" si="3"/>
        <v>0.42592592592592593</v>
      </c>
      <c r="BI40" s="222">
        <f t="shared" si="4"/>
        <v>1.3478260869565217</v>
      </c>
      <c r="BJ40" s="154">
        <f t="shared" si="5"/>
        <v>0</v>
      </c>
      <c r="BK40" s="155">
        <f t="shared" si="6"/>
        <v>0</v>
      </c>
    </row>
    <row r="41" spans="1:63">
      <c r="A41" s="91" t="s">
        <v>304</v>
      </c>
      <c r="B41" s="79" t="s">
        <v>369</v>
      </c>
      <c r="C41" s="130" t="s">
        <v>495</v>
      </c>
      <c r="D41" s="130" t="s">
        <v>495</v>
      </c>
      <c r="E41" s="130" t="s">
        <v>495</v>
      </c>
      <c r="F41" s="130" t="s">
        <v>495</v>
      </c>
      <c r="G41" s="130" t="s">
        <v>495</v>
      </c>
      <c r="H41" s="130" t="s">
        <v>495</v>
      </c>
      <c r="I41" s="130" t="s">
        <v>495</v>
      </c>
      <c r="J41" s="130" t="s">
        <v>496</v>
      </c>
      <c r="K41" s="130" t="s">
        <v>495</v>
      </c>
      <c r="L41" s="130" t="s">
        <v>495</v>
      </c>
      <c r="M41" s="130" t="s">
        <v>496</v>
      </c>
      <c r="N41" s="130" t="s">
        <v>496</v>
      </c>
      <c r="O41" s="130" t="s">
        <v>495</v>
      </c>
      <c r="P41" s="130" t="s">
        <v>495</v>
      </c>
      <c r="Q41" s="130" t="s">
        <v>496</v>
      </c>
      <c r="R41" s="130" t="s">
        <v>495</v>
      </c>
      <c r="S41" s="130" t="s">
        <v>495</v>
      </c>
      <c r="T41" s="130" t="s">
        <v>495</v>
      </c>
      <c r="U41" s="130" t="s">
        <v>495</v>
      </c>
      <c r="V41" s="130" t="s">
        <v>496</v>
      </c>
      <c r="W41" s="130" t="s">
        <v>496</v>
      </c>
      <c r="X41" s="130" t="s">
        <v>495</v>
      </c>
      <c r="Y41" s="130" t="s">
        <v>495</v>
      </c>
      <c r="Z41" s="130" t="s">
        <v>496</v>
      </c>
      <c r="AA41" s="130" t="s">
        <v>496</v>
      </c>
      <c r="AB41" s="130" t="s">
        <v>496</v>
      </c>
      <c r="AC41" s="130" t="s">
        <v>496</v>
      </c>
      <c r="AD41" s="130" t="s">
        <v>496</v>
      </c>
      <c r="AE41" s="130" t="s">
        <v>496</v>
      </c>
      <c r="AF41" s="130" t="s">
        <v>495</v>
      </c>
      <c r="AG41" s="130" t="s">
        <v>495</v>
      </c>
      <c r="AH41" s="130" t="s">
        <v>495</v>
      </c>
      <c r="AI41" s="130" t="s">
        <v>495</v>
      </c>
      <c r="AJ41" s="130" t="s">
        <v>495</v>
      </c>
      <c r="AK41" s="130" t="s">
        <v>495</v>
      </c>
      <c r="AL41" s="171" t="s">
        <v>495</v>
      </c>
      <c r="AM41" s="130" t="s">
        <v>496</v>
      </c>
      <c r="AN41" s="130" t="s">
        <v>496</v>
      </c>
      <c r="AO41" s="130" t="s">
        <v>496</v>
      </c>
      <c r="AP41" s="130" t="s">
        <v>496</v>
      </c>
      <c r="AQ41" s="130" t="s">
        <v>495</v>
      </c>
      <c r="AR41" s="130" t="s">
        <v>496</v>
      </c>
      <c r="AS41" s="130" t="s">
        <v>495</v>
      </c>
      <c r="AT41" s="130" t="s">
        <v>496</v>
      </c>
      <c r="AU41" s="130" t="s">
        <v>496</v>
      </c>
      <c r="AV41" s="130" t="s">
        <v>496</v>
      </c>
      <c r="AW41" s="130" t="s">
        <v>496</v>
      </c>
      <c r="AX41" s="130" t="s">
        <v>496</v>
      </c>
      <c r="AY41" s="130" t="s">
        <v>495</v>
      </c>
      <c r="AZ41" s="130" t="s">
        <v>495</v>
      </c>
      <c r="BA41" s="130" t="s">
        <v>496</v>
      </c>
      <c r="BB41" s="130" t="s">
        <v>495</v>
      </c>
      <c r="BC41" s="130" t="s">
        <v>495</v>
      </c>
      <c r="BD41" s="130" t="s">
        <v>495</v>
      </c>
      <c r="BE41" s="154">
        <f t="shared" si="0"/>
        <v>31</v>
      </c>
      <c r="BF41" s="155">
        <f t="shared" si="1"/>
        <v>0.57407407407407407</v>
      </c>
      <c r="BG41" s="154">
        <f t="shared" si="2"/>
        <v>23</v>
      </c>
      <c r="BH41" s="155">
        <f t="shared" si="3"/>
        <v>0.42592592592592593</v>
      </c>
      <c r="BI41" s="222">
        <f t="shared" si="4"/>
        <v>1.3478260869565217</v>
      </c>
      <c r="BJ41" s="154">
        <f t="shared" si="5"/>
        <v>0</v>
      </c>
      <c r="BK41" s="155">
        <f t="shared" si="6"/>
        <v>0</v>
      </c>
    </row>
    <row r="42" spans="1:63">
      <c r="A42" s="91" t="s">
        <v>305</v>
      </c>
      <c r="B42" s="79" t="s">
        <v>370</v>
      </c>
      <c r="C42" s="130" t="s">
        <v>495</v>
      </c>
      <c r="D42" s="130" t="s">
        <v>495</v>
      </c>
      <c r="E42" s="130" t="s">
        <v>495</v>
      </c>
      <c r="F42" s="130" t="s">
        <v>495</v>
      </c>
      <c r="G42" s="130" t="s">
        <v>495</v>
      </c>
      <c r="H42" s="130" t="s">
        <v>495</v>
      </c>
      <c r="I42" s="130" t="s">
        <v>495</v>
      </c>
      <c r="J42" s="130" t="s">
        <v>496</v>
      </c>
      <c r="K42" s="130" t="s">
        <v>495</v>
      </c>
      <c r="L42" s="130" t="s">
        <v>495</v>
      </c>
      <c r="M42" s="130" t="s">
        <v>496</v>
      </c>
      <c r="N42" s="130" t="s">
        <v>496</v>
      </c>
      <c r="O42" s="130" t="s">
        <v>495</v>
      </c>
      <c r="P42" s="130" t="s">
        <v>495</v>
      </c>
      <c r="Q42" s="130" t="s">
        <v>496</v>
      </c>
      <c r="R42" s="130" t="s">
        <v>495</v>
      </c>
      <c r="S42" s="130" t="s">
        <v>495</v>
      </c>
      <c r="T42" s="130" t="s">
        <v>495</v>
      </c>
      <c r="U42" s="130" t="s">
        <v>495</v>
      </c>
      <c r="V42" s="130" t="s">
        <v>496</v>
      </c>
      <c r="W42" s="130" t="s">
        <v>496</v>
      </c>
      <c r="X42" s="130" t="s">
        <v>495</v>
      </c>
      <c r="Y42" s="130" t="s">
        <v>495</v>
      </c>
      <c r="Z42" s="130" t="s">
        <v>496</v>
      </c>
      <c r="AA42" s="130" t="s">
        <v>496</v>
      </c>
      <c r="AB42" s="130" t="s">
        <v>496</v>
      </c>
      <c r="AC42" s="130" t="s">
        <v>496</v>
      </c>
      <c r="AD42" s="130" t="s">
        <v>496</v>
      </c>
      <c r="AE42" s="130" t="s">
        <v>496</v>
      </c>
      <c r="AF42" s="130" t="s">
        <v>495</v>
      </c>
      <c r="AG42" s="130" t="s">
        <v>495</v>
      </c>
      <c r="AH42" s="130" t="s">
        <v>495</v>
      </c>
      <c r="AI42" s="130" t="s">
        <v>495</v>
      </c>
      <c r="AJ42" s="130" t="s">
        <v>495</v>
      </c>
      <c r="AK42" s="130" t="s">
        <v>495</v>
      </c>
      <c r="AL42" s="171" t="s">
        <v>495</v>
      </c>
      <c r="AM42" s="130" t="s">
        <v>496</v>
      </c>
      <c r="AN42" s="130" t="s">
        <v>496</v>
      </c>
      <c r="AO42" s="130" t="s">
        <v>496</v>
      </c>
      <c r="AP42" s="130" t="s">
        <v>496</v>
      </c>
      <c r="AQ42" s="130" t="s">
        <v>495</v>
      </c>
      <c r="AR42" s="130" t="s">
        <v>496</v>
      </c>
      <c r="AS42" s="130" t="s">
        <v>495</v>
      </c>
      <c r="AT42" s="130" t="s">
        <v>496</v>
      </c>
      <c r="AU42" s="130" t="s">
        <v>496</v>
      </c>
      <c r="AV42" s="130" t="s">
        <v>496</v>
      </c>
      <c r="AW42" s="130" t="s">
        <v>496</v>
      </c>
      <c r="AX42" s="130" t="s">
        <v>496</v>
      </c>
      <c r="AY42" s="130" t="s">
        <v>495</v>
      </c>
      <c r="AZ42" s="130" t="s">
        <v>495</v>
      </c>
      <c r="BA42" s="130" t="s">
        <v>496</v>
      </c>
      <c r="BB42" s="130" t="s">
        <v>495</v>
      </c>
      <c r="BC42" s="130" t="s">
        <v>495</v>
      </c>
      <c r="BD42" s="130" t="s">
        <v>495</v>
      </c>
      <c r="BE42" s="154">
        <f t="shared" si="0"/>
        <v>31</v>
      </c>
      <c r="BF42" s="155">
        <f t="shared" si="1"/>
        <v>0.57407407407407407</v>
      </c>
      <c r="BG42" s="154">
        <f t="shared" si="2"/>
        <v>23</v>
      </c>
      <c r="BH42" s="155">
        <f t="shared" si="3"/>
        <v>0.42592592592592593</v>
      </c>
      <c r="BI42" s="222">
        <f t="shared" si="4"/>
        <v>1.3478260869565217</v>
      </c>
      <c r="BJ42" s="154">
        <f t="shared" si="5"/>
        <v>0</v>
      </c>
      <c r="BK42" s="155">
        <f t="shared" si="6"/>
        <v>0</v>
      </c>
    </row>
    <row r="43" spans="1:63">
      <c r="A43" s="91" t="s">
        <v>306</v>
      </c>
      <c r="B43" s="79" t="s">
        <v>371</v>
      </c>
      <c r="C43" s="130" t="s">
        <v>495</v>
      </c>
      <c r="D43" s="130" t="s">
        <v>495</v>
      </c>
      <c r="E43" s="130" t="s">
        <v>495</v>
      </c>
      <c r="F43" s="130" t="s">
        <v>495</v>
      </c>
      <c r="G43" s="130" t="s">
        <v>495</v>
      </c>
      <c r="H43" s="130" t="s">
        <v>495</v>
      </c>
      <c r="I43" s="130" t="s">
        <v>495</v>
      </c>
      <c r="J43" s="130" t="s">
        <v>496</v>
      </c>
      <c r="K43" s="130" t="s">
        <v>495</v>
      </c>
      <c r="L43" s="130" t="s">
        <v>495</v>
      </c>
      <c r="M43" s="130" t="s">
        <v>496</v>
      </c>
      <c r="N43" s="130" t="s">
        <v>496</v>
      </c>
      <c r="O43" s="130" t="s">
        <v>495</v>
      </c>
      <c r="P43" s="130" t="s">
        <v>495</v>
      </c>
      <c r="Q43" s="130" t="s">
        <v>496</v>
      </c>
      <c r="R43" s="130" t="s">
        <v>495</v>
      </c>
      <c r="S43" s="130" t="s">
        <v>495</v>
      </c>
      <c r="T43" s="130" t="s">
        <v>495</v>
      </c>
      <c r="U43" s="130" t="s">
        <v>495</v>
      </c>
      <c r="V43" s="130" t="s">
        <v>496</v>
      </c>
      <c r="W43" s="130" t="s">
        <v>496</v>
      </c>
      <c r="X43" s="130" t="s">
        <v>495</v>
      </c>
      <c r="Y43" s="130" t="s">
        <v>495</v>
      </c>
      <c r="Z43" s="130" t="s">
        <v>496</v>
      </c>
      <c r="AA43" s="130" t="s">
        <v>496</v>
      </c>
      <c r="AB43" s="130" t="s">
        <v>496</v>
      </c>
      <c r="AC43" s="130" t="s">
        <v>496</v>
      </c>
      <c r="AD43" s="130" t="s">
        <v>496</v>
      </c>
      <c r="AE43" s="130" t="s">
        <v>496</v>
      </c>
      <c r="AF43" s="130" t="s">
        <v>495</v>
      </c>
      <c r="AG43" s="130" t="s">
        <v>495</v>
      </c>
      <c r="AH43" s="130" t="s">
        <v>495</v>
      </c>
      <c r="AI43" s="130" t="s">
        <v>495</v>
      </c>
      <c r="AJ43" s="130" t="s">
        <v>495</v>
      </c>
      <c r="AK43" s="130" t="s">
        <v>495</v>
      </c>
      <c r="AL43" s="171" t="s">
        <v>495</v>
      </c>
      <c r="AM43" s="130" t="s">
        <v>496</v>
      </c>
      <c r="AN43" s="130" t="s">
        <v>496</v>
      </c>
      <c r="AO43" s="130" t="s">
        <v>496</v>
      </c>
      <c r="AP43" s="130" t="s">
        <v>496</v>
      </c>
      <c r="AQ43" s="130" t="s">
        <v>495</v>
      </c>
      <c r="AR43" s="130" t="s">
        <v>496</v>
      </c>
      <c r="AS43" s="130" t="s">
        <v>495</v>
      </c>
      <c r="AT43" s="130" t="s">
        <v>496</v>
      </c>
      <c r="AU43" s="130" t="s">
        <v>496</v>
      </c>
      <c r="AV43" s="130" t="s">
        <v>496</v>
      </c>
      <c r="AW43" s="130" t="s">
        <v>496</v>
      </c>
      <c r="AX43" s="130" t="s">
        <v>496</v>
      </c>
      <c r="AY43" s="130" t="s">
        <v>495</v>
      </c>
      <c r="AZ43" s="130" t="s">
        <v>495</v>
      </c>
      <c r="BA43" s="130" t="s">
        <v>496</v>
      </c>
      <c r="BB43" s="130" t="s">
        <v>495</v>
      </c>
      <c r="BC43" s="130" t="s">
        <v>495</v>
      </c>
      <c r="BD43" s="130" t="s">
        <v>495</v>
      </c>
      <c r="BE43" s="154">
        <f t="shared" si="0"/>
        <v>31</v>
      </c>
      <c r="BF43" s="155">
        <f t="shared" si="1"/>
        <v>0.57407407407407407</v>
      </c>
      <c r="BG43" s="154">
        <f t="shared" si="2"/>
        <v>23</v>
      </c>
      <c r="BH43" s="155">
        <f t="shared" si="3"/>
        <v>0.42592592592592593</v>
      </c>
      <c r="BI43" s="222">
        <f t="shared" si="4"/>
        <v>1.3478260869565217</v>
      </c>
      <c r="BJ43" s="154">
        <f t="shared" si="5"/>
        <v>0</v>
      </c>
      <c r="BK43" s="155">
        <f t="shared" si="6"/>
        <v>0</v>
      </c>
    </row>
    <row r="44" spans="1:63">
      <c r="A44" s="91" t="s">
        <v>307</v>
      </c>
      <c r="B44" s="79" t="s">
        <v>372</v>
      </c>
      <c r="C44" s="130" t="s">
        <v>495</v>
      </c>
      <c r="D44" s="130" t="s">
        <v>495</v>
      </c>
      <c r="E44" s="130" t="s">
        <v>495</v>
      </c>
      <c r="F44" s="130" t="s">
        <v>495</v>
      </c>
      <c r="G44" s="130" t="s">
        <v>495</v>
      </c>
      <c r="H44" s="130" t="s">
        <v>495</v>
      </c>
      <c r="I44" s="130" t="s">
        <v>495</v>
      </c>
      <c r="J44" s="130" t="s">
        <v>496</v>
      </c>
      <c r="K44" s="130" t="s">
        <v>495</v>
      </c>
      <c r="L44" s="130" t="s">
        <v>495</v>
      </c>
      <c r="M44" s="130" t="s">
        <v>496</v>
      </c>
      <c r="N44" s="130" t="s">
        <v>496</v>
      </c>
      <c r="O44" s="130" t="s">
        <v>495</v>
      </c>
      <c r="P44" s="130" t="s">
        <v>495</v>
      </c>
      <c r="Q44" s="130" t="s">
        <v>496</v>
      </c>
      <c r="R44" s="130" t="s">
        <v>495</v>
      </c>
      <c r="S44" s="130" t="s">
        <v>495</v>
      </c>
      <c r="T44" s="130" t="s">
        <v>495</v>
      </c>
      <c r="U44" s="130" t="s">
        <v>495</v>
      </c>
      <c r="V44" s="130" t="s">
        <v>496</v>
      </c>
      <c r="W44" s="130" t="s">
        <v>496</v>
      </c>
      <c r="X44" s="130" t="s">
        <v>495</v>
      </c>
      <c r="Y44" s="130" t="s">
        <v>495</v>
      </c>
      <c r="Z44" s="130" t="s">
        <v>496</v>
      </c>
      <c r="AA44" s="130" t="s">
        <v>496</v>
      </c>
      <c r="AB44" s="130" t="s">
        <v>496</v>
      </c>
      <c r="AC44" s="130" t="s">
        <v>496</v>
      </c>
      <c r="AD44" s="130" t="s">
        <v>496</v>
      </c>
      <c r="AE44" s="130" t="s">
        <v>496</v>
      </c>
      <c r="AF44" s="130" t="s">
        <v>495</v>
      </c>
      <c r="AG44" s="130" t="s">
        <v>495</v>
      </c>
      <c r="AH44" s="130" t="s">
        <v>495</v>
      </c>
      <c r="AI44" s="130" t="s">
        <v>495</v>
      </c>
      <c r="AJ44" s="130" t="s">
        <v>495</v>
      </c>
      <c r="AK44" s="130" t="s">
        <v>495</v>
      </c>
      <c r="AL44" s="171" t="s">
        <v>495</v>
      </c>
      <c r="AM44" s="130" t="s">
        <v>496</v>
      </c>
      <c r="AN44" s="130" t="s">
        <v>496</v>
      </c>
      <c r="AO44" s="130" t="s">
        <v>496</v>
      </c>
      <c r="AP44" s="130" t="s">
        <v>496</v>
      </c>
      <c r="AQ44" s="130" t="s">
        <v>495</v>
      </c>
      <c r="AR44" s="130" t="s">
        <v>496</v>
      </c>
      <c r="AS44" s="130" t="s">
        <v>495</v>
      </c>
      <c r="AT44" s="130" t="s">
        <v>496</v>
      </c>
      <c r="AU44" s="130" t="s">
        <v>496</v>
      </c>
      <c r="AV44" s="130" t="s">
        <v>496</v>
      </c>
      <c r="AW44" s="130" t="s">
        <v>496</v>
      </c>
      <c r="AX44" s="130" t="s">
        <v>496</v>
      </c>
      <c r="AY44" s="130" t="s">
        <v>495</v>
      </c>
      <c r="AZ44" s="130" t="s">
        <v>495</v>
      </c>
      <c r="BA44" s="130" t="s">
        <v>496</v>
      </c>
      <c r="BB44" s="130" t="s">
        <v>495</v>
      </c>
      <c r="BC44" s="130" t="s">
        <v>495</v>
      </c>
      <c r="BD44" s="130" t="s">
        <v>495</v>
      </c>
      <c r="BE44" s="154">
        <f t="shared" si="0"/>
        <v>31</v>
      </c>
      <c r="BF44" s="155">
        <f t="shared" si="1"/>
        <v>0.57407407407407407</v>
      </c>
      <c r="BG44" s="154">
        <f t="shared" si="2"/>
        <v>23</v>
      </c>
      <c r="BH44" s="155">
        <f t="shared" si="3"/>
        <v>0.42592592592592593</v>
      </c>
      <c r="BI44" s="222">
        <f t="shared" si="4"/>
        <v>1.3478260869565217</v>
      </c>
      <c r="BJ44" s="154">
        <f t="shared" si="5"/>
        <v>0</v>
      </c>
      <c r="BK44" s="155">
        <f t="shared" si="6"/>
        <v>0</v>
      </c>
    </row>
    <row r="45" spans="1:63">
      <c r="A45" s="91" t="s">
        <v>308</v>
      </c>
      <c r="B45" s="79" t="s">
        <v>373</v>
      </c>
      <c r="C45" s="130" t="s">
        <v>495</v>
      </c>
      <c r="D45" s="130" t="s">
        <v>495</v>
      </c>
      <c r="E45" s="130" t="s">
        <v>495</v>
      </c>
      <c r="F45" s="130" t="s">
        <v>495</v>
      </c>
      <c r="G45" s="130" t="s">
        <v>495</v>
      </c>
      <c r="H45" s="130" t="s">
        <v>495</v>
      </c>
      <c r="I45" s="130" t="s">
        <v>495</v>
      </c>
      <c r="J45" s="130" t="s">
        <v>496</v>
      </c>
      <c r="K45" s="130" t="s">
        <v>495</v>
      </c>
      <c r="L45" s="130" t="s">
        <v>495</v>
      </c>
      <c r="M45" s="130" t="s">
        <v>496</v>
      </c>
      <c r="N45" s="130" t="s">
        <v>496</v>
      </c>
      <c r="O45" s="130" t="s">
        <v>495</v>
      </c>
      <c r="P45" s="130" t="s">
        <v>495</v>
      </c>
      <c r="Q45" s="130" t="s">
        <v>496</v>
      </c>
      <c r="R45" s="130" t="s">
        <v>495</v>
      </c>
      <c r="S45" s="130" t="s">
        <v>495</v>
      </c>
      <c r="T45" s="130" t="s">
        <v>495</v>
      </c>
      <c r="U45" s="130" t="s">
        <v>495</v>
      </c>
      <c r="V45" s="130" t="s">
        <v>496</v>
      </c>
      <c r="W45" s="130" t="s">
        <v>496</v>
      </c>
      <c r="X45" s="130" t="s">
        <v>495</v>
      </c>
      <c r="Y45" s="130" t="s">
        <v>495</v>
      </c>
      <c r="Z45" s="130" t="s">
        <v>496</v>
      </c>
      <c r="AA45" s="130" t="s">
        <v>496</v>
      </c>
      <c r="AB45" s="130" t="s">
        <v>496</v>
      </c>
      <c r="AC45" s="130" t="s">
        <v>496</v>
      </c>
      <c r="AD45" s="130" t="s">
        <v>496</v>
      </c>
      <c r="AE45" s="130" t="s">
        <v>496</v>
      </c>
      <c r="AF45" s="130" t="s">
        <v>495</v>
      </c>
      <c r="AG45" s="130" t="s">
        <v>495</v>
      </c>
      <c r="AH45" s="130" t="s">
        <v>495</v>
      </c>
      <c r="AI45" s="130" t="s">
        <v>495</v>
      </c>
      <c r="AJ45" s="130" t="s">
        <v>495</v>
      </c>
      <c r="AK45" s="130" t="s">
        <v>495</v>
      </c>
      <c r="AL45" s="171" t="s">
        <v>495</v>
      </c>
      <c r="AM45" s="130" t="s">
        <v>496</v>
      </c>
      <c r="AN45" s="130" t="s">
        <v>496</v>
      </c>
      <c r="AO45" s="130" t="s">
        <v>496</v>
      </c>
      <c r="AP45" s="130" t="s">
        <v>496</v>
      </c>
      <c r="AQ45" s="130" t="s">
        <v>495</v>
      </c>
      <c r="AR45" s="130" t="s">
        <v>496</v>
      </c>
      <c r="AS45" s="130" t="s">
        <v>495</v>
      </c>
      <c r="AT45" s="130" t="s">
        <v>496</v>
      </c>
      <c r="AU45" s="130" t="s">
        <v>496</v>
      </c>
      <c r="AV45" s="130" t="s">
        <v>496</v>
      </c>
      <c r="AW45" s="130" t="s">
        <v>496</v>
      </c>
      <c r="AX45" s="130" t="s">
        <v>496</v>
      </c>
      <c r="AY45" s="130" t="s">
        <v>495</v>
      </c>
      <c r="AZ45" s="130" t="s">
        <v>495</v>
      </c>
      <c r="BA45" s="130" t="s">
        <v>496</v>
      </c>
      <c r="BB45" s="130" t="s">
        <v>495</v>
      </c>
      <c r="BC45" s="130" t="s">
        <v>495</v>
      </c>
      <c r="BD45" s="130" t="s">
        <v>495</v>
      </c>
      <c r="BE45" s="154">
        <f t="shared" si="0"/>
        <v>31</v>
      </c>
      <c r="BF45" s="155">
        <f t="shared" si="1"/>
        <v>0.57407407407407407</v>
      </c>
      <c r="BG45" s="154">
        <f t="shared" si="2"/>
        <v>23</v>
      </c>
      <c r="BH45" s="155">
        <f t="shared" si="3"/>
        <v>0.42592592592592593</v>
      </c>
      <c r="BI45" s="222">
        <f t="shared" si="4"/>
        <v>1.3478260869565217</v>
      </c>
      <c r="BJ45" s="154">
        <f t="shared" si="5"/>
        <v>0</v>
      </c>
      <c r="BK45" s="155">
        <f t="shared" si="6"/>
        <v>0</v>
      </c>
    </row>
    <row r="46" spans="1:63">
      <c r="A46" s="91" t="s">
        <v>309</v>
      </c>
      <c r="B46" s="79" t="s">
        <v>374</v>
      </c>
      <c r="C46" s="130" t="s">
        <v>495</v>
      </c>
      <c r="D46" s="130" t="s">
        <v>495</v>
      </c>
      <c r="E46" s="130" t="s">
        <v>495</v>
      </c>
      <c r="F46" s="130" t="s">
        <v>495</v>
      </c>
      <c r="G46" s="130" t="s">
        <v>495</v>
      </c>
      <c r="H46" s="130" t="s">
        <v>495</v>
      </c>
      <c r="I46" s="130" t="s">
        <v>60</v>
      </c>
      <c r="J46" s="130" t="s">
        <v>496</v>
      </c>
      <c r="K46" s="130" t="s">
        <v>495</v>
      </c>
      <c r="L46" s="130" t="s">
        <v>495</v>
      </c>
      <c r="M46" s="130" t="s">
        <v>496</v>
      </c>
      <c r="N46" s="130" t="s">
        <v>496</v>
      </c>
      <c r="O46" s="130" t="s">
        <v>495</v>
      </c>
      <c r="P46" s="130" t="s">
        <v>496</v>
      </c>
      <c r="Q46" s="130" t="s">
        <v>496</v>
      </c>
      <c r="R46" s="130" t="s">
        <v>495</v>
      </c>
      <c r="S46" s="130" t="s">
        <v>495</v>
      </c>
      <c r="T46" s="130" t="s">
        <v>495</v>
      </c>
      <c r="U46" s="130" t="s">
        <v>495</v>
      </c>
      <c r="V46" s="130" t="s">
        <v>495</v>
      </c>
      <c r="W46" s="130" t="s">
        <v>495</v>
      </c>
      <c r="X46" s="130" t="s">
        <v>495</v>
      </c>
      <c r="Y46" s="130" t="s">
        <v>495</v>
      </c>
      <c r="Z46" s="130" t="s">
        <v>495</v>
      </c>
      <c r="AA46" s="130" t="s">
        <v>496</v>
      </c>
      <c r="AB46" s="130" t="s">
        <v>496</v>
      </c>
      <c r="AC46" s="130" t="s">
        <v>496</v>
      </c>
      <c r="AD46" s="130" t="s">
        <v>496</v>
      </c>
      <c r="AE46" s="130" t="s">
        <v>495</v>
      </c>
      <c r="AF46" s="130" t="s">
        <v>495</v>
      </c>
      <c r="AG46" s="130" t="s">
        <v>496</v>
      </c>
      <c r="AH46" s="130" t="s">
        <v>495</v>
      </c>
      <c r="AI46" s="130" t="s">
        <v>495</v>
      </c>
      <c r="AJ46" s="130" t="s">
        <v>495</v>
      </c>
      <c r="AK46" s="130" t="s">
        <v>495</v>
      </c>
      <c r="AL46" s="171" t="s">
        <v>495</v>
      </c>
      <c r="AM46" s="130" t="s">
        <v>496</v>
      </c>
      <c r="AN46" s="130" t="s">
        <v>496</v>
      </c>
      <c r="AO46" s="130" t="s">
        <v>496</v>
      </c>
      <c r="AP46" s="130" t="s">
        <v>496</v>
      </c>
      <c r="AQ46" s="130" t="s">
        <v>495</v>
      </c>
      <c r="AR46" s="130" t="s">
        <v>496</v>
      </c>
      <c r="AS46" s="130" t="s">
        <v>495</v>
      </c>
      <c r="AT46" s="130" t="s">
        <v>496</v>
      </c>
      <c r="AU46" s="130" t="s">
        <v>496</v>
      </c>
      <c r="AV46" s="130" t="s">
        <v>495</v>
      </c>
      <c r="AW46" s="130" t="s">
        <v>496</v>
      </c>
      <c r="AX46" s="130" t="s">
        <v>495</v>
      </c>
      <c r="AY46" s="130" t="s">
        <v>495</v>
      </c>
      <c r="AZ46" s="130" t="s">
        <v>495</v>
      </c>
      <c r="BA46" s="130" t="s">
        <v>496</v>
      </c>
      <c r="BB46" s="130" t="s">
        <v>495</v>
      </c>
      <c r="BC46" s="130" t="s">
        <v>495</v>
      </c>
      <c r="BD46" s="130" t="s">
        <v>495</v>
      </c>
      <c r="BE46" s="154">
        <f t="shared" si="0"/>
        <v>34</v>
      </c>
      <c r="BF46" s="155">
        <f t="shared" si="1"/>
        <v>0.62962962962962965</v>
      </c>
      <c r="BG46" s="154">
        <f t="shared" si="2"/>
        <v>19</v>
      </c>
      <c r="BH46" s="155">
        <f t="shared" si="3"/>
        <v>0.35185185185185186</v>
      </c>
      <c r="BI46" s="222">
        <f t="shared" si="4"/>
        <v>1.7894736842105263</v>
      </c>
      <c r="BJ46" s="154">
        <f t="shared" si="5"/>
        <v>1</v>
      </c>
      <c r="BK46" s="155">
        <f t="shared" si="6"/>
        <v>1.8518518518518517E-2</v>
      </c>
    </row>
    <row r="47" spans="1:63">
      <c r="A47" s="91" t="s">
        <v>310</v>
      </c>
      <c r="B47" s="79" t="s">
        <v>375</v>
      </c>
      <c r="C47" s="130" t="s">
        <v>495</v>
      </c>
      <c r="D47" s="130" t="s">
        <v>495</v>
      </c>
      <c r="E47" s="130" t="s">
        <v>495</v>
      </c>
      <c r="F47" s="130" t="s">
        <v>495</v>
      </c>
      <c r="G47" s="130" t="s">
        <v>495</v>
      </c>
      <c r="H47" s="130" t="s">
        <v>495</v>
      </c>
      <c r="I47" s="130" t="s">
        <v>60</v>
      </c>
      <c r="J47" s="130" t="s">
        <v>496</v>
      </c>
      <c r="K47" s="130" t="s">
        <v>495</v>
      </c>
      <c r="L47" s="130" t="s">
        <v>495</v>
      </c>
      <c r="M47" s="130" t="s">
        <v>496</v>
      </c>
      <c r="N47" s="130" t="s">
        <v>496</v>
      </c>
      <c r="O47" s="130" t="s">
        <v>495</v>
      </c>
      <c r="P47" s="130" t="s">
        <v>496</v>
      </c>
      <c r="Q47" s="130" t="s">
        <v>496</v>
      </c>
      <c r="R47" s="130" t="s">
        <v>495</v>
      </c>
      <c r="S47" s="130" t="s">
        <v>495</v>
      </c>
      <c r="T47" s="130" t="s">
        <v>495</v>
      </c>
      <c r="U47" s="130" t="s">
        <v>495</v>
      </c>
      <c r="V47" s="130" t="s">
        <v>495</v>
      </c>
      <c r="W47" s="130" t="s">
        <v>495</v>
      </c>
      <c r="X47" s="130" t="s">
        <v>495</v>
      </c>
      <c r="Y47" s="130" t="s">
        <v>495</v>
      </c>
      <c r="Z47" s="130" t="s">
        <v>495</v>
      </c>
      <c r="AA47" s="130" t="s">
        <v>496</v>
      </c>
      <c r="AB47" s="130" t="s">
        <v>496</v>
      </c>
      <c r="AC47" s="130" t="s">
        <v>496</v>
      </c>
      <c r="AD47" s="130" t="s">
        <v>496</v>
      </c>
      <c r="AE47" s="130" t="s">
        <v>495</v>
      </c>
      <c r="AF47" s="130" t="s">
        <v>495</v>
      </c>
      <c r="AG47" s="130" t="s">
        <v>496</v>
      </c>
      <c r="AH47" s="130" t="s">
        <v>495</v>
      </c>
      <c r="AI47" s="130" t="s">
        <v>495</v>
      </c>
      <c r="AJ47" s="130" t="s">
        <v>495</v>
      </c>
      <c r="AK47" s="130" t="s">
        <v>495</v>
      </c>
      <c r="AL47" s="171" t="s">
        <v>495</v>
      </c>
      <c r="AM47" s="130" t="s">
        <v>496</v>
      </c>
      <c r="AN47" s="130" t="s">
        <v>496</v>
      </c>
      <c r="AO47" s="130" t="s">
        <v>496</v>
      </c>
      <c r="AP47" s="130" t="s">
        <v>496</v>
      </c>
      <c r="AQ47" s="130" t="s">
        <v>495</v>
      </c>
      <c r="AR47" s="130" t="s">
        <v>496</v>
      </c>
      <c r="AS47" s="130" t="s">
        <v>495</v>
      </c>
      <c r="AT47" s="130" t="s">
        <v>496</v>
      </c>
      <c r="AU47" s="130" t="s">
        <v>496</v>
      </c>
      <c r="AV47" s="130" t="s">
        <v>495</v>
      </c>
      <c r="AW47" s="130" t="s">
        <v>496</v>
      </c>
      <c r="AX47" s="130" t="s">
        <v>495</v>
      </c>
      <c r="AY47" s="130" t="s">
        <v>495</v>
      </c>
      <c r="AZ47" s="130" t="s">
        <v>495</v>
      </c>
      <c r="BA47" s="130" t="s">
        <v>496</v>
      </c>
      <c r="BB47" s="130" t="s">
        <v>495</v>
      </c>
      <c r="BC47" s="130" t="s">
        <v>495</v>
      </c>
      <c r="BD47" s="130" t="s">
        <v>495</v>
      </c>
      <c r="BE47" s="154">
        <f t="shared" si="0"/>
        <v>34</v>
      </c>
      <c r="BF47" s="155">
        <f t="shared" si="1"/>
        <v>0.62962962962962965</v>
      </c>
      <c r="BG47" s="154">
        <f t="shared" si="2"/>
        <v>19</v>
      </c>
      <c r="BH47" s="155">
        <f t="shared" si="3"/>
        <v>0.35185185185185186</v>
      </c>
      <c r="BI47" s="222">
        <f t="shared" si="4"/>
        <v>1.7894736842105263</v>
      </c>
      <c r="BJ47" s="154">
        <f t="shared" si="5"/>
        <v>1</v>
      </c>
      <c r="BK47" s="155">
        <f t="shared" si="6"/>
        <v>1.8518518518518517E-2</v>
      </c>
    </row>
    <row r="48" spans="1:63">
      <c r="A48" s="91" t="s">
        <v>311</v>
      </c>
      <c r="B48" s="79" t="s">
        <v>376</v>
      </c>
      <c r="C48" s="130" t="s">
        <v>495</v>
      </c>
      <c r="D48" s="130" t="s">
        <v>495</v>
      </c>
      <c r="E48" s="130" t="s">
        <v>495</v>
      </c>
      <c r="F48" s="130" t="s">
        <v>495</v>
      </c>
      <c r="G48" s="130" t="s">
        <v>495</v>
      </c>
      <c r="H48" s="130" t="s">
        <v>495</v>
      </c>
      <c r="I48" s="130" t="s">
        <v>60</v>
      </c>
      <c r="J48" s="130" t="s">
        <v>496</v>
      </c>
      <c r="K48" s="130" t="s">
        <v>495</v>
      </c>
      <c r="L48" s="130" t="s">
        <v>495</v>
      </c>
      <c r="M48" s="130" t="s">
        <v>496</v>
      </c>
      <c r="N48" s="130" t="s">
        <v>496</v>
      </c>
      <c r="O48" s="130" t="s">
        <v>495</v>
      </c>
      <c r="P48" s="130" t="s">
        <v>496</v>
      </c>
      <c r="Q48" s="130" t="s">
        <v>496</v>
      </c>
      <c r="R48" s="130" t="s">
        <v>495</v>
      </c>
      <c r="S48" s="130" t="s">
        <v>495</v>
      </c>
      <c r="T48" s="130" t="s">
        <v>495</v>
      </c>
      <c r="U48" s="130" t="s">
        <v>495</v>
      </c>
      <c r="V48" s="130" t="s">
        <v>495</v>
      </c>
      <c r="W48" s="130" t="s">
        <v>495</v>
      </c>
      <c r="X48" s="130" t="s">
        <v>495</v>
      </c>
      <c r="Y48" s="130" t="s">
        <v>495</v>
      </c>
      <c r="Z48" s="130" t="s">
        <v>495</v>
      </c>
      <c r="AA48" s="130" t="s">
        <v>496</v>
      </c>
      <c r="AB48" s="130" t="s">
        <v>496</v>
      </c>
      <c r="AC48" s="130" t="s">
        <v>496</v>
      </c>
      <c r="AD48" s="130" t="s">
        <v>496</v>
      </c>
      <c r="AE48" s="130" t="s">
        <v>495</v>
      </c>
      <c r="AF48" s="130" t="s">
        <v>495</v>
      </c>
      <c r="AG48" s="130" t="s">
        <v>496</v>
      </c>
      <c r="AH48" s="130" t="s">
        <v>495</v>
      </c>
      <c r="AI48" s="130" t="s">
        <v>495</v>
      </c>
      <c r="AJ48" s="130" t="s">
        <v>495</v>
      </c>
      <c r="AK48" s="130" t="s">
        <v>495</v>
      </c>
      <c r="AL48" s="171" t="s">
        <v>495</v>
      </c>
      <c r="AM48" s="130" t="s">
        <v>496</v>
      </c>
      <c r="AN48" s="130" t="s">
        <v>496</v>
      </c>
      <c r="AO48" s="130" t="s">
        <v>496</v>
      </c>
      <c r="AP48" s="130" t="s">
        <v>496</v>
      </c>
      <c r="AQ48" s="130" t="s">
        <v>495</v>
      </c>
      <c r="AR48" s="130" t="s">
        <v>496</v>
      </c>
      <c r="AS48" s="130" t="s">
        <v>495</v>
      </c>
      <c r="AT48" s="130" t="s">
        <v>496</v>
      </c>
      <c r="AU48" s="130" t="s">
        <v>496</v>
      </c>
      <c r="AV48" s="130" t="s">
        <v>495</v>
      </c>
      <c r="AW48" s="130" t="s">
        <v>496</v>
      </c>
      <c r="AX48" s="130" t="s">
        <v>495</v>
      </c>
      <c r="AY48" s="130" t="s">
        <v>495</v>
      </c>
      <c r="AZ48" s="130" t="s">
        <v>495</v>
      </c>
      <c r="BA48" s="130" t="s">
        <v>496</v>
      </c>
      <c r="BB48" s="130" t="s">
        <v>495</v>
      </c>
      <c r="BC48" s="130" t="s">
        <v>495</v>
      </c>
      <c r="BD48" s="130" t="s">
        <v>495</v>
      </c>
      <c r="BE48" s="154">
        <f t="shared" si="0"/>
        <v>34</v>
      </c>
      <c r="BF48" s="155">
        <f t="shared" si="1"/>
        <v>0.62962962962962965</v>
      </c>
      <c r="BG48" s="154">
        <f t="shared" si="2"/>
        <v>19</v>
      </c>
      <c r="BH48" s="155">
        <f t="shared" si="3"/>
        <v>0.35185185185185186</v>
      </c>
      <c r="BI48" s="222">
        <f t="shared" si="4"/>
        <v>1.7894736842105263</v>
      </c>
      <c r="BJ48" s="154">
        <f t="shared" si="5"/>
        <v>1</v>
      </c>
      <c r="BK48" s="155">
        <f t="shared" si="6"/>
        <v>1.8518518518518517E-2</v>
      </c>
    </row>
    <row r="49" spans="1:63">
      <c r="A49" s="91" t="s">
        <v>312</v>
      </c>
      <c r="B49" s="79" t="s">
        <v>377</v>
      </c>
      <c r="C49" s="130" t="s">
        <v>495</v>
      </c>
      <c r="D49" s="130" t="s">
        <v>495</v>
      </c>
      <c r="E49" s="130" t="s">
        <v>495</v>
      </c>
      <c r="F49" s="130" t="s">
        <v>495</v>
      </c>
      <c r="G49" s="130" t="s">
        <v>495</v>
      </c>
      <c r="H49" s="130" t="s">
        <v>495</v>
      </c>
      <c r="I49" s="130" t="s">
        <v>60</v>
      </c>
      <c r="J49" s="130" t="s">
        <v>496</v>
      </c>
      <c r="K49" s="130" t="s">
        <v>495</v>
      </c>
      <c r="L49" s="130" t="s">
        <v>60</v>
      </c>
      <c r="M49" s="130" t="s">
        <v>496</v>
      </c>
      <c r="N49" s="130" t="s">
        <v>496</v>
      </c>
      <c r="O49" s="130" t="s">
        <v>495</v>
      </c>
      <c r="P49" s="130" t="s">
        <v>496</v>
      </c>
      <c r="Q49" s="130" t="s">
        <v>496</v>
      </c>
      <c r="R49" s="130" t="s">
        <v>495</v>
      </c>
      <c r="S49" s="130" t="s">
        <v>495</v>
      </c>
      <c r="T49" s="130" t="s">
        <v>495</v>
      </c>
      <c r="U49" s="130" t="s">
        <v>495</v>
      </c>
      <c r="V49" s="130" t="s">
        <v>495</v>
      </c>
      <c r="W49" s="130" t="s">
        <v>495</v>
      </c>
      <c r="X49" s="130" t="s">
        <v>495</v>
      </c>
      <c r="Y49" s="130" t="s">
        <v>495</v>
      </c>
      <c r="Z49" s="130" t="s">
        <v>495</v>
      </c>
      <c r="AA49" s="130" t="s">
        <v>496</v>
      </c>
      <c r="AB49" s="130" t="s">
        <v>496</v>
      </c>
      <c r="AC49" s="130" t="s">
        <v>496</v>
      </c>
      <c r="AD49" s="130" t="s">
        <v>496</v>
      </c>
      <c r="AE49" s="130" t="s">
        <v>495</v>
      </c>
      <c r="AF49" s="130" t="s">
        <v>495</v>
      </c>
      <c r="AG49" s="130" t="s">
        <v>496</v>
      </c>
      <c r="AH49" s="130" t="s">
        <v>495</v>
      </c>
      <c r="AI49" s="130" t="s">
        <v>495</v>
      </c>
      <c r="AJ49" s="130" t="s">
        <v>495</v>
      </c>
      <c r="AK49" s="130" t="s">
        <v>495</v>
      </c>
      <c r="AL49" s="171" t="s">
        <v>495</v>
      </c>
      <c r="AM49" s="130" t="s">
        <v>496</v>
      </c>
      <c r="AN49" s="130" t="s">
        <v>496</v>
      </c>
      <c r="AO49" s="130" t="s">
        <v>496</v>
      </c>
      <c r="AP49" s="130" t="s">
        <v>496</v>
      </c>
      <c r="AQ49" s="130" t="s">
        <v>495</v>
      </c>
      <c r="AR49" s="130" t="s">
        <v>496</v>
      </c>
      <c r="AS49" s="130" t="s">
        <v>495</v>
      </c>
      <c r="AT49" s="130" t="s">
        <v>496</v>
      </c>
      <c r="AU49" s="130" t="s">
        <v>496</v>
      </c>
      <c r="AV49" s="130" t="s">
        <v>495</v>
      </c>
      <c r="AW49" s="130" t="s">
        <v>496</v>
      </c>
      <c r="AX49" s="130" t="s">
        <v>495</v>
      </c>
      <c r="AY49" s="130" t="s">
        <v>495</v>
      </c>
      <c r="AZ49" s="130" t="s">
        <v>495</v>
      </c>
      <c r="BA49" s="130" t="s">
        <v>496</v>
      </c>
      <c r="BB49" s="130" t="s">
        <v>495</v>
      </c>
      <c r="BC49" s="130" t="s">
        <v>495</v>
      </c>
      <c r="BD49" s="130" t="s">
        <v>495</v>
      </c>
      <c r="BE49" s="154">
        <f t="shared" si="0"/>
        <v>33</v>
      </c>
      <c r="BF49" s="155">
        <f t="shared" si="1"/>
        <v>0.61111111111111116</v>
      </c>
      <c r="BG49" s="154">
        <f t="shared" si="2"/>
        <v>19</v>
      </c>
      <c r="BH49" s="155">
        <f t="shared" si="3"/>
        <v>0.35185185185185186</v>
      </c>
      <c r="BI49" s="222">
        <f t="shared" si="4"/>
        <v>1.736842105263158</v>
      </c>
      <c r="BJ49" s="154">
        <f t="shared" si="5"/>
        <v>2</v>
      </c>
      <c r="BK49" s="155">
        <f t="shared" si="6"/>
        <v>3.7037037037037035E-2</v>
      </c>
    </row>
    <row r="50" spans="1:63">
      <c r="A50" s="91" t="s">
        <v>730</v>
      </c>
      <c r="B50" s="79" t="s">
        <v>378</v>
      </c>
      <c r="C50" s="130" t="s">
        <v>495</v>
      </c>
      <c r="D50" s="130" t="s">
        <v>495</v>
      </c>
      <c r="E50" s="130" t="s">
        <v>495</v>
      </c>
      <c r="F50" s="130" t="s">
        <v>495</v>
      </c>
      <c r="G50" s="130" t="s">
        <v>495</v>
      </c>
      <c r="H50" s="130" t="s">
        <v>495</v>
      </c>
      <c r="I50" s="130" t="s">
        <v>60</v>
      </c>
      <c r="J50" s="130" t="s">
        <v>496</v>
      </c>
      <c r="K50" s="130" t="s">
        <v>495</v>
      </c>
      <c r="L50" s="130" t="s">
        <v>495</v>
      </c>
      <c r="M50" s="130" t="s">
        <v>496</v>
      </c>
      <c r="N50" s="130" t="s">
        <v>496</v>
      </c>
      <c r="O50" s="130" t="s">
        <v>495</v>
      </c>
      <c r="P50" s="130" t="s">
        <v>496</v>
      </c>
      <c r="Q50" s="130" t="s">
        <v>496</v>
      </c>
      <c r="R50" s="130" t="s">
        <v>495</v>
      </c>
      <c r="S50" s="130" t="s">
        <v>495</v>
      </c>
      <c r="T50" s="130" t="s">
        <v>495</v>
      </c>
      <c r="U50" s="130" t="s">
        <v>495</v>
      </c>
      <c r="V50" s="130" t="s">
        <v>495</v>
      </c>
      <c r="W50" s="130" t="s">
        <v>495</v>
      </c>
      <c r="X50" s="130" t="s">
        <v>495</v>
      </c>
      <c r="Y50" s="130" t="s">
        <v>495</v>
      </c>
      <c r="Z50" s="130" t="s">
        <v>495</v>
      </c>
      <c r="AA50" s="130" t="s">
        <v>496</v>
      </c>
      <c r="AB50" s="130" t="s">
        <v>496</v>
      </c>
      <c r="AC50" s="130" t="s">
        <v>496</v>
      </c>
      <c r="AD50" s="130" t="s">
        <v>496</v>
      </c>
      <c r="AE50" s="130" t="s">
        <v>495</v>
      </c>
      <c r="AF50" s="130" t="s">
        <v>495</v>
      </c>
      <c r="AG50" s="130" t="s">
        <v>496</v>
      </c>
      <c r="AH50" s="130" t="s">
        <v>495</v>
      </c>
      <c r="AI50" s="130" t="s">
        <v>495</v>
      </c>
      <c r="AJ50" s="130" t="s">
        <v>495</v>
      </c>
      <c r="AK50" s="130" t="s">
        <v>495</v>
      </c>
      <c r="AL50" s="171" t="s">
        <v>495</v>
      </c>
      <c r="AM50" s="130" t="s">
        <v>496</v>
      </c>
      <c r="AN50" s="130" t="s">
        <v>496</v>
      </c>
      <c r="AO50" s="130" t="s">
        <v>496</v>
      </c>
      <c r="AP50" s="130" t="s">
        <v>496</v>
      </c>
      <c r="AQ50" s="130" t="s">
        <v>495</v>
      </c>
      <c r="AR50" s="130" t="s">
        <v>496</v>
      </c>
      <c r="AS50" s="130" t="s">
        <v>495</v>
      </c>
      <c r="AT50" s="130" t="s">
        <v>496</v>
      </c>
      <c r="AU50" s="130" t="s">
        <v>496</v>
      </c>
      <c r="AV50" s="130" t="s">
        <v>495</v>
      </c>
      <c r="AW50" s="130" t="s">
        <v>496</v>
      </c>
      <c r="AX50" s="130" t="s">
        <v>495</v>
      </c>
      <c r="AY50" s="130" t="s">
        <v>495</v>
      </c>
      <c r="AZ50" s="130" t="s">
        <v>495</v>
      </c>
      <c r="BA50" s="130" t="s">
        <v>496</v>
      </c>
      <c r="BB50" s="130" t="s">
        <v>495</v>
      </c>
      <c r="BC50" s="130" t="s">
        <v>495</v>
      </c>
      <c r="BD50" s="130" t="s">
        <v>495</v>
      </c>
      <c r="BE50" s="154">
        <f t="shared" si="0"/>
        <v>34</v>
      </c>
      <c r="BF50" s="155">
        <f t="shared" si="1"/>
        <v>0.62962962962962965</v>
      </c>
      <c r="BG50" s="154">
        <f t="shared" si="2"/>
        <v>19</v>
      </c>
      <c r="BH50" s="155">
        <f t="shared" si="3"/>
        <v>0.35185185185185186</v>
      </c>
      <c r="BI50" s="222">
        <f t="shared" si="4"/>
        <v>1.7894736842105263</v>
      </c>
      <c r="BJ50" s="154">
        <f t="shared" si="5"/>
        <v>1</v>
      </c>
      <c r="BK50" s="155">
        <f t="shared" si="6"/>
        <v>1.8518518518518517E-2</v>
      </c>
    </row>
    <row r="51" spans="1:63">
      <c r="A51" s="91" t="s">
        <v>313</v>
      </c>
      <c r="B51" s="79" t="s">
        <v>379</v>
      </c>
      <c r="C51" s="130" t="s">
        <v>495</v>
      </c>
      <c r="D51" s="130" t="s">
        <v>495</v>
      </c>
      <c r="E51" s="130" t="s">
        <v>495</v>
      </c>
      <c r="F51" s="130" t="s">
        <v>495</v>
      </c>
      <c r="G51" s="130" t="s">
        <v>495</v>
      </c>
      <c r="H51" s="130" t="s">
        <v>495</v>
      </c>
      <c r="I51" s="130" t="s">
        <v>60</v>
      </c>
      <c r="J51" s="130" t="s">
        <v>496</v>
      </c>
      <c r="K51" s="130" t="s">
        <v>495</v>
      </c>
      <c r="L51" s="130" t="s">
        <v>495</v>
      </c>
      <c r="M51" s="130" t="s">
        <v>496</v>
      </c>
      <c r="N51" s="130" t="s">
        <v>496</v>
      </c>
      <c r="O51" s="130" t="s">
        <v>495</v>
      </c>
      <c r="P51" s="130" t="s">
        <v>496</v>
      </c>
      <c r="Q51" s="130" t="s">
        <v>496</v>
      </c>
      <c r="R51" s="130" t="s">
        <v>495</v>
      </c>
      <c r="S51" s="130" t="s">
        <v>495</v>
      </c>
      <c r="T51" s="130" t="s">
        <v>495</v>
      </c>
      <c r="U51" s="130" t="s">
        <v>495</v>
      </c>
      <c r="V51" s="130" t="s">
        <v>495</v>
      </c>
      <c r="W51" s="130" t="s">
        <v>495</v>
      </c>
      <c r="X51" s="130" t="s">
        <v>495</v>
      </c>
      <c r="Y51" s="130" t="s">
        <v>495</v>
      </c>
      <c r="Z51" s="130" t="s">
        <v>495</v>
      </c>
      <c r="AA51" s="130" t="s">
        <v>496</v>
      </c>
      <c r="AB51" s="130" t="s">
        <v>496</v>
      </c>
      <c r="AC51" s="130" t="s">
        <v>496</v>
      </c>
      <c r="AD51" s="130" t="s">
        <v>496</v>
      </c>
      <c r="AE51" s="130" t="s">
        <v>495</v>
      </c>
      <c r="AF51" s="130" t="s">
        <v>495</v>
      </c>
      <c r="AG51" s="130" t="s">
        <v>496</v>
      </c>
      <c r="AH51" s="130" t="s">
        <v>495</v>
      </c>
      <c r="AI51" s="130" t="s">
        <v>495</v>
      </c>
      <c r="AJ51" s="130" t="s">
        <v>495</v>
      </c>
      <c r="AK51" s="130" t="s">
        <v>495</v>
      </c>
      <c r="AL51" s="171" t="s">
        <v>495</v>
      </c>
      <c r="AM51" s="130" t="s">
        <v>496</v>
      </c>
      <c r="AN51" s="130" t="s">
        <v>496</v>
      </c>
      <c r="AO51" s="130" t="s">
        <v>496</v>
      </c>
      <c r="AP51" s="130" t="s">
        <v>496</v>
      </c>
      <c r="AQ51" s="130" t="s">
        <v>495</v>
      </c>
      <c r="AR51" s="130" t="s">
        <v>496</v>
      </c>
      <c r="AS51" s="130" t="s">
        <v>495</v>
      </c>
      <c r="AT51" s="130" t="s">
        <v>496</v>
      </c>
      <c r="AU51" s="130" t="s">
        <v>496</v>
      </c>
      <c r="AV51" s="130" t="s">
        <v>495</v>
      </c>
      <c r="AW51" s="130" t="s">
        <v>496</v>
      </c>
      <c r="AX51" s="130" t="s">
        <v>495</v>
      </c>
      <c r="AY51" s="130" t="s">
        <v>495</v>
      </c>
      <c r="AZ51" s="130" t="s">
        <v>495</v>
      </c>
      <c r="BA51" s="130" t="s">
        <v>496</v>
      </c>
      <c r="BB51" s="130" t="s">
        <v>495</v>
      </c>
      <c r="BC51" s="130" t="s">
        <v>495</v>
      </c>
      <c r="BD51" s="130" t="s">
        <v>495</v>
      </c>
      <c r="BE51" s="154">
        <f t="shared" si="0"/>
        <v>34</v>
      </c>
      <c r="BF51" s="155">
        <f t="shared" si="1"/>
        <v>0.62962962962962965</v>
      </c>
      <c r="BG51" s="154">
        <f t="shared" si="2"/>
        <v>19</v>
      </c>
      <c r="BH51" s="155">
        <f t="shared" si="3"/>
        <v>0.35185185185185186</v>
      </c>
      <c r="BI51" s="222">
        <f t="shared" si="4"/>
        <v>1.7894736842105263</v>
      </c>
      <c r="BJ51" s="154">
        <f t="shared" si="5"/>
        <v>1</v>
      </c>
      <c r="BK51" s="155">
        <f t="shared" si="6"/>
        <v>1.8518518518518517E-2</v>
      </c>
    </row>
    <row r="52" spans="1:63">
      <c r="A52" s="91" t="s">
        <v>314</v>
      </c>
      <c r="B52" s="79" t="s">
        <v>380</v>
      </c>
      <c r="C52" s="130" t="s">
        <v>495</v>
      </c>
      <c r="D52" s="130" t="s">
        <v>495</v>
      </c>
      <c r="E52" s="130" t="s">
        <v>495</v>
      </c>
      <c r="F52" s="130" t="s">
        <v>495</v>
      </c>
      <c r="G52" s="130" t="s">
        <v>495</v>
      </c>
      <c r="H52" s="130" t="s">
        <v>495</v>
      </c>
      <c r="I52" s="130" t="s">
        <v>60</v>
      </c>
      <c r="J52" s="130" t="s">
        <v>496</v>
      </c>
      <c r="K52" s="130" t="s">
        <v>495</v>
      </c>
      <c r="L52" s="130" t="s">
        <v>495</v>
      </c>
      <c r="M52" s="130" t="s">
        <v>496</v>
      </c>
      <c r="N52" s="130" t="s">
        <v>496</v>
      </c>
      <c r="O52" s="130" t="s">
        <v>495</v>
      </c>
      <c r="P52" s="130" t="s">
        <v>496</v>
      </c>
      <c r="Q52" s="130" t="s">
        <v>496</v>
      </c>
      <c r="R52" s="130" t="s">
        <v>495</v>
      </c>
      <c r="S52" s="130" t="s">
        <v>495</v>
      </c>
      <c r="T52" s="130" t="s">
        <v>495</v>
      </c>
      <c r="U52" s="130" t="s">
        <v>495</v>
      </c>
      <c r="V52" s="130" t="s">
        <v>495</v>
      </c>
      <c r="W52" s="130" t="s">
        <v>495</v>
      </c>
      <c r="X52" s="130" t="s">
        <v>495</v>
      </c>
      <c r="Y52" s="130" t="s">
        <v>495</v>
      </c>
      <c r="Z52" s="130" t="s">
        <v>495</v>
      </c>
      <c r="AA52" s="130" t="s">
        <v>496</v>
      </c>
      <c r="AB52" s="130" t="s">
        <v>496</v>
      </c>
      <c r="AC52" s="130" t="s">
        <v>496</v>
      </c>
      <c r="AD52" s="130" t="s">
        <v>496</v>
      </c>
      <c r="AE52" s="130" t="s">
        <v>495</v>
      </c>
      <c r="AF52" s="130" t="s">
        <v>495</v>
      </c>
      <c r="AG52" s="130" t="s">
        <v>496</v>
      </c>
      <c r="AH52" s="130" t="s">
        <v>495</v>
      </c>
      <c r="AI52" s="130" t="s">
        <v>495</v>
      </c>
      <c r="AJ52" s="130" t="s">
        <v>495</v>
      </c>
      <c r="AK52" s="130" t="s">
        <v>495</v>
      </c>
      <c r="AL52" s="171" t="s">
        <v>495</v>
      </c>
      <c r="AM52" s="130" t="s">
        <v>496</v>
      </c>
      <c r="AN52" s="130" t="s">
        <v>496</v>
      </c>
      <c r="AO52" s="130" t="s">
        <v>496</v>
      </c>
      <c r="AP52" s="130" t="s">
        <v>496</v>
      </c>
      <c r="AQ52" s="130" t="s">
        <v>495</v>
      </c>
      <c r="AR52" s="130" t="s">
        <v>496</v>
      </c>
      <c r="AS52" s="130" t="s">
        <v>495</v>
      </c>
      <c r="AT52" s="130" t="s">
        <v>496</v>
      </c>
      <c r="AU52" s="130" t="s">
        <v>496</v>
      </c>
      <c r="AV52" s="130" t="s">
        <v>495</v>
      </c>
      <c r="AW52" s="130" t="s">
        <v>496</v>
      </c>
      <c r="AX52" s="130" t="s">
        <v>495</v>
      </c>
      <c r="AY52" s="130" t="s">
        <v>495</v>
      </c>
      <c r="AZ52" s="130" t="s">
        <v>495</v>
      </c>
      <c r="BA52" s="130" t="s">
        <v>496</v>
      </c>
      <c r="BB52" s="130" t="s">
        <v>495</v>
      </c>
      <c r="BC52" s="130" t="s">
        <v>495</v>
      </c>
      <c r="BD52" s="130" t="s">
        <v>495</v>
      </c>
      <c r="BE52" s="154">
        <f t="shared" si="0"/>
        <v>34</v>
      </c>
      <c r="BF52" s="155">
        <f t="shared" si="1"/>
        <v>0.62962962962962965</v>
      </c>
      <c r="BG52" s="154">
        <f t="shared" si="2"/>
        <v>19</v>
      </c>
      <c r="BH52" s="155">
        <f t="shared" si="3"/>
        <v>0.35185185185185186</v>
      </c>
      <c r="BI52" s="222">
        <f t="shared" si="4"/>
        <v>1.7894736842105263</v>
      </c>
      <c r="BJ52" s="154">
        <f t="shared" si="5"/>
        <v>1</v>
      </c>
      <c r="BK52" s="155">
        <f t="shared" si="6"/>
        <v>1.8518518518518517E-2</v>
      </c>
    </row>
    <row r="53" spans="1:63">
      <c r="A53" s="91" t="s">
        <v>731</v>
      </c>
      <c r="B53" s="79" t="s">
        <v>381</v>
      </c>
      <c r="C53" s="130" t="s">
        <v>495</v>
      </c>
      <c r="D53" s="130" t="s">
        <v>495</v>
      </c>
      <c r="E53" s="130" t="s">
        <v>495</v>
      </c>
      <c r="F53" s="130" t="s">
        <v>495</v>
      </c>
      <c r="G53" s="130" t="s">
        <v>495</v>
      </c>
      <c r="H53" s="130" t="s">
        <v>495</v>
      </c>
      <c r="I53" s="130" t="s">
        <v>60</v>
      </c>
      <c r="J53" s="130" t="s">
        <v>496</v>
      </c>
      <c r="K53" s="130" t="s">
        <v>495</v>
      </c>
      <c r="L53" s="130" t="s">
        <v>495</v>
      </c>
      <c r="M53" s="130" t="s">
        <v>496</v>
      </c>
      <c r="N53" s="130" t="s">
        <v>496</v>
      </c>
      <c r="O53" s="130" t="s">
        <v>495</v>
      </c>
      <c r="P53" s="130" t="s">
        <v>496</v>
      </c>
      <c r="Q53" s="130" t="s">
        <v>496</v>
      </c>
      <c r="R53" s="130" t="s">
        <v>495</v>
      </c>
      <c r="S53" s="130" t="s">
        <v>495</v>
      </c>
      <c r="T53" s="130" t="s">
        <v>495</v>
      </c>
      <c r="U53" s="130" t="s">
        <v>495</v>
      </c>
      <c r="V53" s="130" t="s">
        <v>495</v>
      </c>
      <c r="W53" s="130" t="s">
        <v>495</v>
      </c>
      <c r="X53" s="130" t="s">
        <v>495</v>
      </c>
      <c r="Y53" s="130" t="s">
        <v>495</v>
      </c>
      <c r="Z53" s="130" t="s">
        <v>495</v>
      </c>
      <c r="AA53" s="130" t="s">
        <v>496</v>
      </c>
      <c r="AB53" s="130" t="s">
        <v>496</v>
      </c>
      <c r="AC53" s="130" t="s">
        <v>496</v>
      </c>
      <c r="AD53" s="130" t="s">
        <v>496</v>
      </c>
      <c r="AE53" s="130" t="s">
        <v>495</v>
      </c>
      <c r="AF53" s="130" t="s">
        <v>495</v>
      </c>
      <c r="AG53" s="130" t="s">
        <v>496</v>
      </c>
      <c r="AH53" s="130" t="s">
        <v>495</v>
      </c>
      <c r="AI53" s="130" t="s">
        <v>495</v>
      </c>
      <c r="AJ53" s="130" t="s">
        <v>495</v>
      </c>
      <c r="AK53" s="130" t="s">
        <v>495</v>
      </c>
      <c r="AL53" s="171" t="s">
        <v>495</v>
      </c>
      <c r="AM53" s="130" t="s">
        <v>496</v>
      </c>
      <c r="AN53" s="130" t="s">
        <v>496</v>
      </c>
      <c r="AO53" s="130" t="s">
        <v>496</v>
      </c>
      <c r="AP53" s="130" t="s">
        <v>496</v>
      </c>
      <c r="AQ53" s="130" t="s">
        <v>495</v>
      </c>
      <c r="AR53" s="130" t="s">
        <v>496</v>
      </c>
      <c r="AS53" s="130" t="s">
        <v>495</v>
      </c>
      <c r="AT53" s="130" t="s">
        <v>496</v>
      </c>
      <c r="AU53" s="130" t="s">
        <v>496</v>
      </c>
      <c r="AV53" s="130" t="s">
        <v>495</v>
      </c>
      <c r="AW53" s="130" t="s">
        <v>496</v>
      </c>
      <c r="AX53" s="130" t="s">
        <v>495</v>
      </c>
      <c r="AY53" s="130" t="s">
        <v>495</v>
      </c>
      <c r="AZ53" s="130" t="s">
        <v>495</v>
      </c>
      <c r="BA53" s="130" t="s">
        <v>496</v>
      </c>
      <c r="BB53" s="130" t="s">
        <v>495</v>
      </c>
      <c r="BC53" s="130" t="s">
        <v>495</v>
      </c>
      <c r="BD53" s="130" t="s">
        <v>495</v>
      </c>
      <c r="BE53" s="154">
        <f t="shared" si="0"/>
        <v>34</v>
      </c>
      <c r="BF53" s="155">
        <f t="shared" si="1"/>
        <v>0.62962962962962965</v>
      </c>
      <c r="BG53" s="154">
        <f t="shared" si="2"/>
        <v>19</v>
      </c>
      <c r="BH53" s="155">
        <f t="shared" si="3"/>
        <v>0.35185185185185186</v>
      </c>
      <c r="BI53" s="222">
        <f t="shared" si="4"/>
        <v>1.7894736842105263</v>
      </c>
      <c r="BJ53" s="154">
        <f t="shared" si="5"/>
        <v>1</v>
      </c>
      <c r="BK53" s="155">
        <f t="shared" si="6"/>
        <v>1.8518518518518517E-2</v>
      </c>
    </row>
    <row r="54" spans="1:63">
      <c r="A54" s="91" t="s">
        <v>732</v>
      </c>
      <c r="B54" s="79" t="s">
        <v>382</v>
      </c>
      <c r="C54" s="130" t="s">
        <v>495</v>
      </c>
      <c r="D54" s="130" t="s">
        <v>495</v>
      </c>
      <c r="E54" s="130" t="s">
        <v>495</v>
      </c>
      <c r="F54" s="130" t="s">
        <v>495</v>
      </c>
      <c r="G54" s="130" t="s">
        <v>495</v>
      </c>
      <c r="H54" s="130" t="s">
        <v>495</v>
      </c>
      <c r="I54" s="130" t="s">
        <v>60</v>
      </c>
      <c r="J54" s="130" t="s">
        <v>496</v>
      </c>
      <c r="K54" s="130" t="s">
        <v>495</v>
      </c>
      <c r="L54" s="130" t="s">
        <v>495</v>
      </c>
      <c r="M54" s="130" t="s">
        <v>496</v>
      </c>
      <c r="N54" s="130" t="s">
        <v>496</v>
      </c>
      <c r="O54" s="130" t="s">
        <v>495</v>
      </c>
      <c r="P54" s="130" t="s">
        <v>496</v>
      </c>
      <c r="Q54" s="130" t="s">
        <v>496</v>
      </c>
      <c r="R54" s="130" t="s">
        <v>495</v>
      </c>
      <c r="S54" s="130" t="s">
        <v>495</v>
      </c>
      <c r="T54" s="130" t="s">
        <v>495</v>
      </c>
      <c r="U54" s="130" t="s">
        <v>495</v>
      </c>
      <c r="V54" s="130" t="s">
        <v>495</v>
      </c>
      <c r="W54" s="130" t="s">
        <v>495</v>
      </c>
      <c r="X54" s="130" t="s">
        <v>495</v>
      </c>
      <c r="Y54" s="130" t="s">
        <v>495</v>
      </c>
      <c r="Z54" s="130" t="s">
        <v>495</v>
      </c>
      <c r="AA54" s="130" t="s">
        <v>496</v>
      </c>
      <c r="AB54" s="130" t="s">
        <v>496</v>
      </c>
      <c r="AC54" s="130" t="s">
        <v>496</v>
      </c>
      <c r="AD54" s="130" t="s">
        <v>496</v>
      </c>
      <c r="AE54" s="130" t="s">
        <v>495</v>
      </c>
      <c r="AF54" s="130" t="s">
        <v>495</v>
      </c>
      <c r="AG54" s="130" t="s">
        <v>496</v>
      </c>
      <c r="AH54" s="130" t="s">
        <v>495</v>
      </c>
      <c r="AI54" s="130" t="s">
        <v>495</v>
      </c>
      <c r="AJ54" s="130" t="s">
        <v>495</v>
      </c>
      <c r="AK54" s="130" t="s">
        <v>495</v>
      </c>
      <c r="AL54" s="171" t="s">
        <v>495</v>
      </c>
      <c r="AM54" s="130" t="s">
        <v>496</v>
      </c>
      <c r="AN54" s="130" t="s">
        <v>496</v>
      </c>
      <c r="AO54" s="130" t="s">
        <v>496</v>
      </c>
      <c r="AP54" s="130" t="s">
        <v>496</v>
      </c>
      <c r="AQ54" s="130" t="s">
        <v>495</v>
      </c>
      <c r="AR54" s="130" t="s">
        <v>496</v>
      </c>
      <c r="AS54" s="130" t="s">
        <v>495</v>
      </c>
      <c r="AT54" s="130" t="s">
        <v>496</v>
      </c>
      <c r="AU54" s="130" t="s">
        <v>496</v>
      </c>
      <c r="AV54" s="130" t="s">
        <v>495</v>
      </c>
      <c r="AW54" s="130" t="s">
        <v>496</v>
      </c>
      <c r="AX54" s="130" t="s">
        <v>495</v>
      </c>
      <c r="AY54" s="130" t="s">
        <v>495</v>
      </c>
      <c r="AZ54" s="130" t="s">
        <v>495</v>
      </c>
      <c r="BA54" s="130" t="s">
        <v>496</v>
      </c>
      <c r="BB54" s="130" t="s">
        <v>495</v>
      </c>
      <c r="BC54" s="130" t="s">
        <v>495</v>
      </c>
      <c r="BD54" s="130" t="s">
        <v>495</v>
      </c>
      <c r="BE54" s="154">
        <f t="shared" si="0"/>
        <v>34</v>
      </c>
      <c r="BF54" s="155">
        <f t="shared" si="1"/>
        <v>0.62962962962962965</v>
      </c>
      <c r="BG54" s="154">
        <f t="shared" si="2"/>
        <v>19</v>
      </c>
      <c r="BH54" s="155">
        <f t="shared" si="3"/>
        <v>0.35185185185185186</v>
      </c>
      <c r="BI54" s="222">
        <f t="shared" si="4"/>
        <v>1.7894736842105263</v>
      </c>
      <c r="BJ54" s="154">
        <f t="shared" si="5"/>
        <v>1</v>
      </c>
      <c r="BK54" s="155">
        <f t="shared" si="6"/>
        <v>1.8518518518518517E-2</v>
      </c>
    </row>
    <row r="55" spans="1:63">
      <c r="A55" s="91" t="s">
        <v>733</v>
      </c>
      <c r="B55" s="79" t="s">
        <v>383</v>
      </c>
      <c r="C55" s="130" t="s">
        <v>495</v>
      </c>
      <c r="D55" s="130" t="s">
        <v>495</v>
      </c>
      <c r="E55" s="130" t="s">
        <v>495</v>
      </c>
      <c r="F55" s="130" t="s">
        <v>495</v>
      </c>
      <c r="G55" s="130" t="s">
        <v>495</v>
      </c>
      <c r="H55" s="130" t="s">
        <v>495</v>
      </c>
      <c r="I55" s="130" t="s">
        <v>60</v>
      </c>
      <c r="J55" s="130" t="s">
        <v>496</v>
      </c>
      <c r="K55" s="130" t="s">
        <v>495</v>
      </c>
      <c r="L55" s="130" t="s">
        <v>495</v>
      </c>
      <c r="M55" s="130" t="s">
        <v>496</v>
      </c>
      <c r="N55" s="130" t="s">
        <v>496</v>
      </c>
      <c r="O55" s="130" t="s">
        <v>495</v>
      </c>
      <c r="P55" s="130" t="s">
        <v>496</v>
      </c>
      <c r="Q55" s="130" t="s">
        <v>496</v>
      </c>
      <c r="R55" s="130" t="s">
        <v>495</v>
      </c>
      <c r="S55" s="130" t="s">
        <v>495</v>
      </c>
      <c r="T55" s="130" t="s">
        <v>495</v>
      </c>
      <c r="U55" s="130" t="s">
        <v>495</v>
      </c>
      <c r="V55" s="130" t="s">
        <v>495</v>
      </c>
      <c r="W55" s="130" t="s">
        <v>495</v>
      </c>
      <c r="X55" s="130" t="s">
        <v>495</v>
      </c>
      <c r="Y55" s="130" t="s">
        <v>495</v>
      </c>
      <c r="Z55" s="130" t="s">
        <v>495</v>
      </c>
      <c r="AA55" s="130" t="s">
        <v>496</v>
      </c>
      <c r="AB55" s="130" t="s">
        <v>496</v>
      </c>
      <c r="AC55" s="130" t="s">
        <v>496</v>
      </c>
      <c r="AD55" s="130" t="s">
        <v>496</v>
      </c>
      <c r="AE55" s="130" t="s">
        <v>495</v>
      </c>
      <c r="AF55" s="130" t="s">
        <v>495</v>
      </c>
      <c r="AG55" s="130" t="s">
        <v>496</v>
      </c>
      <c r="AH55" s="130" t="s">
        <v>495</v>
      </c>
      <c r="AI55" s="130" t="s">
        <v>495</v>
      </c>
      <c r="AJ55" s="130" t="s">
        <v>495</v>
      </c>
      <c r="AK55" s="130" t="s">
        <v>495</v>
      </c>
      <c r="AL55" s="171" t="s">
        <v>495</v>
      </c>
      <c r="AM55" s="130" t="s">
        <v>496</v>
      </c>
      <c r="AN55" s="130" t="s">
        <v>496</v>
      </c>
      <c r="AO55" s="130" t="s">
        <v>496</v>
      </c>
      <c r="AP55" s="130" t="s">
        <v>496</v>
      </c>
      <c r="AQ55" s="130" t="s">
        <v>495</v>
      </c>
      <c r="AR55" s="130" t="s">
        <v>496</v>
      </c>
      <c r="AS55" s="130" t="s">
        <v>495</v>
      </c>
      <c r="AT55" s="130" t="s">
        <v>496</v>
      </c>
      <c r="AU55" s="130" t="s">
        <v>496</v>
      </c>
      <c r="AV55" s="130" t="s">
        <v>495</v>
      </c>
      <c r="AW55" s="130" t="s">
        <v>496</v>
      </c>
      <c r="AX55" s="130" t="s">
        <v>495</v>
      </c>
      <c r="AY55" s="130" t="s">
        <v>495</v>
      </c>
      <c r="AZ55" s="130" t="s">
        <v>495</v>
      </c>
      <c r="BA55" s="130" t="s">
        <v>496</v>
      </c>
      <c r="BB55" s="130" t="s">
        <v>495</v>
      </c>
      <c r="BC55" s="130" t="s">
        <v>495</v>
      </c>
      <c r="BD55" s="130" t="s">
        <v>495</v>
      </c>
      <c r="BE55" s="154">
        <f t="shared" si="0"/>
        <v>34</v>
      </c>
      <c r="BF55" s="155">
        <f t="shared" si="1"/>
        <v>0.62962962962962965</v>
      </c>
      <c r="BG55" s="154">
        <f t="shared" si="2"/>
        <v>19</v>
      </c>
      <c r="BH55" s="155">
        <f t="shared" si="3"/>
        <v>0.35185185185185186</v>
      </c>
      <c r="BI55" s="222">
        <f t="shared" si="4"/>
        <v>1.7894736842105263</v>
      </c>
      <c r="BJ55" s="154">
        <f t="shared" si="5"/>
        <v>1</v>
      </c>
      <c r="BK55" s="155">
        <f t="shared" si="6"/>
        <v>1.8518518518518517E-2</v>
      </c>
    </row>
    <row r="56" spans="1:63">
      <c r="A56" s="91" t="s">
        <v>315</v>
      </c>
      <c r="B56" s="79" t="s">
        <v>384</v>
      </c>
      <c r="C56" s="130" t="s">
        <v>495</v>
      </c>
      <c r="D56" s="130" t="s">
        <v>495</v>
      </c>
      <c r="E56" s="130" t="s">
        <v>495</v>
      </c>
      <c r="F56" s="130" t="s">
        <v>495</v>
      </c>
      <c r="G56" s="130" t="s">
        <v>495</v>
      </c>
      <c r="H56" s="130" t="s">
        <v>495</v>
      </c>
      <c r="I56" s="130" t="s">
        <v>60</v>
      </c>
      <c r="J56" s="130" t="s">
        <v>496</v>
      </c>
      <c r="K56" s="130" t="s">
        <v>495</v>
      </c>
      <c r="L56" s="130" t="s">
        <v>495</v>
      </c>
      <c r="M56" s="130" t="s">
        <v>496</v>
      </c>
      <c r="N56" s="130" t="s">
        <v>496</v>
      </c>
      <c r="O56" s="130" t="s">
        <v>495</v>
      </c>
      <c r="P56" s="130" t="s">
        <v>496</v>
      </c>
      <c r="Q56" s="130" t="s">
        <v>496</v>
      </c>
      <c r="R56" s="130" t="s">
        <v>495</v>
      </c>
      <c r="S56" s="130" t="s">
        <v>495</v>
      </c>
      <c r="T56" s="130" t="s">
        <v>495</v>
      </c>
      <c r="U56" s="130" t="s">
        <v>495</v>
      </c>
      <c r="V56" s="130" t="s">
        <v>495</v>
      </c>
      <c r="W56" s="130" t="s">
        <v>495</v>
      </c>
      <c r="X56" s="130" t="s">
        <v>495</v>
      </c>
      <c r="Y56" s="130" t="s">
        <v>495</v>
      </c>
      <c r="Z56" s="130" t="s">
        <v>495</v>
      </c>
      <c r="AA56" s="130" t="s">
        <v>496</v>
      </c>
      <c r="AB56" s="130" t="s">
        <v>496</v>
      </c>
      <c r="AC56" s="130" t="s">
        <v>496</v>
      </c>
      <c r="AD56" s="130" t="s">
        <v>496</v>
      </c>
      <c r="AE56" s="130" t="s">
        <v>495</v>
      </c>
      <c r="AF56" s="130" t="s">
        <v>495</v>
      </c>
      <c r="AG56" s="130" t="s">
        <v>496</v>
      </c>
      <c r="AH56" s="130" t="s">
        <v>495</v>
      </c>
      <c r="AI56" s="130" t="s">
        <v>495</v>
      </c>
      <c r="AJ56" s="130" t="s">
        <v>495</v>
      </c>
      <c r="AK56" s="130" t="s">
        <v>495</v>
      </c>
      <c r="AL56" s="171" t="s">
        <v>495</v>
      </c>
      <c r="AM56" s="130" t="s">
        <v>496</v>
      </c>
      <c r="AN56" s="130" t="s">
        <v>496</v>
      </c>
      <c r="AO56" s="130" t="s">
        <v>496</v>
      </c>
      <c r="AP56" s="130" t="s">
        <v>496</v>
      </c>
      <c r="AQ56" s="130" t="s">
        <v>495</v>
      </c>
      <c r="AR56" s="130" t="s">
        <v>496</v>
      </c>
      <c r="AS56" s="130" t="s">
        <v>495</v>
      </c>
      <c r="AT56" s="130" t="s">
        <v>496</v>
      </c>
      <c r="AU56" s="130" t="s">
        <v>496</v>
      </c>
      <c r="AV56" s="130" t="s">
        <v>495</v>
      </c>
      <c r="AW56" s="130" t="s">
        <v>496</v>
      </c>
      <c r="AX56" s="130" t="s">
        <v>495</v>
      </c>
      <c r="AY56" s="130" t="s">
        <v>495</v>
      </c>
      <c r="AZ56" s="130" t="s">
        <v>495</v>
      </c>
      <c r="BA56" s="130" t="s">
        <v>496</v>
      </c>
      <c r="BB56" s="130" t="s">
        <v>495</v>
      </c>
      <c r="BC56" s="130" t="s">
        <v>495</v>
      </c>
      <c r="BD56" s="130" t="s">
        <v>495</v>
      </c>
      <c r="BE56" s="154">
        <f t="shared" si="0"/>
        <v>34</v>
      </c>
      <c r="BF56" s="155">
        <f t="shared" si="1"/>
        <v>0.62962962962962965</v>
      </c>
      <c r="BG56" s="154">
        <f t="shared" si="2"/>
        <v>19</v>
      </c>
      <c r="BH56" s="155">
        <f t="shared" si="3"/>
        <v>0.35185185185185186</v>
      </c>
      <c r="BI56" s="222">
        <f t="shared" si="4"/>
        <v>1.7894736842105263</v>
      </c>
      <c r="BJ56" s="154">
        <f t="shared" si="5"/>
        <v>1</v>
      </c>
      <c r="BK56" s="155">
        <f t="shared" si="6"/>
        <v>1.8518518518518517E-2</v>
      </c>
    </row>
    <row r="57" spans="1:63">
      <c r="A57" s="91" t="s">
        <v>734</v>
      </c>
      <c r="B57" s="79" t="s">
        <v>385</v>
      </c>
      <c r="C57" s="130" t="s">
        <v>495</v>
      </c>
      <c r="D57" s="130" t="s">
        <v>495</v>
      </c>
      <c r="E57" s="130" t="s">
        <v>495</v>
      </c>
      <c r="F57" s="130" t="s">
        <v>495</v>
      </c>
      <c r="G57" s="130" t="s">
        <v>495</v>
      </c>
      <c r="H57" s="130" t="s">
        <v>495</v>
      </c>
      <c r="I57" s="130" t="s">
        <v>60</v>
      </c>
      <c r="J57" s="130" t="s">
        <v>496</v>
      </c>
      <c r="K57" s="130" t="s">
        <v>495</v>
      </c>
      <c r="L57" s="130" t="s">
        <v>495</v>
      </c>
      <c r="M57" s="130" t="s">
        <v>496</v>
      </c>
      <c r="N57" s="130" t="s">
        <v>496</v>
      </c>
      <c r="O57" s="130" t="s">
        <v>495</v>
      </c>
      <c r="P57" s="130" t="s">
        <v>496</v>
      </c>
      <c r="Q57" s="130" t="s">
        <v>496</v>
      </c>
      <c r="R57" s="130" t="s">
        <v>495</v>
      </c>
      <c r="S57" s="130" t="s">
        <v>495</v>
      </c>
      <c r="T57" s="130" t="s">
        <v>495</v>
      </c>
      <c r="U57" s="130" t="s">
        <v>495</v>
      </c>
      <c r="V57" s="130" t="s">
        <v>495</v>
      </c>
      <c r="W57" s="130" t="s">
        <v>495</v>
      </c>
      <c r="X57" s="130" t="s">
        <v>495</v>
      </c>
      <c r="Y57" s="130" t="s">
        <v>495</v>
      </c>
      <c r="Z57" s="130" t="s">
        <v>495</v>
      </c>
      <c r="AA57" s="130" t="s">
        <v>496</v>
      </c>
      <c r="AB57" s="130" t="s">
        <v>496</v>
      </c>
      <c r="AC57" s="130" t="s">
        <v>496</v>
      </c>
      <c r="AD57" s="130" t="s">
        <v>496</v>
      </c>
      <c r="AE57" s="130" t="s">
        <v>495</v>
      </c>
      <c r="AF57" s="130" t="s">
        <v>495</v>
      </c>
      <c r="AG57" s="130" t="s">
        <v>496</v>
      </c>
      <c r="AH57" s="130" t="s">
        <v>495</v>
      </c>
      <c r="AI57" s="130" t="s">
        <v>495</v>
      </c>
      <c r="AJ57" s="130" t="s">
        <v>495</v>
      </c>
      <c r="AK57" s="130" t="s">
        <v>495</v>
      </c>
      <c r="AL57" s="171" t="s">
        <v>495</v>
      </c>
      <c r="AM57" s="130" t="s">
        <v>496</v>
      </c>
      <c r="AN57" s="130" t="s">
        <v>496</v>
      </c>
      <c r="AO57" s="130" t="s">
        <v>496</v>
      </c>
      <c r="AP57" s="130" t="s">
        <v>496</v>
      </c>
      <c r="AQ57" s="130" t="s">
        <v>495</v>
      </c>
      <c r="AR57" s="130" t="s">
        <v>496</v>
      </c>
      <c r="AS57" s="130" t="s">
        <v>495</v>
      </c>
      <c r="AT57" s="130" t="s">
        <v>496</v>
      </c>
      <c r="AU57" s="130" t="s">
        <v>496</v>
      </c>
      <c r="AV57" s="130" t="s">
        <v>495</v>
      </c>
      <c r="AW57" s="130" t="s">
        <v>496</v>
      </c>
      <c r="AX57" s="130" t="s">
        <v>495</v>
      </c>
      <c r="AY57" s="130" t="s">
        <v>495</v>
      </c>
      <c r="AZ57" s="130" t="s">
        <v>495</v>
      </c>
      <c r="BA57" s="130" t="s">
        <v>496</v>
      </c>
      <c r="BB57" s="130" t="s">
        <v>495</v>
      </c>
      <c r="BC57" s="130" t="s">
        <v>495</v>
      </c>
      <c r="BD57" s="130" t="s">
        <v>495</v>
      </c>
      <c r="BE57" s="154">
        <f t="shared" si="0"/>
        <v>34</v>
      </c>
      <c r="BF57" s="155">
        <f t="shared" si="1"/>
        <v>0.62962962962962965</v>
      </c>
      <c r="BG57" s="154">
        <f t="shared" si="2"/>
        <v>19</v>
      </c>
      <c r="BH57" s="155">
        <f t="shared" si="3"/>
        <v>0.35185185185185186</v>
      </c>
      <c r="BI57" s="222">
        <f t="shared" si="4"/>
        <v>1.7894736842105263</v>
      </c>
      <c r="BJ57" s="154">
        <f t="shared" si="5"/>
        <v>1</v>
      </c>
      <c r="BK57" s="155">
        <f t="shared" si="6"/>
        <v>1.8518518518518517E-2</v>
      </c>
    </row>
    <row r="58" spans="1:63">
      <c r="A58" s="91" t="s">
        <v>316</v>
      </c>
      <c r="B58" s="79" t="s">
        <v>386</v>
      </c>
      <c r="C58" s="130" t="s">
        <v>495</v>
      </c>
      <c r="D58" s="130" t="s">
        <v>495</v>
      </c>
      <c r="E58" s="130" t="s">
        <v>495</v>
      </c>
      <c r="F58" s="130" t="s">
        <v>495</v>
      </c>
      <c r="G58" s="130" t="s">
        <v>495</v>
      </c>
      <c r="H58" s="130" t="s">
        <v>495</v>
      </c>
      <c r="I58" s="130" t="s">
        <v>60</v>
      </c>
      <c r="J58" s="130" t="s">
        <v>496</v>
      </c>
      <c r="K58" s="130" t="s">
        <v>495</v>
      </c>
      <c r="L58" s="130" t="s">
        <v>495</v>
      </c>
      <c r="M58" s="130" t="s">
        <v>496</v>
      </c>
      <c r="N58" s="130" t="s">
        <v>496</v>
      </c>
      <c r="O58" s="130" t="s">
        <v>495</v>
      </c>
      <c r="P58" s="130" t="s">
        <v>496</v>
      </c>
      <c r="Q58" s="130" t="s">
        <v>496</v>
      </c>
      <c r="R58" s="130" t="s">
        <v>495</v>
      </c>
      <c r="S58" s="130" t="s">
        <v>495</v>
      </c>
      <c r="T58" s="130" t="s">
        <v>495</v>
      </c>
      <c r="U58" s="130" t="s">
        <v>495</v>
      </c>
      <c r="V58" s="130" t="s">
        <v>495</v>
      </c>
      <c r="W58" s="130" t="s">
        <v>495</v>
      </c>
      <c r="X58" s="130" t="s">
        <v>495</v>
      </c>
      <c r="Y58" s="130" t="s">
        <v>495</v>
      </c>
      <c r="Z58" s="130" t="s">
        <v>495</v>
      </c>
      <c r="AA58" s="130" t="s">
        <v>496</v>
      </c>
      <c r="AB58" s="130" t="s">
        <v>496</v>
      </c>
      <c r="AC58" s="130" t="s">
        <v>496</v>
      </c>
      <c r="AD58" s="130" t="s">
        <v>496</v>
      </c>
      <c r="AE58" s="130" t="s">
        <v>495</v>
      </c>
      <c r="AF58" s="130" t="s">
        <v>495</v>
      </c>
      <c r="AG58" s="130" t="s">
        <v>496</v>
      </c>
      <c r="AH58" s="130" t="s">
        <v>495</v>
      </c>
      <c r="AI58" s="130" t="s">
        <v>495</v>
      </c>
      <c r="AJ58" s="130" t="s">
        <v>495</v>
      </c>
      <c r="AK58" s="130" t="s">
        <v>495</v>
      </c>
      <c r="AL58" s="171" t="s">
        <v>495</v>
      </c>
      <c r="AM58" s="130" t="s">
        <v>496</v>
      </c>
      <c r="AN58" s="130" t="s">
        <v>496</v>
      </c>
      <c r="AO58" s="130" t="s">
        <v>496</v>
      </c>
      <c r="AP58" s="130" t="s">
        <v>496</v>
      </c>
      <c r="AQ58" s="130" t="s">
        <v>495</v>
      </c>
      <c r="AR58" s="130" t="s">
        <v>496</v>
      </c>
      <c r="AS58" s="130" t="s">
        <v>495</v>
      </c>
      <c r="AT58" s="130" t="s">
        <v>496</v>
      </c>
      <c r="AU58" s="130" t="s">
        <v>496</v>
      </c>
      <c r="AV58" s="130" t="s">
        <v>495</v>
      </c>
      <c r="AW58" s="130" t="s">
        <v>496</v>
      </c>
      <c r="AX58" s="130" t="s">
        <v>495</v>
      </c>
      <c r="AY58" s="130" t="s">
        <v>495</v>
      </c>
      <c r="AZ58" s="130" t="s">
        <v>495</v>
      </c>
      <c r="BA58" s="130" t="s">
        <v>496</v>
      </c>
      <c r="BB58" s="130" t="s">
        <v>495</v>
      </c>
      <c r="BC58" s="130" t="s">
        <v>495</v>
      </c>
      <c r="BD58" s="130" t="s">
        <v>495</v>
      </c>
      <c r="BE58" s="154">
        <f t="shared" si="0"/>
        <v>34</v>
      </c>
      <c r="BF58" s="155">
        <f t="shared" si="1"/>
        <v>0.62962962962962965</v>
      </c>
      <c r="BG58" s="154">
        <f t="shared" si="2"/>
        <v>19</v>
      </c>
      <c r="BH58" s="155">
        <f t="shared" si="3"/>
        <v>0.35185185185185186</v>
      </c>
      <c r="BI58" s="222">
        <f t="shared" si="4"/>
        <v>1.7894736842105263</v>
      </c>
      <c r="BJ58" s="154">
        <f t="shared" si="5"/>
        <v>1</v>
      </c>
      <c r="BK58" s="155">
        <f t="shared" si="6"/>
        <v>1.8518518518518517E-2</v>
      </c>
    </row>
    <row r="59" spans="1:63">
      <c r="A59" s="91" t="s">
        <v>317</v>
      </c>
      <c r="B59" s="79" t="s">
        <v>387</v>
      </c>
      <c r="C59" s="130" t="s">
        <v>495</v>
      </c>
      <c r="D59" s="130" t="s">
        <v>495</v>
      </c>
      <c r="E59" s="130" t="s">
        <v>495</v>
      </c>
      <c r="F59" s="130" t="s">
        <v>495</v>
      </c>
      <c r="G59" s="130" t="s">
        <v>495</v>
      </c>
      <c r="H59" s="130" t="s">
        <v>495</v>
      </c>
      <c r="I59" s="130" t="s">
        <v>60</v>
      </c>
      <c r="J59" s="130" t="s">
        <v>496</v>
      </c>
      <c r="K59" s="130" t="s">
        <v>495</v>
      </c>
      <c r="L59" s="130" t="s">
        <v>495</v>
      </c>
      <c r="M59" s="130" t="s">
        <v>496</v>
      </c>
      <c r="N59" s="130" t="s">
        <v>496</v>
      </c>
      <c r="O59" s="130" t="s">
        <v>495</v>
      </c>
      <c r="P59" s="130" t="s">
        <v>496</v>
      </c>
      <c r="Q59" s="130" t="s">
        <v>496</v>
      </c>
      <c r="R59" s="130" t="s">
        <v>495</v>
      </c>
      <c r="S59" s="130" t="s">
        <v>495</v>
      </c>
      <c r="T59" s="130" t="s">
        <v>495</v>
      </c>
      <c r="U59" s="130" t="s">
        <v>495</v>
      </c>
      <c r="V59" s="130" t="s">
        <v>495</v>
      </c>
      <c r="W59" s="130" t="s">
        <v>495</v>
      </c>
      <c r="X59" s="130" t="s">
        <v>495</v>
      </c>
      <c r="Y59" s="130" t="s">
        <v>495</v>
      </c>
      <c r="Z59" s="130" t="s">
        <v>495</v>
      </c>
      <c r="AA59" s="130" t="s">
        <v>496</v>
      </c>
      <c r="AB59" s="130" t="s">
        <v>496</v>
      </c>
      <c r="AC59" s="130" t="s">
        <v>496</v>
      </c>
      <c r="AD59" s="130" t="s">
        <v>496</v>
      </c>
      <c r="AE59" s="130" t="s">
        <v>495</v>
      </c>
      <c r="AF59" s="130" t="s">
        <v>495</v>
      </c>
      <c r="AG59" s="130" t="s">
        <v>496</v>
      </c>
      <c r="AH59" s="130" t="s">
        <v>495</v>
      </c>
      <c r="AI59" s="130" t="s">
        <v>495</v>
      </c>
      <c r="AJ59" s="130" t="s">
        <v>495</v>
      </c>
      <c r="AK59" s="130" t="s">
        <v>495</v>
      </c>
      <c r="AL59" s="171" t="s">
        <v>495</v>
      </c>
      <c r="AM59" s="130" t="s">
        <v>496</v>
      </c>
      <c r="AN59" s="130" t="s">
        <v>496</v>
      </c>
      <c r="AO59" s="130" t="s">
        <v>496</v>
      </c>
      <c r="AP59" s="130" t="s">
        <v>496</v>
      </c>
      <c r="AQ59" s="130" t="s">
        <v>495</v>
      </c>
      <c r="AR59" s="130" t="s">
        <v>496</v>
      </c>
      <c r="AS59" s="130" t="s">
        <v>495</v>
      </c>
      <c r="AT59" s="130" t="s">
        <v>496</v>
      </c>
      <c r="AU59" s="130" t="s">
        <v>496</v>
      </c>
      <c r="AV59" s="130" t="s">
        <v>495</v>
      </c>
      <c r="AW59" s="130" t="s">
        <v>496</v>
      </c>
      <c r="AX59" s="130" t="s">
        <v>495</v>
      </c>
      <c r="AY59" s="130" t="s">
        <v>495</v>
      </c>
      <c r="AZ59" s="130" t="s">
        <v>495</v>
      </c>
      <c r="BA59" s="130" t="s">
        <v>496</v>
      </c>
      <c r="BB59" s="130" t="s">
        <v>495</v>
      </c>
      <c r="BC59" s="130" t="s">
        <v>495</v>
      </c>
      <c r="BD59" s="130" t="s">
        <v>495</v>
      </c>
      <c r="BE59" s="154">
        <f t="shared" si="0"/>
        <v>34</v>
      </c>
      <c r="BF59" s="155">
        <f t="shared" si="1"/>
        <v>0.62962962962962965</v>
      </c>
      <c r="BG59" s="154">
        <f t="shared" si="2"/>
        <v>19</v>
      </c>
      <c r="BH59" s="155">
        <f t="shared" si="3"/>
        <v>0.35185185185185186</v>
      </c>
      <c r="BI59" s="222">
        <f t="shared" si="4"/>
        <v>1.7894736842105263</v>
      </c>
      <c r="BJ59" s="154">
        <f t="shared" si="5"/>
        <v>1</v>
      </c>
      <c r="BK59" s="155">
        <f t="shared" si="6"/>
        <v>1.8518518518518517E-2</v>
      </c>
    </row>
    <row r="60" spans="1:63">
      <c r="A60" s="91" t="s">
        <v>318</v>
      </c>
      <c r="B60" s="79" t="s">
        <v>388</v>
      </c>
      <c r="C60" s="130" t="s">
        <v>495</v>
      </c>
      <c r="D60" s="130" t="s">
        <v>495</v>
      </c>
      <c r="E60" s="130" t="s">
        <v>495</v>
      </c>
      <c r="F60" s="130" t="s">
        <v>495</v>
      </c>
      <c r="G60" s="130" t="s">
        <v>495</v>
      </c>
      <c r="H60" s="130" t="s">
        <v>495</v>
      </c>
      <c r="I60" s="130" t="s">
        <v>60</v>
      </c>
      <c r="J60" s="130" t="s">
        <v>496</v>
      </c>
      <c r="K60" s="130" t="s">
        <v>495</v>
      </c>
      <c r="L60" s="130" t="s">
        <v>495</v>
      </c>
      <c r="M60" s="130" t="s">
        <v>496</v>
      </c>
      <c r="N60" s="130" t="s">
        <v>496</v>
      </c>
      <c r="O60" s="130" t="s">
        <v>495</v>
      </c>
      <c r="P60" s="130" t="s">
        <v>496</v>
      </c>
      <c r="Q60" s="130" t="s">
        <v>496</v>
      </c>
      <c r="R60" s="130" t="s">
        <v>495</v>
      </c>
      <c r="S60" s="130" t="s">
        <v>495</v>
      </c>
      <c r="T60" s="130" t="s">
        <v>495</v>
      </c>
      <c r="U60" s="130" t="s">
        <v>495</v>
      </c>
      <c r="V60" s="130" t="s">
        <v>495</v>
      </c>
      <c r="W60" s="130" t="s">
        <v>495</v>
      </c>
      <c r="X60" s="130" t="s">
        <v>495</v>
      </c>
      <c r="Y60" s="130" t="s">
        <v>495</v>
      </c>
      <c r="Z60" s="130" t="s">
        <v>495</v>
      </c>
      <c r="AA60" s="130" t="s">
        <v>496</v>
      </c>
      <c r="AB60" s="130" t="s">
        <v>496</v>
      </c>
      <c r="AC60" s="130" t="s">
        <v>496</v>
      </c>
      <c r="AD60" s="130" t="s">
        <v>496</v>
      </c>
      <c r="AE60" s="130" t="s">
        <v>495</v>
      </c>
      <c r="AF60" s="130" t="s">
        <v>495</v>
      </c>
      <c r="AG60" s="130" t="s">
        <v>496</v>
      </c>
      <c r="AH60" s="130" t="s">
        <v>495</v>
      </c>
      <c r="AI60" s="130" t="s">
        <v>495</v>
      </c>
      <c r="AJ60" s="130" t="s">
        <v>495</v>
      </c>
      <c r="AK60" s="130" t="s">
        <v>495</v>
      </c>
      <c r="AL60" s="171" t="s">
        <v>495</v>
      </c>
      <c r="AM60" s="130" t="s">
        <v>496</v>
      </c>
      <c r="AN60" s="130" t="s">
        <v>496</v>
      </c>
      <c r="AO60" s="130" t="s">
        <v>496</v>
      </c>
      <c r="AP60" s="130" t="s">
        <v>496</v>
      </c>
      <c r="AQ60" s="130" t="s">
        <v>495</v>
      </c>
      <c r="AR60" s="130" t="s">
        <v>496</v>
      </c>
      <c r="AS60" s="130" t="s">
        <v>495</v>
      </c>
      <c r="AT60" s="130" t="s">
        <v>496</v>
      </c>
      <c r="AU60" s="130" t="s">
        <v>496</v>
      </c>
      <c r="AV60" s="130" t="s">
        <v>495</v>
      </c>
      <c r="AW60" s="130" t="s">
        <v>496</v>
      </c>
      <c r="AX60" s="130" t="s">
        <v>495</v>
      </c>
      <c r="AY60" s="130" t="s">
        <v>495</v>
      </c>
      <c r="AZ60" s="130" t="s">
        <v>495</v>
      </c>
      <c r="BA60" s="130" t="s">
        <v>496</v>
      </c>
      <c r="BB60" s="130" t="s">
        <v>495</v>
      </c>
      <c r="BC60" s="130" t="s">
        <v>495</v>
      </c>
      <c r="BD60" s="130" t="s">
        <v>495</v>
      </c>
      <c r="BE60" s="154">
        <f t="shared" si="0"/>
        <v>34</v>
      </c>
      <c r="BF60" s="155">
        <f t="shared" si="1"/>
        <v>0.62962962962962965</v>
      </c>
      <c r="BG60" s="154">
        <f t="shared" si="2"/>
        <v>19</v>
      </c>
      <c r="BH60" s="155">
        <f t="shared" si="3"/>
        <v>0.35185185185185186</v>
      </c>
      <c r="BI60" s="222">
        <f t="shared" si="4"/>
        <v>1.7894736842105263</v>
      </c>
      <c r="BJ60" s="154">
        <f t="shared" si="5"/>
        <v>1</v>
      </c>
      <c r="BK60" s="155">
        <f t="shared" si="6"/>
        <v>1.8518518518518517E-2</v>
      </c>
    </row>
    <row r="61" spans="1:63">
      <c r="A61" s="91" t="s">
        <v>319</v>
      </c>
      <c r="B61" s="79" t="s">
        <v>389</v>
      </c>
      <c r="C61" s="130" t="s">
        <v>495</v>
      </c>
      <c r="D61" s="130" t="s">
        <v>495</v>
      </c>
      <c r="E61" s="130" t="s">
        <v>495</v>
      </c>
      <c r="F61" s="130" t="s">
        <v>495</v>
      </c>
      <c r="G61" s="130" t="s">
        <v>495</v>
      </c>
      <c r="H61" s="130" t="s">
        <v>495</v>
      </c>
      <c r="I61" s="130" t="s">
        <v>60</v>
      </c>
      <c r="J61" s="130" t="s">
        <v>496</v>
      </c>
      <c r="K61" s="130" t="s">
        <v>495</v>
      </c>
      <c r="L61" s="130" t="s">
        <v>495</v>
      </c>
      <c r="M61" s="130" t="s">
        <v>496</v>
      </c>
      <c r="N61" s="130" t="s">
        <v>496</v>
      </c>
      <c r="O61" s="130" t="s">
        <v>495</v>
      </c>
      <c r="P61" s="130" t="s">
        <v>496</v>
      </c>
      <c r="Q61" s="130" t="s">
        <v>496</v>
      </c>
      <c r="R61" s="130" t="s">
        <v>495</v>
      </c>
      <c r="S61" s="130" t="s">
        <v>495</v>
      </c>
      <c r="T61" s="130" t="s">
        <v>495</v>
      </c>
      <c r="U61" s="130" t="s">
        <v>495</v>
      </c>
      <c r="V61" s="130" t="s">
        <v>495</v>
      </c>
      <c r="W61" s="130" t="s">
        <v>495</v>
      </c>
      <c r="X61" s="130" t="s">
        <v>495</v>
      </c>
      <c r="Y61" s="130" t="s">
        <v>495</v>
      </c>
      <c r="Z61" s="130" t="s">
        <v>495</v>
      </c>
      <c r="AA61" s="130" t="s">
        <v>496</v>
      </c>
      <c r="AB61" s="130" t="s">
        <v>496</v>
      </c>
      <c r="AC61" s="130" t="s">
        <v>496</v>
      </c>
      <c r="AD61" s="130" t="s">
        <v>496</v>
      </c>
      <c r="AE61" s="130" t="s">
        <v>495</v>
      </c>
      <c r="AF61" s="130" t="s">
        <v>495</v>
      </c>
      <c r="AG61" s="130" t="s">
        <v>496</v>
      </c>
      <c r="AH61" s="130" t="s">
        <v>495</v>
      </c>
      <c r="AI61" s="130" t="s">
        <v>495</v>
      </c>
      <c r="AJ61" s="130" t="s">
        <v>495</v>
      </c>
      <c r="AK61" s="130" t="s">
        <v>495</v>
      </c>
      <c r="AL61" s="171" t="s">
        <v>495</v>
      </c>
      <c r="AM61" s="130" t="s">
        <v>496</v>
      </c>
      <c r="AN61" s="130" t="s">
        <v>496</v>
      </c>
      <c r="AO61" s="130" t="s">
        <v>496</v>
      </c>
      <c r="AP61" s="130" t="s">
        <v>496</v>
      </c>
      <c r="AQ61" s="130" t="s">
        <v>495</v>
      </c>
      <c r="AR61" s="130" t="s">
        <v>496</v>
      </c>
      <c r="AS61" s="130" t="s">
        <v>495</v>
      </c>
      <c r="AT61" s="130" t="s">
        <v>496</v>
      </c>
      <c r="AU61" s="130" t="s">
        <v>496</v>
      </c>
      <c r="AV61" s="130" t="s">
        <v>495</v>
      </c>
      <c r="AW61" s="130" t="s">
        <v>496</v>
      </c>
      <c r="AX61" s="130" t="s">
        <v>495</v>
      </c>
      <c r="AY61" s="130" t="s">
        <v>495</v>
      </c>
      <c r="AZ61" s="130" t="s">
        <v>495</v>
      </c>
      <c r="BA61" s="130" t="s">
        <v>496</v>
      </c>
      <c r="BB61" s="130" t="s">
        <v>495</v>
      </c>
      <c r="BC61" s="130" t="s">
        <v>495</v>
      </c>
      <c r="BD61" s="130" t="s">
        <v>495</v>
      </c>
      <c r="BE61" s="154">
        <f t="shared" si="0"/>
        <v>34</v>
      </c>
      <c r="BF61" s="155">
        <f t="shared" si="1"/>
        <v>0.62962962962962965</v>
      </c>
      <c r="BG61" s="154">
        <f t="shared" si="2"/>
        <v>19</v>
      </c>
      <c r="BH61" s="155">
        <f t="shared" si="3"/>
        <v>0.35185185185185186</v>
      </c>
      <c r="BI61" s="222">
        <f t="shared" si="4"/>
        <v>1.7894736842105263</v>
      </c>
      <c r="BJ61" s="154">
        <f t="shared" si="5"/>
        <v>1</v>
      </c>
      <c r="BK61" s="155">
        <f t="shared" si="6"/>
        <v>1.8518518518518517E-2</v>
      </c>
    </row>
    <row r="62" spans="1:63">
      <c r="A62" s="91" t="s">
        <v>320</v>
      </c>
      <c r="B62" s="79" t="s">
        <v>390</v>
      </c>
      <c r="C62" s="130" t="s">
        <v>495</v>
      </c>
      <c r="D62" s="130" t="s">
        <v>495</v>
      </c>
      <c r="E62" s="130" t="s">
        <v>495</v>
      </c>
      <c r="F62" s="130" t="s">
        <v>495</v>
      </c>
      <c r="G62" s="130" t="s">
        <v>495</v>
      </c>
      <c r="H62" s="130" t="s">
        <v>495</v>
      </c>
      <c r="I62" s="130" t="s">
        <v>495</v>
      </c>
      <c r="J62" s="130" t="s">
        <v>496</v>
      </c>
      <c r="K62" s="130" t="s">
        <v>495</v>
      </c>
      <c r="L62" s="130" t="s">
        <v>495</v>
      </c>
      <c r="M62" s="130" t="s">
        <v>496</v>
      </c>
      <c r="N62" s="130" t="s">
        <v>496</v>
      </c>
      <c r="O62" s="130" t="s">
        <v>495</v>
      </c>
      <c r="P62" s="130" t="s">
        <v>495</v>
      </c>
      <c r="Q62" s="130" t="s">
        <v>496</v>
      </c>
      <c r="R62" s="130" t="s">
        <v>495</v>
      </c>
      <c r="S62" s="130" t="s">
        <v>495</v>
      </c>
      <c r="T62" s="130" t="s">
        <v>496</v>
      </c>
      <c r="U62" s="130" t="s">
        <v>496</v>
      </c>
      <c r="V62" s="130" t="s">
        <v>496</v>
      </c>
      <c r="W62" s="130" t="s">
        <v>496</v>
      </c>
      <c r="X62" s="130" t="s">
        <v>496</v>
      </c>
      <c r="Y62" s="130" t="s">
        <v>496</v>
      </c>
      <c r="Z62" s="130" t="s">
        <v>495</v>
      </c>
      <c r="AA62" s="130" t="s">
        <v>496</v>
      </c>
      <c r="AB62" s="130" t="s">
        <v>496</v>
      </c>
      <c r="AC62" s="130" t="s">
        <v>496</v>
      </c>
      <c r="AD62" s="130" t="s">
        <v>496</v>
      </c>
      <c r="AE62" s="130" t="s">
        <v>496</v>
      </c>
      <c r="AF62" s="130" t="s">
        <v>495</v>
      </c>
      <c r="AG62" s="130" t="s">
        <v>496</v>
      </c>
      <c r="AH62" s="130" t="s">
        <v>495</v>
      </c>
      <c r="AI62" s="130" t="s">
        <v>495</v>
      </c>
      <c r="AJ62" s="130" t="s">
        <v>495</v>
      </c>
      <c r="AK62" s="130" t="s">
        <v>495</v>
      </c>
      <c r="AL62" s="171" t="s">
        <v>495</v>
      </c>
      <c r="AM62" s="130" t="s">
        <v>496</v>
      </c>
      <c r="AN62" s="130" t="s">
        <v>496</v>
      </c>
      <c r="AO62" s="130" t="s">
        <v>496</v>
      </c>
      <c r="AP62" s="130" t="s">
        <v>496</v>
      </c>
      <c r="AQ62" s="130" t="s">
        <v>496</v>
      </c>
      <c r="AR62" s="130" t="s">
        <v>496</v>
      </c>
      <c r="AS62" s="130" t="s">
        <v>495</v>
      </c>
      <c r="AT62" s="130" t="s">
        <v>496</v>
      </c>
      <c r="AU62" s="130" t="s">
        <v>496</v>
      </c>
      <c r="AV62" s="130" t="s">
        <v>496</v>
      </c>
      <c r="AW62" s="130" t="s">
        <v>496</v>
      </c>
      <c r="AX62" s="130" t="s">
        <v>496</v>
      </c>
      <c r="AY62" s="130" t="s">
        <v>496</v>
      </c>
      <c r="AZ62" s="130" t="s">
        <v>495</v>
      </c>
      <c r="BA62" s="130" t="s">
        <v>496</v>
      </c>
      <c r="BB62" s="130" t="s">
        <v>495</v>
      </c>
      <c r="BC62" s="130" t="s">
        <v>495</v>
      </c>
      <c r="BD62" s="130" t="s">
        <v>495</v>
      </c>
      <c r="BE62" s="154">
        <f t="shared" si="0"/>
        <v>25</v>
      </c>
      <c r="BF62" s="155">
        <f t="shared" si="1"/>
        <v>0.46296296296296297</v>
      </c>
      <c r="BG62" s="154">
        <f t="shared" si="2"/>
        <v>29</v>
      </c>
      <c r="BH62" s="155">
        <f t="shared" si="3"/>
        <v>0.53703703703703709</v>
      </c>
      <c r="BI62" s="222">
        <f t="shared" si="4"/>
        <v>0.86206896551724133</v>
      </c>
      <c r="BJ62" s="154">
        <f t="shared" si="5"/>
        <v>0</v>
      </c>
      <c r="BK62" s="155">
        <f t="shared" si="6"/>
        <v>0</v>
      </c>
    </row>
    <row r="63" spans="1:63">
      <c r="A63" s="91" t="s">
        <v>735</v>
      </c>
      <c r="B63" s="79" t="s">
        <v>391</v>
      </c>
      <c r="C63" s="130" t="s">
        <v>495</v>
      </c>
      <c r="D63" s="130" t="s">
        <v>495</v>
      </c>
      <c r="E63" s="130" t="s">
        <v>495</v>
      </c>
      <c r="F63" s="130" t="s">
        <v>495</v>
      </c>
      <c r="G63" s="130" t="s">
        <v>495</v>
      </c>
      <c r="H63" s="130" t="s">
        <v>495</v>
      </c>
      <c r="I63" s="130" t="s">
        <v>495</v>
      </c>
      <c r="J63" s="130" t="s">
        <v>496</v>
      </c>
      <c r="K63" s="130" t="s">
        <v>495</v>
      </c>
      <c r="L63" s="130" t="s">
        <v>495</v>
      </c>
      <c r="M63" s="130" t="s">
        <v>496</v>
      </c>
      <c r="N63" s="130" t="s">
        <v>496</v>
      </c>
      <c r="O63" s="130" t="s">
        <v>495</v>
      </c>
      <c r="P63" s="130" t="s">
        <v>495</v>
      </c>
      <c r="Q63" s="130" t="s">
        <v>496</v>
      </c>
      <c r="R63" s="130" t="s">
        <v>495</v>
      </c>
      <c r="S63" s="130" t="s">
        <v>495</v>
      </c>
      <c r="T63" s="130" t="s">
        <v>496</v>
      </c>
      <c r="U63" s="130" t="s">
        <v>496</v>
      </c>
      <c r="V63" s="130" t="s">
        <v>496</v>
      </c>
      <c r="W63" s="130" t="s">
        <v>496</v>
      </c>
      <c r="X63" s="130" t="s">
        <v>496</v>
      </c>
      <c r="Y63" s="130" t="s">
        <v>496</v>
      </c>
      <c r="Z63" s="130" t="s">
        <v>495</v>
      </c>
      <c r="AA63" s="130" t="s">
        <v>496</v>
      </c>
      <c r="AB63" s="130" t="s">
        <v>496</v>
      </c>
      <c r="AC63" s="130" t="s">
        <v>496</v>
      </c>
      <c r="AD63" s="130" t="s">
        <v>496</v>
      </c>
      <c r="AE63" s="130" t="s">
        <v>496</v>
      </c>
      <c r="AF63" s="130" t="s">
        <v>495</v>
      </c>
      <c r="AG63" s="130" t="s">
        <v>496</v>
      </c>
      <c r="AH63" s="130" t="s">
        <v>495</v>
      </c>
      <c r="AI63" s="130" t="s">
        <v>495</v>
      </c>
      <c r="AJ63" s="130" t="s">
        <v>495</v>
      </c>
      <c r="AK63" s="130" t="s">
        <v>495</v>
      </c>
      <c r="AL63" s="171" t="s">
        <v>495</v>
      </c>
      <c r="AM63" s="130" t="s">
        <v>496</v>
      </c>
      <c r="AN63" s="130" t="s">
        <v>496</v>
      </c>
      <c r="AO63" s="130" t="s">
        <v>496</v>
      </c>
      <c r="AP63" s="130" t="s">
        <v>496</v>
      </c>
      <c r="AQ63" s="130" t="s">
        <v>495</v>
      </c>
      <c r="AR63" s="130" t="s">
        <v>496</v>
      </c>
      <c r="AS63" s="130" t="s">
        <v>495</v>
      </c>
      <c r="AT63" s="130" t="s">
        <v>496</v>
      </c>
      <c r="AU63" s="130" t="s">
        <v>496</v>
      </c>
      <c r="AV63" s="130" t="s">
        <v>496</v>
      </c>
      <c r="AW63" s="130" t="s">
        <v>496</v>
      </c>
      <c r="AX63" s="130" t="s">
        <v>496</v>
      </c>
      <c r="AY63" s="130" t="s">
        <v>496</v>
      </c>
      <c r="AZ63" s="130" t="s">
        <v>495</v>
      </c>
      <c r="BA63" s="130" t="s">
        <v>496</v>
      </c>
      <c r="BB63" s="130" t="s">
        <v>495</v>
      </c>
      <c r="BC63" s="130" t="s">
        <v>495</v>
      </c>
      <c r="BD63" s="130" t="s">
        <v>495</v>
      </c>
      <c r="BE63" s="154">
        <f t="shared" si="0"/>
        <v>26</v>
      </c>
      <c r="BF63" s="155">
        <f t="shared" si="1"/>
        <v>0.48148148148148145</v>
      </c>
      <c r="BG63" s="154">
        <f t="shared" si="2"/>
        <v>28</v>
      </c>
      <c r="BH63" s="155">
        <f t="shared" si="3"/>
        <v>0.51851851851851849</v>
      </c>
      <c r="BI63" s="222">
        <f t="shared" si="4"/>
        <v>0.9285714285714286</v>
      </c>
      <c r="BJ63" s="154">
        <f t="shared" si="5"/>
        <v>0</v>
      </c>
      <c r="BK63" s="155">
        <f t="shared" si="6"/>
        <v>0</v>
      </c>
    </row>
    <row r="64" spans="1:63">
      <c r="A64" s="91" t="s">
        <v>736</v>
      </c>
      <c r="B64" s="79" t="s">
        <v>392</v>
      </c>
      <c r="C64" s="130" t="s">
        <v>495</v>
      </c>
      <c r="D64" s="130" t="s">
        <v>495</v>
      </c>
      <c r="E64" s="130" t="s">
        <v>495</v>
      </c>
      <c r="F64" s="130" t="s">
        <v>495</v>
      </c>
      <c r="G64" s="130" t="s">
        <v>495</v>
      </c>
      <c r="H64" s="130" t="s">
        <v>495</v>
      </c>
      <c r="I64" s="130" t="s">
        <v>495</v>
      </c>
      <c r="J64" s="130" t="s">
        <v>496</v>
      </c>
      <c r="K64" s="130" t="s">
        <v>495</v>
      </c>
      <c r="L64" s="130" t="s">
        <v>495</v>
      </c>
      <c r="M64" s="130" t="s">
        <v>496</v>
      </c>
      <c r="N64" s="130" t="s">
        <v>496</v>
      </c>
      <c r="O64" s="130" t="s">
        <v>495</v>
      </c>
      <c r="P64" s="130" t="s">
        <v>495</v>
      </c>
      <c r="Q64" s="130" t="s">
        <v>496</v>
      </c>
      <c r="R64" s="130" t="s">
        <v>495</v>
      </c>
      <c r="S64" s="130" t="s">
        <v>495</v>
      </c>
      <c r="T64" s="130" t="s">
        <v>496</v>
      </c>
      <c r="U64" s="130" t="s">
        <v>496</v>
      </c>
      <c r="V64" s="130" t="s">
        <v>496</v>
      </c>
      <c r="W64" s="130" t="s">
        <v>496</v>
      </c>
      <c r="X64" s="130" t="s">
        <v>496</v>
      </c>
      <c r="Y64" s="130" t="s">
        <v>496</v>
      </c>
      <c r="Z64" s="130" t="s">
        <v>495</v>
      </c>
      <c r="AA64" s="130" t="s">
        <v>496</v>
      </c>
      <c r="AB64" s="130" t="s">
        <v>496</v>
      </c>
      <c r="AC64" s="130" t="s">
        <v>496</v>
      </c>
      <c r="AD64" s="130" t="s">
        <v>496</v>
      </c>
      <c r="AE64" s="130" t="s">
        <v>496</v>
      </c>
      <c r="AF64" s="130" t="s">
        <v>495</v>
      </c>
      <c r="AG64" s="130" t="s">
        <v>496</v>
      </c>
      <c r="AH64" s="130" t="s">
        <v>495</v>
      </c>
      <c r="AI64" s="130" t="s">
        <v>495</v>
      </c>
      <c r="AJ64" s="130" t="s">
        <v>495</v>
      </c>
      <c r="AK64" s="130" t="s">
        <v>495</v>
      </c>
      <c r="AL64" s="171" t="s">
        <v>495</v>
      </c>
      <c r="AM64" s="130" t="s">
        <v>496</v>
      </c>
      <c r="AN64" s="130" t="s">
        <v>496</v>
      </c>
      <c r="AO64" s="130" t="s">
        <v>496</v>
      </c>
      <c r="AP64" s="130" t="s">
        <v>496</v>
      </c>
      <c r="AQ64" s="130" t="s">
        <v>496</v>
      </c>
      <c r="AR64" s="130" t="s">
        <v>496</v>
      </c>
      <c r="AS64" s="130" t="s">
        <v>495</v>
      </c>
      <c r="AT64" s="130" t="s">
        <v>496</v>
      </c>
      <c r="AU64" s="130" t="s">
        <v>496</v>
      </c>
      <c r="AV64" s="130" t="s">
        <v>496</v>
      </c>
      <c r="AW64" s="130" t="s">
        <v>496</v>
      </c>
      <c r="AX64" s="130" t="s">
        <v>496</v>
      </c>
      <c r="AY64" s="130" t="s">
        <v>496</v>
      </c>
      <c r="AZ64" s="130" t="s">
        <v>495</v>
      </c>
      <c r="BA64" s="130" t="s">
        <v>496</v>
      </c>
      <c r="BB64" s="130" t="s">
        <v>495</v>
      </c>
      <c r="BC64" s="130" t="s">
        <v>495</v>
      </c>
      <c r="BD64" s="130" t="s">
        <v>495</v>
      </c>
      <c r="BE64" s="154">
        <f t="shared" si="0"/>
        <v>25</v>
      </c>
      <c r="BF64" s="155">
        <f t="shared" si="1"/>
        <v>0.46296296296296297</v>
      </c>
      <c r="BG64" s="154">
        <f t="shared" si="2"/>
        <v>29</v>
      </c>
      <c r="BH64" s="155">
        <f t="shared" si="3"/>
        <v>0.53703703703703709</v>
      </c>
      <c r="BI64" s="222">
        <f t="shared" si="4"/>
        <v>0.86206896551724133</v>
      </c>
      <c r="BJ64" s="154">
        <f t="shared" si="5"/>
        <v>0</v>
      </c>
      <c r="BK64" s="155">
        <f t="shared" si="6"/>
        <v>0</v>
      </c>
    </row>
    <row r="65" spans="1:63">
      <c r="A65" s="91" t="s">
        <v>321</v>
      </c>
      <c r="B65" s="79" t="s">
        <v>393</v>
      </c>
      <c r="C65" s="130" t="s">
        <v>495</v>
      </c>
      <c r="D65" s="130" t="s">
        <v>495</v>
      </c>
      <c r="E65" s="130" t="s">
        <v>495</v>
      </c>
      <c r="F65" s="130" t="s">
        <v>495</v>
      </c>
      <c r="G65" s="130" t="s">
        <v>495</v>
      </c>
      <c r="H65" s="130" t="s">
        <v>495</v>
      </c>
      <c r="I65" s="130" t="s">
        <v>495</v>
      </c>
      <c r="J65" s="130" t="s">
        <v>496</v>
      </c>
      <c r="K65" s="130" t="s">
        <v>495</v>
      </c>
      <c r="L65" s="130" t="s">
        <v>495</v>
      </c>
      <c r="M65" s="130" t="s">
        <v>496</v>
      </c>
      <c r="N65" s="130" t="s">
        <v>496</v>
      </c>
      <c r="O65" s="130" t="s">
        <v>495</v>
      </c>
      <c r="P65" s="130" t="s">
        <v>495</v>
      </c>
      <c r="Q65" s="130" t="s">
        <v>496</v>
      </c>
      <c r="R65" s="130" t="s">
        <v>495</v>
      </c>
      <c r="S65" s="130" t="s">
        <v>495</v>
      </c>
      <c r="T65" s="130" t="s">
        <v>496</v>
      </c>
      <c r="U65" s="130" t="s">
        <v>496</v>
      </c>
      <c r="V65" s="130" t="s">
        <v>496</v>
      </c>
      <c r="W65" s="130" t="s">
        <v>496</v>
      </c>
      <c r="X65" s="130" t="s">
        <v>496</v>
      </c>
      <c r="Y65" s="130" t="s">
        <v>496</v>
      </c>
      <c r="Z65" s="130" t="s">
        <v>495</v>
      </c>
      <c r="AA65" s="130" t="s">
        <v>496</v>
      </c>
      <c r="AB65" s="130" t="s">
        <v>496</v>
      </c>
      <c r="AC65" s="130" t="s">
        <v>496</v>
      </c>
      <c r="AD65" s="130" t="s">
        <v>496</v>
      </c>
      <c r="AE65" s="130" t="s">
        <v>496</v>
      </c>
      <c r="AF65" s="130" t="s">
        <v>495</v>
      </c>
      <c r="AG65" s="130" t="s">
        <v>496</v>
      </c>
      <c r="AH65" s="130" t="s">
        <v>495</v>
      </c>
      <c r="AI65" s="130" t="s">
        <v>495</v>
      </c>
      <c r="AJ65" s="130" t="s">
        <v>495</v>
      </c>
      <c r="AK65" s="130" t="s">
        <v>495</v>
      </c>
      <c r="AL65" s="171" t="s">
        <v>495</v>
      </c>
      <c r="AM65" s="130" t="s">
        <v>496</v>
      </c>
      <c r="AN65" s="130" t="s">
        <v>496</v>
      </c>
      <c r="AO65" s="130" t="s">
        <v>496</v>
      </c>
      <c r="AP65" s="130" t="s">
        <v>496</v>
      </c>
      <c r="AQ65" s="130" t="s">
        <v>496</v>
      </c>
      <c r="AR65" s="130" t="s">
        <v>496</v>
      </c>
      <c r="AS65" s="130" t="s">
        <v>495</v>
      </c>
      <c r="AT65" s="130" t="s">
        <v>496</v>
      </c>
      <c r="AU65" s="130" t="s">
        <v>496</v>
      </c>
      <c r="AV65" s="130" t="s">
        <v>496</v>
      </c>
      <c r="AW65" s="130" t="s">
        <v>496</v>
      </c>
      <c r="AX65" s="130" t="s">
        <v>496</v>
      </c>
      <c r="AY65" s="130" t="s">
        <v>496</v>
      </c>
      <c r="AZ65" s="130" t="s">
        <v>495</v>
      </c>
      <c r="BA65" s="130" t="s">
        <v>496</v>
      </c>
      <c r="BB65" s="130" t="s">
        <v>495</v>
      </c>
      <c r="BC65" s="130" t="s">
        <v>495</v>
      </c>
      <c r="BD65" s="130" t="s">
        <v>495</v>
      </c>
      <c r="BE65" s="154">
        <f t="shared" si="0"/>
        <v>25</v>
      </c>
      <c r="BF65" s="155">
        <f t="shared" si="1"/>
        <v>0.46296296296296297</v>
      </c>
      <c r="BG65" s="154">
        <f t="shared" si="2"/>
        <v>29</v>
      </c>
      <c r="BH65" s="155">
        <f t="shared" si="3"/>
        <v>0.53703703703703709</v>
      </c>
      <c r="BI65" s="222">
        <f t="shared" si="4"/>
        <v>0.86206896551724133</v>
      </c>
      <c r="BJ65" s="154">
        <f t="shared" si="5"/>
        <v>0</v>
      </c>
      <c r="BK65" s="155">
        <f t="shared" si="6"/>
        <v>0</v>
      </c>
    </row>
    <row r="66" spans="1:63">
      <c r="A66" s="91" t="s">
        <v>322</v>
      </c>
      <c r="B66" s="79" t="s">
        <v>394</v>
      </c>
      <c r="C66" s="130" t="s">
        <v>495</v>
      </c>
      <c r="D66" s="130" t="s">
        <v>495</v>
      </c>
      <c r="E66" s="130" t="s">
        <v>495</v>
      </c>
      <c r="F66" s="130" t="s">
        <v>495</v>
      </c>
      <c r="G66" s="130" t="s">
        <v>495</v>
      </c>
      <c r="H66" s="130" t="s">
        <v>495</v>
      </c>
      <c r="I66" s="130" t="s">
        <v>495</v>
      </c>
      <c r="J66" s="130" t="s">
        <v>496</v>
      </c>
      <c r="K66" s="130" t="s">
        <v>495</v>
      </c>
      <c r="L66" s="130" t="s">
        <v>495</v>
      </c>
      <c r="M66" s="130" t="s">
        <v>496</v>
      </c>
      <c r="N66" s="130" t="s">
        <v>496</v>
      </c>
      <c r="O66" s="130" t="s">
        <v>495</v>
      </c>
      <c r="P66" s="130" t="s">
        <v>495</v>
      </c>
      <c r="Q66" s="130" t="s">
        <v>496</v>
      </c>
      <c r="R66" s="130" t="s">
        <v>495</v>
      </c>
      <c r="S66" s="130" t="s">
        <v>495</v>
      </c>
      <c r="T66" s="130" t="s">
        <v>496</v>
      </c>
      <c r="U66" s="130" t="s">
        <v>496</v>
      </c>
      <c r="V66" s="130" t="s">
        <v>496</v>
      </c>
      <c r="W66" s="130" t="s">
        <v>496</v>
      </c>
      <c r="X66" s="130" t="s">
        <v>496</v>
      </c>
      <c r="Y66" s="130" t="s">
        <v>496</v>
      </c>
      <c r="Z66" s="130" t="s">
        <v>495</v>
      </c>
      <c r="AA66" s="130" t="s">
        <v>496</v>
      </c>
      <c r="AB66" s="130" t="s">
        <v>496</v>
      </c>
      <c r="AC66" s="130" t="s">
        <v>496</v>
      </c>
      <c r="AD66" s="130" t="s">
        <v>496</v>
      </c>
      <c r="AE66" s="130" t="s">
        <v>496</v>
      </c>
      <c r="AF66" s="130" t="s">
        <v>495</v>
      </c>
      <c r="AG66" s="130" t="s">
        <v>496</v>
      </c>
      <c r="AH66" s="130" t="s">
        <v>495</v>
      </c>
      <c r="AI66" s="130" t="s">
        <v>495</v>
      </c>
      <c r="AJ66" s="130" t="s">
        <v>495</v>
      </c>
      <c r="AK66" s="130" t="s">
        <v>495</v>
      </c>
      <c r="AL66" s="171" t="s">
        <v>495</v>
      </c>
      <c r="AM66" s="130" t="s">
        <v>496</v>
      </c>
      <c r="AN66" s="130" t="s">
        <v>496</v>
      </c>
      <c r="AO66" s="130" t="s">
        <v>496</v>
      </c>
      <c r="AP66" s="130" t="s">
        <v>496</v>
      </c>
      <c r="AQ66" s="130" t="s">
        <v>495</v>
      </c>
      <c r="AR66" s="130" t="s">
        <v>496</v>
      </c>
      <c r="AS66" s="130" t="s">
        <v>495</v>
      </c>
      <c r="AT66" s="130" t="s">
        <v>496</v>
      </c>
      <c r="AU66" s="130" t="s">
        <v>496</v>
      </c>
      <c r="AV66" s="130" t="s">
        <v>496</v>
      </c>
      <c r="AW66" s="130" t="s">
        <v>496</v>
      </c>
      <c r="AX66" s="130" t="s">
        <v>496</v>
      </c>
      <c r="AY66" s="130" t="s">
        <v>496</v>
      </c>
      <c r="AZ66" s="130" t="s">
        <v>495</v>
      </c>
      <c r="BA66" s="130" t="s">
        <v>496</v>
      </c>
      <c r="BB66" s="130" t="s">
        <v>495</v>
      </c>
      <c r="BC66" s="130" t="s">
        <v>495</v>
      </c>
      <c r="BD66" s="130" t="s">
        <v>495</v>
      </c>
      <c r="BE66" s="154">
        <f t="shared" si="0"/>
        <v>26</v>
      </c>
      <c r="BF66" s="155">
        <f t="shared" si="1"/>
        <v>0.48148148148148145</v>
      </c>
      <c r="BG66" s="154">
        <f t="shared" si="2"/>
        <v>28</v>
      </c>
      <c r="BH66" s="155">
        <f t="shared" si="3"/>
        <v>0.51851851851851849</v>
      </c>
      <c r="BI66" s="222">
        <f t="shared" si="4"/>
        <v>0.9285714285714286</v>
      </c>
      <c r="BJ66" s="154">
        <f t="shared" si="5"/>
        <v>0</v>
      </c>
      <c r="BK66" s="155">
        <f t="shared" si="6"/>
        <v>0</v>
      </c>
    </row>
    <row r="67" spans="1:63">
      <c r="A67" s="91" t="s">
        <v>323</v>
      </c>
      <c r="B67" s="79" t="s">
        <v>395</v>
      </c>
      <c r="C67" s="130" t="s">
        <v>495</v>
      </c>
      <c r="D67" s="130" t="s">
        <v>495</v>
      </c>
      <c r="E67" s="130" t="s">
        <v>495</v>
      </c>
      <c r="F67" s="130" t="s">
        <v>495</v>
      </c>
      <c r="G67" s="130" t="s">
        <v>495</v>
      </c>
      <c r="H67" s="130" t="s">
        <v>495</v>
      </c>
      <c r="I67" s="130" t="s">
        <v>60</v>
      </c>
      <c r="J67" s="130" t="s">
        <v>496</v>
      </c>
      <c r="K67" s="130" t="s">
        <v>495</v>
      </c>
      <c r="L67" s="130" t="s">
        <v>495</v>
      </c>
      <c r="M67" s="130" t="s">
        <v>496</v>
      </c>
      <c r="N67" s="130" t="s">
        <v>496</v>
      </c>
      <c r="O67" s="130" t="s">
        <v>496</v>
      </c>
      <c r="P67" s="130" t="s">
        <v>495</v>
      </c>
      <c r="Q67" s="130" t="s">
        <v>496</v>
      </c>
      <c r="R67" s="130" t="s">
        <v>496</v>
      </c>
      <c r="S67" s="130" t="s">
        <v>495</v>
      </c>
      <c r="T67" s="130" t="s">
        <v>60</v>
      </c>
      <c r="U67" s="131" t="s">
        <v>60</v>
      </c>
      <c r="V67" s="130" t="s">
        <v>496</v>
      </c>
      <c r="W67" s="130" t="s">
        <v>496</v>
      </c>
      <c r="X67" s="130" t="s">
        <v>495</v>
      </c>
      <c r="Y67" s="130" t="s">
        <v>495</v>
      </c>
      <c r="Z67" s="130" t="s">
        <v>496</v>
      </c>
      <c r="AA67" s="130" t="s">
        <v>496</v>
      </c>
      <c r="AB67" s="130" t="s">
        <v>496</v>
      </c>
      <c r="AC67" s="130" t="s">
        <v>496</v>
      </c>
      <c r="AD67" s="130" t="s">
        <v>496</v>
      </c>
      <c r="AE67" s="130" t="s">
        <v>496</v>
      </c>
      <c r="AF67" s="130" t="s">
        <v>495</v>
      </c>
      <c r="AG67" s="130" t="s">
        <v>496</v>
      </c>
      <c r="AH67" s="130" t="s">
        <v>496</v>
      </c>
      <c r="AI67" s="133" t="s">
        <v>60</v>
      </c>
      <c r="AJ67" s="130" t="s">
        <v>496</v>
      </c>
      <c r="AK67" s="130" t="s">
        <v>495</v>
      </c>
      <c r="AL67" s="171" t="s">
        <v>60</v>
      </c>
      <c r="AM67" s="130" t="s">
        <v>496</v>
      </c>
      <c r="AN67" s="130" t="s">
        <v>496</v>
      </c>
      <c r="AO67" s="130" t="s">
        <v>496</v>
      </c>
      <c r="AP67" s="130" t="s">
        <v>496</v>
      </c>
      <c r="AQ67" s="130" t="s">
        <v>495</v>
      </c>
      <c r="AR67" s="130" t="s">
        <v>496</v>
      </c>
      <c r="AS67" s="130" t="s">
        <v>495</v>
      </c>
      <c r="AT67" s="130" t="s">
        <v>496</v>
      </c>
      <c r="AU67" s="130" t="s">
        <v>496</v>
      </c>
      <c r="AV67" s="130" t="s">
        <v>496</v>
      </c>
      <c r="AW67" s="130" t="s">
        <v>496</v>
      </c>
      <c r="AX67" s="130" t="s">
        <v>496</v>
      </c>
      <c r="AY67" s="130" t="s">
        <v>496</v>
      </c>
      <c r="AZ67" s="130" t="s">
        <v>495</v>
      </c>
      <c r="BA67" s="130" t="s">
        <v>496</v>
      </c>
      <c r="BB67" s="130" t="s">
        <v>495</v>
      </c>
      <c r="BC67" s="130" t="s">
        <v>495</v>
      </c>
      <c r="BD67" s="130" t="s">
        <v>495</v>
      </c>
      <c r="BE67" s="154">
        <f t="shared" si="0"/>
        <v>20</v>
      </c>
      <c r="BF67" s="155">
        <f t="shared" si="1"/>
        <v>0.37037037037037035</v>
      </c>
      <c r="BG67" s="154">
        <f t="shared" si="2"/>
        <v>29</v>
      </c>
      <c r="BH67" s="155">
        <f t="shared" si="3"/>
        <v>0.53703703703703709</v>
      </c>
      <c r="BI67" s="222">
        <f t="shared" si="4"/>
        <v>0.68965517241379315</v>
      </c>
      <c r="BJ67" s="154">
        <f t="shared" si="5"/>
        <v>5</v>
      </c>
      <c r="BK67" s="155">
        <f t="shared" si="6"/>
        <v>9.2592592592592587E-2</v>
      </c>
    </row>
    <row r="68" spans="1:63">
      <c r="A68" s="91" t="s">
        <v>737</v>
      </c>
      <c r="B68" s="79" t="s">
        <v>396</v>
      </c>
      <c r="C68" s="130" t="s">
        <v>495</v>
      </c>
      <c r="D68" s="130" t="s">
        <v>495</v>
      </c>
      <c r="E68" s="130" t="s">
        <v>495</v>
      </c>
      <c r="F68" s="130" t="s">
        <v>495</v>
      </c>
      <c r="G68" s="130" t="s">
        <v>495</v>
      </c>
      <c r="H68" s="130" t="s">
        <v>495</v>
      </c>
      <c r="I68" s="130" t="s">
        <v>60</v>
      </c>
      <c r="J68" s="130" t="s">
        <v>496</v>
      </c>
      <c r="K68" s="130" t="s">
        <v>495</v>
      </c>
      <c r="L68" s="130" t="s">
        <v>495</v>
      </c>
      <c r="M68" s="130" t="s">
        <v>496</v>
      </c>
      <c r="N68" s="130" t="s">
        <v>496</v>
      </c>
      <c r="O68" s="130" t="s">
        <v>496</v>
      </c>
      <c r="P68" s="130" t="s">
        <v>495</v>
      </c>
      <c r="Q68" s="130" t="s">
        <v>496</v>
      </c>
      <c r="R68" s="130" t="s">
        <v>496</v>
      </c>
      <c r="S68" s="130" t="s">
        <v>495</v>
      </c>
      <c r="T68" s="130" t="s">
        <v>60</v>
      </c>
      <c r="U68" s="131" t="s">
        <v>60</v>
      </c>
      <c r="V68" s="130" t="s">
        <v>496</v>
      </c>
      <c r="W68" s="130" t="s">
        <v>496</v>
      </c>
      <c r="X68" s="130" t="s">
        <v>495</v>
      </c>
      <c r="Y68" s="130" t="s">
        <v>495</v>
      </c>
      <c r="Z68" s="130" t="s">
        <v>496</v>
      </c>
      <c r="AA68" s="130" t="s">
        <v>496</v>
      </c>
      <c r="AB68" s="130" t="s">
        <v>496</v>
      </c>
      <c r="AC68" s="130" t="s">
        <v>496</v>
      </c>
      <c r="AD68" s="130" t="s">
        <v>496</v>
      </c>
      <c r="AE68" s="130" t="s">
        <v>496</v>
      </c>
      <c r="AF68" s="130" t="s">
        <v>495</v>
      </c>
      <c r="AG68" s="130" t="s">
        <v>496</v>
      </c>
      <c r="AH68" s="130" t="s">
        <v>496</v>
      </c>
      <c r="AI68" s="133" t="s">
        <v>60</v>
      </c>
      <c r="AJ68" s="130" t="s">
        <v>496</v>
      </c>
      <c r="AK68" s="130" t="s">
        <v>495</v>
      </c>
      <c r="AL68" s="171" t="s">
        <v>60</v>
      </c>
      <c r="AM68" s="130" t="s">
        <v>496</v>
      </c>
      <c r="AN68" s="130" t="s">
        <v>496</v>
      </c>
      <c r="AO68" s="130" t="s">
        <v>496</v>
      </c>
      <c r="AP68" s="130" t="s">
        <v>496</v>
      </c>
      <c r="AQ68" s="130" t="s">
        <v>495</v>
      </c>
      <c r="AR68" s="130" t="s">
        <v>496</v>
      </c>
      <c r="AS68" s="130" t="s">
        <v>495</v>
      </c>
      <c r="AT68" s="130" t="s">
        <v>496</v>
      </c>
      <c r="AU68" s="130" t="s">
        <v>496</v>
      </c>
      <c r="AV68" s="130" t="s">
        <v>496</v>
      </c>
      <c r="AW68" s="130" t="s">
        <v>496</v>
      </c>
      <c r="AX68" s="130" t="s">
        <v>496</v>
      </c>
      <c r="AY68" s="130" t="s">
        <v>496</v>
      </c>
      <c r="AZ68" s="130" t="s">
        <v>495</v>
      </c>
      <c r="BA68" s="130" t="s">
        <v>496</v>
      </c>
      <c r="BB68" s="130" t="s">
        <v>495</v>
      </c>
      <c r="BC68" s="130" t="s">
        <v>495</v>
      </c>
      <c r="BD68" s="130" t="s">
        <v>495</v>
      </c>
      <c r="BE68" s="154">
        <f t="shared" ref="BE68:BE86" si="7">COUNTIF($C68:$BD68,"subnational")</f>
        <v>20</v>
      </c>
      <c r="BF68" s="155">
        <f t="shared" ref="BF68:BF86" si="8">COUNTIF($C68:$BD68,"subnational")/COUNTA($C68:$BD68)</f>
        <v>0.37037037037037035</v>
      </c>
      <c r="BG68" s="154">
        <f t="shared" ref="BG68:BG86" si="9">COUNTIF($C68:$BD68,"national")</f>
        <v>29</v>
      </c>
      <c r="BH68" s="155">
        <f t="shared" ref="BH68:BH86" si="10">COUNTIF($C68:$BD68,"national")/COUNTA($C68:$BD68)</f>
        <v>0.53703703703703709</v>
      </c>
      <c r="BI68" s="222">
        <f t="shared" ref="BI68:BI86" si="11">BE68/BG68</f>
        <v>0.68965517241379315</v>
      </c>
      <c r="BJ68" s="154">
        <f t="shared" ref="BJ68:BJ86" si="12">COUNTIF($C68:$BD68,"No data")</f>
        <v>5</v>
      </c>
      <c r="BK68" s="155">
        <f t="shared" ref="BK68:BK86" si="13">COUNTIF($C68:$BD68,"No data")/COUNTA($C68:$BD68)</f>
        <v>9.2592592592592587E-2</v>
      </c>
    </row>
    <row r="69" spans="1:63">
      <c r="A69" s="91" t="s">
        <v>324</v>
      </c>
      <c r="B69" s="79" t="s">
        <v>397</v>
      </c>
      <c r="C69" s="130" t="s">
        <v>495</v>
      </c>
      <c r="D69" s="130" t="s">
        <v>495</v>
      </c>
      <c r="E69" s="130" t="s">
        <v>495</v>
      </c>
      <c r="F69" s="130" t="s">
        <v>495</v>
      </c>
      <c r="G69" s="130" t="s">
        <v>495</v>
      </c>
      <c r="H69" s="130" t="s">
        <v>495</v>
      </c>
      <c r="I69" s="130" t="s">
        <v>60</v>
      </c>
      <c r="J69" s="130" t="s">
        <v>496</v>
      </c>
      <c r="K69" s="130" t="s">
        <v>495</v>
      </c>
      <c r="L69" s="130" t="s">
        <v>495</v>
      </c>
      <c r="M69" s="130" t="s">
        <v>496</v>
      </c>
      <c r="N69" s="130" t="s">
        <v>496</v>
      </c>
      <c r="O69" s="130" t="s">
        <v>496</v>
      </c>
      <c r="P69" s="130" t="s">
        <v>495</v>
      </c>
      <c r="Q69" s="130" t="s">
        <v>496</v>
      </c>
      <c r="R69" s="130" t="s">
        <v>496</v>
      </c>
      <c r="S69" s="130" t="s">
        <v>495</v>
      </c>
      <c r="T69" s="130" t="s">
        <v>60</v>
      </c>
      <c r="U69" s="131" t="s">
        <v>60</v>
      </c>
      <c r="V69" s="130" t="s">
        <v>496</v>
      </c>
      <c r="W69" s="130" t="s">
        <v>496</v>
      </c>
      <c r="X69" s="130" t="s">
        <v>495</v>
      </c>
      <c r="Y69" s="130" t="s">
        <v>495</v>
      </c>
      <c r="Z69" s="130" t="s">
        <v>496</v>
      </c>
      <c r="AA69" s="130" t="s">
        <v>496</v>
      </c>
      <c r="AB69" s="130" t="s">
        <v>496</v>
      </c>
      <c r="AC69" s="130" t="s">
        <v>496</v>
      </c>
      <c r="AD69" s="130" t="s">
        <v>496</v>
      </c>
      <c r="AE69" s="130" t="s">
        <v>496</v>
      </c>
      <c r="AF69" s="130" t="s">
        <v>495</v>
      </c>
      <c r="AG69" s="130" t="s">
        <v>496</v>
      </c>
      <c r="AH69" s="130" t="s">
        <v>496</v>
      </c>
      <c r="AI69" s="133" t="s">
        <v>60</v>
      </c>
      <c r="AJ69" s="130" t="s">
        <v>496</v>
      </c>
      <c r="AK69" s="130" t="s">
        <v>495</v>
      </c>
      <c r="AL69" s="171" t="s">
        <v>60</v>
      </c>
      <c r="AM69" s="130" t="s">
        <v>496</v>
      </c>
      <c r="AN69" s="130" t="s">
        <v>496</v>
      </c>
      <c r="AO69" s="130" t="s">
        <v>496</v>
      </c>
      <c r="AP69" s="130" t="s">
        <v>496</v>
      </c>
      <c r="AQ69" s="130" t="s">
        <v>495</v>
      </c>
      <c r="AR69" s="130" t="s">
        <v>496</v>
      </c>
      <c r="AS69" s="130" t="s">
        <v>495</v>
      </c>
      <c r="AT69" s="130" t="s">
        <v>496</v>
      </c>
      <c r="AU69" s="130" t="s">
        <v>496</v>
      </c>
      <c r="AV69" s="130" t="s">
        <v>496</v>
      </c>
      <c r="AW69" s="130" t="s">
        <v>496</v>
      </c>
      <c r="AX69" s="130" t="s">
        <v>496</v>
      </c>
      <c r="AY69" s="130" t="s">
        <v>496</v>
      </c>
      <c r="AZ69" s="130" t="s">
        <v>495</v>
      </c>
      <c r="BA69" s="130" t="s">
        <v>496</v>
      </c>
      <c r="BB69" s="130" t="s">
        <v>495</v>
      </c>
      <c r="BC69" s="130" t="s">
        <v>495</v>
      </c>
      <c r="BD69" s="130" t="s">
        <v>495</v>
      </c>
      <c r="BE69" s="154">
        <f t="shared" si="7"/>
        <v>20</v>
      </c>
      <c r="BF69" s="155">
        <f t="shared" si="8"/>
        <v>0.37037037037037035</v>
      </c>
      <c r="BG69" s="154">
        <f t="shared" si="9"/>
        <v>29</v>
      </c>
      <c r="BH69" s="155">
        <f t="shared" si="10"/>
        <v>0.53703703703703709</v>
      </c>
      <c r="BI69" s="222">
        <f t="shared" si="11"/>
        <v>0.68965517241379315</v>
      </c>
      <c r="BJ69" s="154">
        <f t="shared" si="12"/>
        <v>5</v>
      </c>
      <c r="BK69" s="155">
        <f t="shared" si="13"/>
        <v>9.2592592592592587E-2</v>
      </c>
    </row>
    <row r="70" spans="1:63">
      <c r="A70" s="91" t="s">
        <v>325</v>
      </c>
      <c r="B70" s="79" t="s">
        <v>398</v>
      </c>
      <c r="C70" s="130" t="s">
        <v>495</v>
      </c>
      <c r="D70" s="130" t="s">
        <v>495</v>
      </c>
      <c r="E70" s="130" t="s">
        <v>495</v>
      </c>
      <c r="F70" s="130" t="s">
        <v>495</v>
      </c>
      <c r="G70" s="130" t="s">
        <v>495</v>
      </c>
      <c r="H70" s="130" t="s">
        <v>495</v>
      </c>
      <c r="I70" s="130" t="s">
        <v>60</v>
      </c>
      <c r="J70" s="130" t="s">
        <v>496</v>
      </c>
      <c r="K70" s="130" t="s">
        <v>495</v>
      </c>
      <c r="L70" s="130" t="s">
        <v>495</v>
      </c>
      <c r="M70" s="130" t="s">
        <v>496</v>
      </c>
      <c r="N70" s="130" t="s">
        <v>496</v>
      </c>
      <c r="O70" s="130" t="s">
        <v>496</v>
      </c>
      <c r="P70" s="130" t="s">
        <v>495</v>
      </c>
      <c r="Q70" s="130" t="s">
        <v>496</v>
      </c>
      <c r="R70" s="130" t="s">
        <v>496</v>
      </c>
      <c r="S70" s="130" t="s">
        <v>495</v>
      </c>
      <c r="T70" s="130" t="s">
        <v>60</v>
      </c>
      <c r="U70" s="131" t="s">
        <v>60</v>
      </c>
      <c r="V70" s="130" t="s">
        <v>496</v>
      </c>
      <c r="W70" s="130" t="s">
        <v>496</v>
      </c>
      <c r="X70" s="130" t="s">
        <v>495</v>
      </c>
      <c r="Y70" s="130" t="s">
        <v>495</v>
      </c>
      <c r="Z70" s="130" t="s">
        <v>496</v>
      </c>
      <c r="AA70" s="130" t="s">
        <v>496</v>
      </c>
      <c r="AB70" s="130" t="s">
        <v>496</v>
      </c>
      <c r="AC70" s="130" t="s">
        <v>496</v>
      </c>
      <c r="AD70" s="130" t="s">
        <v>496</v>
      </c>
      <c r="AE70" s="130" t="s">
        <v>496</v>
      </c>
      <c r="AF70" s="130" t="s">
        <v>495</v>
      </c>
      <c r="AG70" s="130" t="s">
        <v>496</v>
      </c>
      <c r="AH70" s="130" t="s">
        <v>496</v>
      </c>
      <c r="AI70" s="133" t="s">
        <v>60</v>
      </c>
      <c r="AJ70" s="130" t="s">
        <v>496</v>
      </c>
      <c r="AK70" s="130" t="s">
        <v>495</v>
      </c>
      <c r="AL70" s="171" t="s">
        <v>60</v>
      </c>
      <c r="AM70" s="130" t="s">
        <v>496</v>
      </c>
      <c r="AN70" s="130" t="s">
        <v>496</v>
      </c>
      <c r="AO70" s="130" t="s">
        <v>496</v>
      </c>
      <c r="AP70" s="130" t="s">
        <v>496</v>
      </c>
      <c r="AQ70" s="130" t="s">
        <v>495</v>
      </c>
      <c r="AR70" s="130" t="s">
        <v>496</v>
      </c>
      <c r="AS70" s="130" t="s">
        <v>495</v>
      </c>
      <c r="AT70" s="130" t="s">
        <v>496</v>
      </c>
      <c r="AU70" s="130" t="s">
        <v>496</v>
      </c>
      <c r="AV70" s="130" t="s">
        <v>496</v>
      </c>
      <c r="AW70" s="130" t="s">
        <v>496</v>
      </c>
      <c r="AX70" s="130" t="s">
        <v>496</v>
      </c>
      <c r="AY70" s="130" t="s">
        <v>496</v>
      </c>
      <c r="AZ70" s="130" t="s">
        <v>495</v>
      </c>
      <c r="BA70" s="130" t="s">
        <v>496</v>
      </c>
      <c r="BB70" s="130" t="s">
        <v>495</v>
      </c>
      <c r="BC70" s="130" t="s">
        <v>495</v>
      </c>
      <c r="BD70" s="130" t="s">
        <v>495</v>
      </c>
      <c r="BE70" s="154">
        <f t="shared" si="7"/>
        <v>20</v>
      </c>
      <c r="BF70" s="155">
        <f t="shared" si="8"/>
        <v>0.37037037037037035</v>
      </c>
      <c r="BG70" s="154">
        <f t="shared" si="9"/>
        <v>29</v>
      </c>
      <c r="BH70" s="155">
        <f t="shared" si="10"/>
        <v>0.53703703703703709</v>
      </c>
      <c r="BI70" s="222">
        <f t="shared" si="11"/>
        <v>0.68965517241379315</v>
      </c>
      <c r="BJ70" s="154">
        <f t="shared" si="12"/>
        <v>5</v>
      </c>
      <c r="BK70" s="155">
        <f t="shared" si="13"/>
        <v>9.2592592592592587E-2</v>
      </c>
    </row>
    <row r="71" spans="1:63">
      <c r="A71" s="91" t="s">
        <v>326</v>
      </c>
      <c r="B71" s="79" t="s">
        <v>399</v>
      </c>
      <c r="C71" s="130" t="s">
        <v>495</v>
      </c>
      <c r="D71" s="130" t="s">
        <v>495</v>
      </c>
      <c r="E71" s="130" t="s">
        <v>495</v>
      </c>
      <c r="F71" s="130" t="s">
        <v>495</v>
      </c>
      <c r="G71" s="130" t="s">
        <v>495</v>
      </c>
      <c r="H71" s="130" t="s">
        <v>495</v>
      </c>
      <c r="I71" s="130" t="s">
        <v>60</v>
      </c>
      <c r="J71" s="130" t="s">
        <v>496</v>
      </c>
      <c r="K71" s="130" t="s">
        <v>495</v>
      </c>
      <c r="L71" s="130" t="s">
        <v>495</v>
      </c>
      <c r="M71" s="130" t="s">
        <v>496</v>
      </c>
      <c r="N71" s="130" t="s">
        <v>496</v>
      </c>
      <c r="O71" s="130" t="s">
        <v>496</v>
      </c>
      <c r="P71" s="130" t="s">
        <v>495</v>
      </c>
      <c r="Q71" s="130" t="s">
        <v>496</v>
      </c>
      <c r="R71" s="130" t="s">
        <v>496</v>
      </c>
      <c r="S71" s="130" t="s">
        <v>495</v>
      </c>
      <c r="T71" s="130" t="s">
        <v>60</v>
      </c>
      <c r="U71" s="131" t="s">
        <v>60</v>
      </c>
      <c r="V71" s="130" t="s">
        <v>496</v>
      </c>
      <c r="W71" s="130" t="s">
        <v>496</v>
      </c>
      <c r="X71" s="130" t="s">
        <v>495</v>
      </c>
      <c r="Y71" s="130" t="s">
        <v>495</v>
      </c>
      <c r="Z71" s="130" t="s">
        <v>496</v>
      </c>
      <c r="AA71" s="130" t="s">
        <v>496</v>
      </c>
      <c r="AB71" s="130" t="s">
        <v>496</v>
      </c>
      <c r="AC71" s="130" t="s">
        <v>496</v>
      </c>
      <c r="AD71" s="130" t="s">
        <v>496</v>
      </c>
      <c r="AE71" s="130" t="s">
        <v>496</v>
      </c>
      <c r="AF71" s="130" t="s">
        <v>495</v>
      </c>
      <c r="AG71" s="130" t="s">
        <v>496</v>
      </c>
      <c r="AH71" s="130" t="s">
        <v>496</v>
      </c>
      <c r="AI71" s="133" t="s">
        <v>60</v>
      </c>
      <c r="AJ71" s="130" t="s">
        <v>496</v>
      </c>
      <c r="AK71" s="130" t="s">
        <v>495</v>
      </c>
      <c r="AL71" s="171" t="s">
        <v>60</v>
      </c>
      <c r="AM71" s="130" t="s">
        <v>496</v>
      </c>
      <c r="AN71" s="130" t="s">
        <v>496</v>
      </c>
      <c r="AO71" s="130" t="s">
        <v>496</v>
      </c>
      <c r="AP71" s="130" t="s">
        <v>496</v>
      </c>
      <c r="AQ71" s="130" t="s">
        <v>495</v>
      </c>
      <c r="AR71" s="130" t="s">
        <v>496</v>
      </c>
      <c r="AS71" s="130" t="s">
        <v>495</v>
      </c>
      <c r="AT71" s="130" t="s">
        <v>496</v>
      </c>
      <c r="AU71" s="130" t="s">
        <v>496</v>
      </c>
      <c r="AV71" s="130" t="s">
        <v>496</v>
      </c>
      <c r="AW71" s="130" t="s">
        <v>496</v>
      </c>
      <c r="AX71" s="130" t="s">
        <v>496</v>
      </c>
      <c r="AY71" s="130" t="s">
        <v>496</v>
      </c>
      <c r="AZ71" s="130" t="s">
        <v>495</v>
      </c>
      <c r="BA71" s="130" t="s">
        <v>496</v>
      </c>
      <c r="BB71" s="130" t="s">
        <v>495</v>
      </c>
      <c r="BC71" s="130" t="s">
        <v>495</v>
      </c>
      <c r="BD71" s="130" t="s">
        <v>495</v>
      </c>
      <c r="BE71" s="154">
        <f t="shared" si="7"/>
        <v>20</v>
      </c>
      <c r="BF71" s="155">
        <f t="shared" si="8"/>
        <v>0.37037037037037035</v>
      </c>
      <c r="BG71" s="154">
        <f t="shared" si="9"/>
        <v>29</v>
      </c>
      <c r="BH71" s="155">
        <f t="shared" si="10"/>
        <v>0.53703703703703709</v>
      </c>
      <c r="BI71" s="222">
        <f t="shared" si="11"/>
        <v>0.68965517241379315</v>
      </c>
      <c r="BJ71" s="154">
        <f t="shared" si="12"/>
        <v>5</v>
      </c>
      <c r="BK71" s="155">
        <f t="shared" si="13"/>
        <v>9.2592592592592587E-2</v>
      </c>
    </row>
    <row r="72" spans="1:63">
      <c r="A72" s="91" t="s">
        <v>327</v>
      </c>
      <c r="B72" s="79" t="s">
        <v>400</v>
      </c>
      <c r="C72" s="130" t="s">
        <v>495</v>
      </c>
      <c r="D72" s="130" t="s">
        <v>495</v>
      </c>
      <c r="E72" s="130" t="s">
        <v>495</v>
      </c>
      <c r="F72" s="130" t="s">
        <v>495</v>
      </c>
      <c r="G72" s="130" t="s">
        <v>495</v>
      </c>
      <c r="H72" s="130" t="s">
        <v>495</v>
      </c>
      <c r="I72" s="130" t="s">
        <v>60</v>
      </c>
      <c r="J72" s="130" t="s">
        <v>496</v>
      </c>
      <c r="K72" s="130" t="s">
        <v>495</v>
      </c>
      <c r="L72" s="130" t="s">
        <v>495</v>
      </c>
      <c r="M72" s="130" t="s">
        <v>496</v>
      </c>
      <c r="N72" s="130" t="s">
        <v>496</v>
      </c>
      <c r="O72" s="130" t="s">
        <v>496</v>
      </c>
      <c r="P72" s="130" t="s">
        <v>495</v>
      </c>
      <c r="Q72" s="130" t="s">
        <v>496</v>
      </c>
      <c r="R72" s="130" t="s">
        <v>496</v>
      </c>
      <c r="S72" s="130" t="s">
        <v>495</v>
      </c>
      <c r="T72" s="130" t="s">
        <v>60</v>
      </c>
      <c r="U72" s="131" t="s">
        <v>60</v>
      </c>
      <c r="V72" s="130" t="s">
        <v>496</v>
      </c>
      <c r="W72" s="130" t="s">
        <v>496</v>
      </c>
      <c r="X72" s="130" t="s">
        <v>495</v>
      </c>
      <c r="Y72" s="130" t="s">
        <v>495</v>
      </c>
      <c r="Z72" s="130" t="s">
        <v>496</v>
      </c>
      <c r="AA72" s="130" t="s">
        <v>496</v>
      </c>
      <c r="AB72" s="130" t="s">
        <v>496</v>
      </c>
      <c r="AC72" s="130" t="s">
        <v>496</v>
      </c>
      <c r="AD72" s="130" t="s">
        <v>496</v>
      </c>
      <c r="AE72" s="130" t="s">
        <v>496</v>
      </c>
      <c r="AF72" s="130" t="s">
        <v>495</v>
      </c>
      <c r="AG72" s="130" t="s">
        <v>496</v>
      </c>
      <c r="AH72" s="130" t="s">
        <v>496</v>
      </c>
      <c r="AI72" s="133" t="s">
        <v>60</v>
      </c>
      <c r="AJ72" s="130" t="s">
        <v>496</v>
      </c>
      <c r="AK72" s="130" t="s">
        <v>495</v>
      </c>
      <c r="AL72" s="171" t="s">
        <v>60</v>
      </c>
      <c r="AM72" s="130" t="s">
        <v>496</v>
      </c>
      <c r="AN72" s="130" t="s">
        <v>496</v>
      </c>
      <c r="AO72" s="130" t="s">
        <v>496</v>
      </c>
      <c r="AP72" s="130" t="s">
        <v>496</v>
      </c>
      <c r="AQ72" s="130" t="s">
        <v>495</v>
      </c>
      <c r="AR72" s="130" t="s">
        <v>496</v>
      </c>
      <c r="AS72" s="130" t="s">
        <v>495</v>
      </c>
      <c r="AT72" s="130" t="s">
        <v>496</v>
      </c>
      <c r="AU72" s="130" t="s">
        <v>496</v>
      </c>
      <c r="AV72" s="130" t="s">
        <v>496</v>
      </c>
      <c r="AW72" s="130" t="s">
        <v>496</v>
      </c>
      <c r="AX72" s="130" t="s">
        <v>496</v>
      </c>
      <c r="AY72" s="130" t="s">
        <v>496</v>
      </c>
      <c r="AZ72" s="130" t="s">
        <v>495</v>
      </c>
      <c r="BA72" s="130" t="s">
        <v>496</v>
      </c>
      <c r="BB72" s="130" t="s">
        <v>495</v>
      </c>
      <c r="BC72" s="130" t="s">
        <v>495</v>
      </c>
      <c r="BD72" s="130" t="s">
        <v>495</v>
      </c>
      <c r="BE72" s="154">
        <f t="shared" si="7"/>
        <v>20</v>
      </c>
      <c r="BF72" s="155">
        <f t="shared" si="8"/>
        <v>0.37037037037037035</v>
      </c>
      <c r="BG72" s="154">
        <f t="shared" si="9"/>
        <v>29</v>
      </c>
      <c r="BH72" s="155">
        <f t="shared" si="10"/>
        <v>0.53703703703703709</v>
      </c>
      <c r="BI72" s="222">
        <f t="shared" si="11"/>
        <v>0.68965517241379315</v>
      </c>
      <c r="BJ72" s="154">
        <f t="shared" si="12"/>
        <v>5</v>
      </c>
      <c r="BK72" s="155">
        <f t="shared" si="13"/>
        <v>9.2592592592592587E-2</v>
      </c>
    </row>
    <row r="73" spans="1:63">
      <c r="A73" s="91" t="s">
        <v>738</v>
      </c>
      <c r="B73" s="79" t="s">
        <v>401</v>
      </c>
      <c r="C73" s="130" t="s">
        <v>495</v>
      </c>
      <c r="D73" s="130" t="s">
        <v>495</v>
      </c>
      <c r="E73" s="130" t="s">
        <v>495</v>
      </c>
      <c r="F73" s="130" t="s">
        <v>495</v>
      </c>
      <c r="G73" s="130" t="s">
        <v>495</v>
      </c>
      <c r="H73" s="130" t="s">
        <v>495</v>
      </c>
      <c r="I73" s="130" t="s">
        <v>495</v>
      </c>
      <c r="J73" s="130" t="s">
        <v>496</v>
      </c>
      <c r="K73" s="130" t="s">
        <v>495</v>
      </c>
      <c r="L73" s="130" t="s">
        <v>495</v>
      </c>
      <c r="M73" s="130" t="s">
        <v>496</v>
      </c>
      <c r="N73" s="130" t="s">
        <v>496</v>
      </c>
      <c r="O73" s="130" t="s">
        <v>495</v>
      </c>
      <c r="P73" s="130" t="s">
        <v>495</v>
      </c>
      <c r="Q73" s="130" t="s">
        <v>496</v>
      </c>
      <c r="R73" s="130" t="s">
        <v>495</v>
      </c>
      <c r="S73" s="130" t="s">
        <v>495</v>
      </c>
      <c r="T73" s="130" t="s">
        <v>495</v>
      </c>
      <c r="U73" s="130" t="s">
        <v>495</v>
      </c>
      <c r="V73" s="130" t="s">
        <v>496</v>
      </c>
      <c r="W73" s="130" t="s">
        <v>496</v>
      </c>
      <c r="X73" s="130" t="s">
        <v>496</v>
      </c>
      <c r="Y73" s="130" t="s">
        <v>496</v>
      </c>
      <c r="Z73" s="130" t="s">
        <v>496</v>
      </c>
      <c r="AA73" s="130" t="s">
        <v>496</v>
      </c>
      <c r="AB73" s="130" t="s">
        <v>496</v>
      </c>
      <c r="AC73" s="130" t="s">
        <v>496</v>
      </c>
      <c r="AD73" s="130" t="s">
        <v>496</v>
      </c>
      <c r="AE73" s="130" t="s">
        <v>496</v>
      </c>
      <c r="AF73" s="130" t="s">
        <v>495</v>
      </c>
      <c r="AG73" s="130" t="s">
        <v>496</v>
      </c>
      <c r="AH73" s="130" t="s">
        <v>495</v>
      </c>
      <c r="AI73" s="130" t="s">
        <v>495</v>
      </c>
      <c r="AJ73" s="130" t="s">
        <v>495</v>
      </c>
      <c r="AK73" s="130" t="s">
        <v>495</v>
      </c>
      <c r="AL73" s="171" t="s">
        <v>60</v>
      </c>
      <c r="AM73" s="130" t="s">
        <v>496</v>
      </c>
      <c r="AN73" s="130" t="s">
        <v>496</v>
      </c>
      <c r="AO73" s="130" t="s">
        <v>496</v>
      </c>
      <c r="AP73" s="130" t="s">
        <v>496</v>
      </c>
      <c r="AQ73" s="130" t="s">
        <v>495</v>
      </c>
      <c r="AR73" s="130" t="s">
        <v>496</v>
      </c>
      <c r="AS73" s="130" t="s">
        <v>495</v>
      </c>
      <c r="AT73" s="130" t="s">
        <v>496</v>
      </c>
      <c r="AU73" s="130" t="s">
        <v>496</v>
      </c>
      <c r="AV73" s="130" t="s">
        <v>495</v>
      </c>
      <c r="AW73" s="130" t="s">
        <v>495</v>
      </c>
      <c r="AX73" s="130" t="s">
        <v>496</v>
      </c>
      <c r="AY73" s="130" t="s">
        <v>496</v>
      </c>
      <c r="AZ73" s="130" t="s">
        <v>495</v>
      </c>
      <c r="BA73" s="130" t="s">
        <v>496</v>
      </c>
      <c r="BB73" s="130" t="s">
        <v>495</v>
      </c>
      <c r="BC73" s="130" t="s">
        <v>495</v>
      </c>
      <c r="BD73" s="130" t="s">
        <v>495</v>
      </c>
      <c r="BE73" s="154">
        <f t="shared" si="7"/>
        <v>28</v>
      </c>
      <c r="BF73" s="155">
        <f t="shared" si="8"/>
        <v>0.51851851851851849</v>
      </c>
      <c r="BG73" s="154">
        <f t="shared" si="9"/>
        <v>25</v>
      </c>
      <c r="BH73" s="155">
        <f t="shared" si="10"/>
        <v>0.46296296296296297</v>
      </c>
      <c r="BI73" s="222">
        <f t="shared" si="11"/>
        <v>1.1200000000000001</v>
      </c>
      <c r="BJ73" s="154">
        <f t="shared" si="12"/>
        <v>1</v>
      </c>
      <c r="BK73" s="155">
        <f t="shared" si="13"/>
        <v>1.8518518518518517E-2</v>
      </c>
    </row>
    <row r="74" spans="1:63">
      <c r="A74" s="91" t="s">
        <v>328</v>
      </c>
      <c r="B74" s="79" t="s">
        <v>402</v>
      </c>
      <c r="C74" s="130" t="s">
        <v>495</v>
      </c>
      <c r="D74" s="130" t="s">
        <v>495</v>
      </c>
      <c r="E74" s="130" t="s">
        <v>495</v>
      </c>
      <c r="F74" s="130" t="s">
        <v>495</v>
      </c>
      <c r="G74" s="130" t="s">
        <v>495</v>
      </c>
      <c r="H74" s="130" t="s">
        <v>495</v>
      </c>
      <c r="I74" s="130" t="s">
        <v>495</v>
      </c>
      <c r="J74" s="130" t="s">
        <v>496</v>
      </c>
      <c r="K74" s="130" t="s">
        <v>495</v>
      </c>
      <c r="L74" s="130" t="s">
        <v>495</v>
      </c>
      <c r="M74" s="130" t="s">
        <v>496</v>
      </c>
      <c r="N74" s="130" t="s">
        <v>496</v>
      </c>
      <c r="O74" s="130" t="s">
        <v>495</v>
      </c>
      <c r="P74" s="130" t="s">
        <v>495</v>
      </c>
      <c r="Q74" s="130" t="s">
        <v>496</v>
      </c>
      <c r="R74" s="130" t="s">
        <v>495</v>
      </c>
      <c r="S74" s="130" t="s">
        <v>495</v>
      </c>
      <c r="T74" s="130" t="s">
        <v>495</v>
      </c>
      <c r="U74" s="130" t="s">
        <v>495</v>
      </c>
      <c r="V74" s="130" t="s">
        <v>496</v>
      </c>
      <c r="W74" s="130" t="s">
        <v>496</v>
      </c>
      <c r="X74" s="130" t="s">
        <v>496</v>
      </c>
      <c r="Y74" s="130" t="s">
        <v>496</v>
      </c>
      <c r="Z74" s="130" t="s">
        <v>496</v>
      </c>
      <c r="AA74" s="130" t="s">
        <v>496</v>
      </c>
      <c r="AB74" s="130" t="s">
        <v>496</v>
      </c>
      <c r="AC74" s="130" t="s">
        <v>496</v>
      </c>
      <c r="AD74" s="130" t="s">
        <v>496</v>
      </c>
      <c r="AE74" s="130" t="s">
        <v>496</v>
      </c>
      <c r="AF74" s="130" t="s">
        <v>495</v>
      </c>
      <c r="AG74" s="130" t="s">
        <v>496</v>
      </c>
      <c r="AH74" s="130" t="s">
        <v>495</v>
      </c>
      <c r="AI74" s="130" t="s">
        <v>495</v>
      </c>
      <c r="AJ74" s="130" t="s">
        <v>495</v>
      </c>
      <c r="AK74" s="130" t="s">
        <v>495</v>
      </c>
      <c r="AL74" s="171" t="s">
        <v>60</v>
      </c>
      <c r="AM74" s="130" t="s">
        <v>496</v>
      </c>
      <c r="AN74" s="130" t="s">
        <v>496</v>
      </c>
      <c r="AO74" s="130" t="s">
        <v>496</v>
      </c>
      <c r="AP74" s="130" t="s">
        <v>496</v>
      </c>
      <c r="AQ74" s="130" t="s">
        <v>495</v>
      </c>
      <c r="AR74" s="130" t="s">
        <v>496</v>
      </c>
      <c r="AS74" s="130" t="s">
        <v>495</v>
      </c>
      <c r="AT74" s="130" t="s">
        <v>496</v>
      </c>
      <c r="AU74" s="130" t="s">
        <v>496</v>
      </c>
      <c r="AV74" s="130" t="s">
        <v>495</v>
      </c>
      <c r="AW74" s="130" t="s">
        <v>495</v>
      </c>
      <c r="AX74" s="130" t="s">
        <v>496</v>
      </c>
      <c r="AY74" s="130" t="s">
        <v>496</v>
      </c>
      <c r="AZ74" s="130" t="s">
        <v>495</v>
      </c>
      <c r="BA74" s="130" t="s">
        <v>496</v>
      </c>
      <c r="BB74" s="130" t="s">
        <v>495</v>
      </c>
      <c r="BC74" s="130" t="s">
        <v>495</v>
      </c>
      <c r="BD74" s="130" t="s">
        <v>495</v>
      </c>
      <c r="BE74" s="154">
        <f t="shared" si="7"/>
        <v>28</v>
      </c>
      <c r="BF74" s="155">
        <f t="shared" si="8"/>
        <v>0.51851851851851849</v>
      </c>
      <c r="BG74" s="154">
        <f t="shared" si="9"/>
        <v>25</v>
      </c>
      <c r="BH74" s="155">
        <f t="shared" si="10"/>
        <v>0.46296296296296297</v>
      </c>
      <c r="BI74" s="222">
        <f t="shared" si="11"/>
        <v>1.1200000000000001</v>
      </c>
      <c r="BJ74" s="154">
        <f t="shared" si="12"/>
        <v>1</v>
      </c>
      <c r="BK74" s="155">
        <f t="shared" si="13"/>
        <v>1.8518518518518517E-2</v>
      </c>
    </row>
    <row r="75" spans="1:63">
      <c r="A75" s="91" t="s">
        <v>329</v>
      </c>
      <c r="B75" s="79" t="s">
        <v>403</v>
      </c>
      <c r="C75" s="130" t="s">
        <v>495</v>
      </c>
      <c r="D75" s="130" t="s">
        <v>495</v>
      </c>
      <c r="E75" s="130" t="s">
        <v>495</v>
      </c>
      <c r="F75" s="130" t="s">
        <v>495</v>
      </c>
      <c r="G75" s="130" t="s">
        <v>495</v>
      </c>
      <c r="H75" s="130" t="s">
        <v>495</v>
      </c>
      <c r="I75" s="130" t="s">
        <v>495</v>
      </c>
      <c r="J75" s="130" t="s">
        <v>496</v>
      </c>
      <c r="K75" s="130" t="s">
        <v>495</v>
      </c>
      <c r="L75" s="130" t="s">
        <v>495</v>
      </c>
      <c r="M75" s="130" t="s">
        <v>496</v>
      </c>
      <c r="N75" s="130" t="s">
        <v>496</v>
      </c>
      <c r="O75" s="130" t="s">
        <v>495</v>
      </c>
      <c r="P75" s="130" t="s">
        <v>495</v>
      </c>
      <c r="Q75" s="130" t="s">
        <v>496</v>
      </c>
      <c r="R75" s="130" t="s">
        <v>495</v>
      </c>
      <c r="S75" s="130" t="s">
        <v>495</v>
      </c>
      <c r="T75" s="130" t="s">
        <v>495</v>
      </c>
      <c r="U75" s="130" t="s">
        <v>495</v>
      </c>
      <c r="V75" s="130" t="s">
        <v>496</v>
      </c>
      <c r="W75" s="130" t="s">
        <v>496</v>
      </c>
      <c r="X75" s="130" t="s">
        <v>496</v>
      </c>
      <c r="Y75" s="130" t="s">
        <v>496</v>
      </c>
      <c r="Z75" s="130" t="s">
        <v>496</v>
      </c>
      <c r="AA75" s="130" t="s">
        <v>496</v>
      </c>
      <c r="AB75" s="130" t="s">
        <v>496</v>
      </c>
      <c r="AC75" s="130" t="s">
        <v>496</v>
      </c>
      <c r="AD75" s="130" t="s">
        <v>496</v>
      </c>
      <c r="AE75" s="130" t="s">
        <v>496</v>
      </c>
      <c r="AF75" s="130" t="s">
        <v>495</v>
      </c>
      <c r="AG75" s="130" t="s">
        <v>496</v>
      </c>
      <c r="AH75" s="130" t="s">
        <v>495</v>
      </c>
      <c r="AI75" s="130" t="s">
        <v>495</v>
      </c>
      <c r="AJ75" s="130" t="s">
        <v>495</v>
      </c>
      <c r="AK75" s="130" t="s">
        <v>495</v>
      </c>
      <c r="AL75" s="171" t="s">
        <v>60</v>
      </c>
      <c r="AM75" s="130" t="s">
        <v>496</v>
      </c>
      <c r="AN75" s="130" t="s">
        <v>496</v>
      </c>
      <c r="AO75" s="130" t="s">
        <v>496</v>
      </c>
      <c r="AP75" s="130" t="s">
        <v>496</v>
      </c>
      <c r="AQ75" s="130" t="s">
        <v>495</v>
      </c>
      <c r="AR75" s="130" t="s">
        <v>496</v>
      </c>
      <c r="AS75" s="130" t="s">
        <v>495</v>
      </c>
      <c r="AT75" s="130" t="s">
        <v>496</v>
      </c>
      <c r="AU75" s="130" t="s">
        <v>496</v>
      </c>
      <c r="AV75" s="130" t="s">
        <v>495</v>
      </c>
      <c r="AW75" s="130" t="s">
        <v>495</v>
      </c>
      <c r="AX75" s="130" t="s">
        <v>496</v>
      </c>
      <c r="AY75" s="130" t="s">
        <v>496</v>
      </c>
      <c r="AZ75" s="130" t="s">
        <v>495</v>
      </c>
      <c r="BA75" s="130" t="s">
        <v>496</v>
      </c>
      <c r="BB75" s="130" t="s">
        <v>495</v>
      </c>
      <c r="BC75" s="130" t="s">
        <v>495</v>
      </c>
      <c r="BD75" s="130" t="s">
        <v>495</v>
      </c>
      <c r="BE75" s="154">
        <f t="shared" si="7"/>
        <v>28</v>
      </c>
      <c r="BF75" s="155">
        <f t="shared" si="8"/>
        <v>0.51851851851851849</v>
      </c>
      <c r="BG75" s="154">
        <f t="shared" si="9"/>
        <v>25</v>
      </c>
      <c r="BH75" s="155">
        <f t="shared" si="10"/>
        <v>0.46296296296296297</v>
      </c>
      <c r="BI75" s="222">
        <f t="shared" si="11"/>
        <v>1.1200000000000001</v>
      </c>
      <c r="BJ75" s="154">
        <f t="shared" si="12"/>
        <v>1</v>
      </c>
      <c r="BK75" s="155">
        <f t="shared" si="13"/>
        <v>1.8518518518518517E-2</v>
      </c>
    </row>
    <row r="76" spans="1:63">
      <c r="A76" s="91" t="s">
        <v>739</v>
      </c>
      <c r="B76" s="79" t="s">
        <v>404</v>
      </c>
      <c r="C76" s="130" t="s">
        <v>495</v>
      </c>
      <c r="D76" s="130" t="s">
        <v>495</v>
      </c>
      <c r="E76" s="130" t="s">
        <v>495</v>
      </c>
      <c r="F76" s="130" t="s">
        <v>495</v>
      </c>
      <c r="G76" s="130" t="s">
        <v>495</v>
      </c>
      <c r="H76" s="130" t="s">
        <v>495</v>
      </c>
      <c r="I76" s="130" t="s">
        <v>495</v>
      </c>
      <c r="J76" s="130" t="s">
        <v>496</v>
      </c>
      <c r="K76" s="130" t="s">
        <v>495</v>
      </c>
      <c r="L76" s="130" t="s">
        <v>495</v>
      </c>
      <c r="M76" s="130" t="s">
        <v>496</v>
      </c>
      <c r="N76" s="130" t="s">
        <v>496</v>
      </c>
      <c r="O76" s="130" t="s">
        <v>495</v>
      </c>
      <c r="P76" s="130" t="s">
        <v>495</v>
      </c>
      <c r="Q76" s="130" t="s">
        <v>496</v>
      </c>
      <c r="R76" s="130" t="s">
        <v>495</v>
      </c>
      <c r="S76" s="130" t="s">
        <v>495</v>
      </c>
      <c r="T76" s="130" t="s">
        <v>495</v>
      </c>
      <c r="U76" s="130" t="s">
        <v>495</v>
      </c>
      <c r="V76" s="130" t="s">
        <v>496</v>
      </c>
      <c r="W76" s="130" t="s">
        <v>496</v>
      </c>
      <c r="X76" s="130" t="s">
        <v>496</v>
      </c>
      <c r="Y76" s="130" t="s">
        <v>496</v>
      </c>
      <c r="Z76" s="130" t="s">
        <v>496</v>
      </c>
      <c r="AA76" s="130" t="s">
        <v>496</v>
      </c>
      <c r="AB76" s="130" t="s">
        <v>496</v>
      </c>
      <c r="AC76" s="130" t="s">
        <v>496</v>
      </c>
      <c r="AD76" s="130" t="s">
        <v>496</v>
      </c>
      <c r="AE76" s="130" t="s">
        <v>496</v>
      </c>
      <c r="AF76" s="130" t="s">
        <v>495</v>
      </c>
      <c r="AG76" s="130" t="s">
        <v>496</v>
      </c>
      <c r="AH76" s="130" t="s">
        <v>495</v>
      </c>
      <c r="AI76" s="130" t="s">
        <v>495</v>
      </c>
      <c r="AJ76" s="130" t="s">
        <v>495</v>
      </c>
      <c r="AK76" s="130" t="s">
        <v>495</v>
      </c>
      <c r="AL76" s="171" t="s">
        <v>60</v>
      </c>
      <c r="AM76" s="130" t="s">
        <v>496</v>
      </c>
      <c r="AN76" s="130" t="s">
        <v>496</v>
      </c>
      <c r="AO76" s="130" t="s">
        <v>496</v>
      </c>
      <c r="AP76" s="130" t="s">
        <v>496</v>
      </c>
      <c r="AQ76" s="130" t="s">
        <v>495</v>
      </c>
      <c r="AR76" s="130" t="s">
        <v>496</v>
      </c>
      <c r="AS76" s="130" t="s">
        <v>495</v>
      </c>
      <c r="AT76" s="130" t="s">
        <v>496</v>
      </c>
      <c r="AU76" s="130" t="s">
        <v>496</v>
      </c>
      <c r="AV76" s="130" t="s">
        <v>495</v>
      </c>
      <c r="AW76" s="130" t="s">
        <v>495</v>
      </c>
      <c r="AX76" s="130" t="s">
        <v>496</v>
      </c>
      <c r="AY76" s="130" t="s">
        <v>496</v>
      </c>
      <c r="AZ76" s="130" t="s">
        <v>495</v>
      </c>
      <c r="BA76" s="130" t="s">
        <v>496</v>
      </c>
      <c r="BB76" s="130" t="s">
        <v>495</v>
      </c>
      <c r="BC76" s="130" t="s">
        <v>495</v>
      </c>
      <c r="BD76" s="130" t="s">
        <v>495</v>
      </c>
      <c r="BE76" s="154">
        <f t="shared" si="7"/>
        <v>28</v>
      </c>
      <c r="BF76" s="155">
        <f t="shared" si="8"/>
        <v>0.51851851851851849</v>
      </c>
      <c r="BG76" s="154">
        <f t="shared" si="9"/>
        <v>25</v>
      </c>
      <c r="BH76" s="155">
        <f t="shared" si="10"/>
        <v>0.46296296296296297</v>
      </c>
      <c r="BI76" s="222">
        <f t="shared" si="11"/>
        <v>1.1200000000000001</v>
      </c>
      <c r="BJ76" s="154">
        <f t="shared" si="12"/>
        <v>1</v>
      </c>
      <c r="BK76" s="155">
        <f t="shared" si="13"/>
        <v>1.8518518518518517E-2</v>
      </c>
    </row>
    <row r="77" spans="1:63">
      <c r="A77" s="91" t="s">
        <v>740</v>
      </c>
      <c r="B77" s="79" t="s">
        <v>405</v>
      </c>
      <c r="C77" s="130" t="s">
        <v>495</v>
      </c>
      <c r="D77" s="130" t="s">
        <v>495</v>
      </c>
      <c r="E77" s="130" t="s">
        <v>495</v>
      </c>
      <c r="F77" s="130" t="s">
        <v>495</v>
      </c>
      <c r="G77" s="130" t="s">
        <v>495</v>
      </c>
      <c r="H77" s="130" t="s">
        <v>495</v>
      </c>
      <c r="I77" s="130" t="s">
        <v>495</v>
      </c>
      <c r="J77" s="130" t="s">
        <v>496</v>
      </c>
      <c r="K77" s="130" t="s">
        <v>495</v>
      </c>
      <c r="L77" s="130" t="s">
        <v>495</v>
      </c>
      <c r="M77" s="130" t="s">
        <v>496</v>
      </c>
      <c r="N77" s="130" t="s">
        <v>496</v>
      </c>
      <c r="O77" s="130" t="s">
        <v>495</v>
      </c>
      <c r="P77" s="130" t="s">
        <v>495</v>
      </c>
      <c r="Q77" s="130" t="s">
        <v>496</v>
      </c>
      <c r="R77" s="130" t="s">
        <v>495</v>
      </c>
      <c r="S77" s="130" t="s">
        <v>495</v>
      </c>
      <c r="T77" s="130" t="s">
        <v>495</v>
      </c>
      <c r="U77" s="130" t="s">
        <v>495</v>
      </c>
      <c r="V77" s="130" t="s">
        <v>496</v>
      </c>
      <c r="W77" s="130" t="s">
        <v>496</v>
      </c>
      <c r="X77" s="130" t="s">
        <v>496</v>
      </c>
      <c r="Y77" s="130" t="s">
        <v>496</v>
      </c>
      <c r="Z77" s="130" t="s">
        <v>496</v>
      </c>
      <c r="AA77" s="130" t="s">
        <v>496</v>
      </c>
      <c r="AB77" s="130" t="s">
        <v>496</v>
      </c>
      <c r="AC77" s="130" t="s">
        <v>496</v>
      </c>
      <c r="AD77" s="130" t="s">
        <v>496</v>
      </c>
      <c r="AE77" s="130" t="s">
        <v>496</v>
      </c>
      <c r="AF77" s="130" t="s">
        <v>495</v>
      </c>
      <c r="AG77" s="130" t="s">
        <v>496</v>
      </c>
      <c r="AH77" s="130" t="s">
        <v>495</v>
      </c>
      <c r="AI77" s="130" t="s">
        <v>495</v>
      </c>
      <c r="AJ77" s="130" t="s">
        <v>495</v>
      </c>
      <c r="AK77" s="130" t="s">
        <v>495</v>
      </c>
      <c r="AL77" s="171" t="s">
        <v>60</v>
      </c>
      <c r="AM77" s="130" t="s">
        <v>496</v>
      </c>
      <c r="AN77" s="130" t="s">
        <v>496</v>
      </c>
      <c r="AO77" s="130" t="s">
        <v>496</v>
      </c>
      <c r="AP77" s="130" t="s">
        <v>496</v>
      </c>
      <c r="AQ77" s="130" t="s">
        <v>495</v>
      </c>
      <c r="AR77" s="130" t="s">
        <v>496</v>
      </c>
      <c r="AS77" s="130" t="s">
        <v>495</v>
      </c>
      <c r="AT77" s="130" t="s">
        <v>496</v>
      </c>
      <c r="AU77" s="130" t="s">
        <v>496</v>
      </c>
      <c r="AV77" s="130" t="s">
        <v>495</v>
      </c>
      <c r="AW77" s="130" t="s">
        <v>495</v>
      </c>
      <c r="AX77" s="130" t="s">
        <v>496</v>
      </c>
      <c r="AY77" s="130" t="s">
        <v>496</v>
      </c>
      <c r="AZ77" s="130" t="s">
        <v>495</v>
      </c>
      <c r="BA77" s="130" t="s">
        <v>496</v>
      </c>
      <c r="BB77" s="130" t="s">
        <v>495</v>
      </c>
      <c r="BC77" s="130" t="s">
        <v>495</v>
      </c>
      <c r="BD77" s="130" t="s">
        <v>495</v>
      </c>
      <c r="BE77" s="154">
        <f t="shared" si="7"/>
        <v>28</v>
      </c>
      <c r="BF77" s="155">
        <f t="shared" si="8"/>
        <v>0.51851851851851849</v>
      </c>
      <c r="BG77" s="154">
        <f t="shared" si="9"/>
        <v>25</v>
      </c>
      <c r="BH77" s="155">
        <f t="shared" si="10"/>
        <v>0.46296296296296297</v>
      </c>
      <c r="BI77" s="222">
        <f t="shared" si="11"/>
        <v>1.1200000000000001</v>
      </c>
      <c r="BJ77" s="154">
        <f t="shared" si="12"/>
        <v>1</v>
      </c>
      <c r="BK77" s="155">
        <f t="shared" si="13"/>
        <v>1.8518518518518517E-2</v>
      </c>
    </row>
    <row r="78" spans="1:63">
      <c r="A78" s="91" t="s">
        <v>330</v>
      </c>
      <c r="B78" s="79" t="s">
        <v>406</v>
      </c>
      <c r="C78" s="130" t="s">
        <v>495</v>
      </c>
      <c r="D78" s="130" t="s">
        <v>495</v>
      </c>
      <c r="E78" s="130" t="s">
        <v>495</v>
      </c>
      <c r="F78" s="130" t="s">
        <v>495</v>
      </c>
      <c r="G78" s="130" t="s">
        <v>495</v>
      </c>
      <c r="H78" s="130" t="s">
        <v>495</v>
      </c>
      <c r="I78" s="130" t="s">
        <v>495</v>
      </c>
      <c r="J78" s="130" t="s">
        <v>496</v>
      </c>
      <c r="K78" s="130" t="s">
        <v>495</v>
      </c>
      <c r="L78" s="130" t="s">
        <v>495</v>
      </c>
      <c r="M78" s="130" t="s">
        <v>496</v>
      </c>
      <c r="N78" s="130" t="s">
        <v>496</v>
      </c>
      <c r="O78" s="130" t="s">
        <v>495</v>
      </c>
      <c r="P78" s="130" t="s">
        <v>495</v>
      </c>
      <c r="Q78" s="130" t="s">
        <v>496</v>
      </c>
      <c r="R78" s="130" t="s">
        <v>495</v>
      </c>
      <c r="S78" s="130" t="s">
        <v>495</v>
      </c>
      <c r="T78" s="130" t="s">
        <v>495</v>
      </c>
      <c r="U78" s="130" t="s">
        <v>495</v>
      </c>
      <c r="V78" s="130" t="s">
        <v>496</v>
      </c>
      <c r="W78" s="130" t="s">
        <v>496</v>
      </c>
      <c r="X78" s="130" t="s">
        <v>496</v>
      </c>
      <c r="Y78" s="130" t="s">
        <v>496</v>
      </c>
      <c r="Z78" s="130" t="s">
        <v>496</v>
      </c>
      <c r="AA78" s="130" t="s">
        <v>496</v>
      </c>
      <c r="AB78" s="130" t="s">
        <v>496</v>
      </c>
      <c r="AC78" s="130" t="s">
        <v>496</v>
      </c>
      <c r="AD78" s="130" t="s">
        <v>496</v>
      </c>
      <c r="AE78" s="130" t="s">
        <v>496</v>
      </c>
      <c r="AF78" s="130" t="s">
        <v>495</v>
      </c>
      <c r="AG78" s="130" t="s">
        <v>496</v>
      </c>
      <c r="AH78" s="130" t="s">
        <v>495</v>
      </c>
      <c r="AI78" s="130" t="s">
        <v>495</v>
      </c>
      <c r="AJ78" s="130" t="s">
        <v>495</v>
      </c>
      <c r="AK78" s="130" t="s">
        <v>495</v>
      </c>
      <c r="AL78" s="171" t="s">
        <v>60</v>
      </c>
      <c r="AM78" s="130" t="s">
        <v>496</v>
      </c>
      <c r="AN78" s="130" t="s">
        <v>496</v>
      </c>
      <c r="AO78" s="130" t="s">
        <v>496</v>
      </c>
      <c r="AP78" s="130" t="s">
        <v>496</v>
      </c>
      <c r="AQ78" s="130" t="s">
        <v>495</v>
      </c>
      <c r="AR78" s="130" t="s">
        <v>496</v>
      </c>
      <c r="AS78" s="130" t="s">
        <v>495</v>
      </c>
      <c r="AT78" s="130" t="s">
        <v>496</v>
      </c>
      <c r="AU78" s="130" t="s">
        <v>496</v>
      </c>
      <c r="AV78" s="130" t="s">
        <v>495</v>
      </c>
      <c r="AW78" s="130" t="s">
        <v>495</v>
      </c>
      <c r="AX78" s="130" t="s">
        <v>496</v>
      </c>
      <c r="AY78" s="130" t="s">
        <v>496</v>
      </c>
      <c r="AZ78" s="130" t="s">
        <v>495</v>
      </c>
      <c r="BA78" s="130" t="s">
        <v>496</v>
      </c>
      <c r="BB78" s="130" t="s">
        <v>495</v>
      </c>
      <c r="BC78" s="130" t="s">
        <v>495</v>
      </c>
      <c r="BD78" s="130" t="s">
        <v>495</v>
      </c>
      <c r="BE78" s="154">
        <f t="shared" si="7"/>
        <v>28</v>
      </c>
      <c r="BF78" s="155">
        <f t="shared" si="8"/>
        <v>0.51851851851851849</v>
      </c>
      <c r="BG78" s="154">
        <f t="shared" si="9"/>
        <v>25</v>
      </c>
      <c r="BH78" s="155">
        <f t="shared" si="10"/>
        <v>0.46296296296296297</v>
      </c>
      <c r="BI78" s="222">
        <f t="shared" si="11"/>
        <v>1.1200000000000001</v>
      </c>
      <c r="BJ78" s="154">
        <f t="shared" si="12"/>
        <v>1</v>
      </c>
      <c r="BK78" s="155">
        <f t="shared" si="13"/>
        <v>1.8518518518518517E-2</v>
      </c>
    </row>
    <row r="79" spans="1:63">
      <c r="A79" s="91" t="s">
        <v>741</v>
      </c>
      <c r="B79" s="79" t="s">
        <v>407</v>
      </c>
      <c r="C79" s="130" t="s">
        <v>495</v>
      </c>
      <c r="D79" s="130" t="s">
        <v>495</v>
      </c>
      <c r="E79" s="130" t="s">
        <v>495</v>
      </c>
      <c r="F79" s="130" t="s">
        <v>495</v>
      </c>
      <c r="G79" s="130" t="s">
        <v>495</v>
      </c>
      <c r="H79" s="130" t="s">
        <v>495</v>
      </c>
      <c r="I79" s="130" t="s">
        <v>495</v>
      </c>
      <c r="J79" s="130" t="s">
        <v>496</v>
      </c>
      <c r="K79" s="130" t="s">
        <v>495</v>
      </c>
      <c r="L79" s="130" t="s">
        <v>495</v>
      </c>
      <c r="M79" s="130" t="s">
        <v>496</v>
      </c>
      <c r="N79" s="130" t="s">
        <v>496</v>
      </c>
      <c r="O79" s="130" t="s">
        <v>495</v>
      </c>
      <c r="P79" s="130" t="s">
        <v>495</v>
      </c>
      <c r="Q79" s="130" t="s">
        <v>496</v>
      </c>
      <c r="R79" s="130" t="s">
        <v>495</v>
      </c>
      <c r="S79" s="130" t="s">
        <v>495</v>
      </c>
      <c r="T79" s="130" t="s">
        <v>495</v>
      </c>
      <c r="U79" s="130" t="s">
        <v>495</v>
      </c>
      <c r="V79" s="130" t="s">
        <v>496</v>
      </c>
      <c r="W79" s="130" t="s">
        <v>496</v>
      </c>
      <c r="X79" s="130" t="s">
        <v>496</v>
      </c>
      <c r="Y79" s="130" t="s">
        <v>496</v>
      </c>
      <c r="Z79" s="130" t="s">
        <v>496</v>
      </c>
      <c r="AA79" s="130" t="s">
        <v>496</v>
      </c>
      <c r="AB79" s="130" t="s">
        <v>496</v>
      </c>
      <c r="AC79" s="130" t="s">
        <v>496</v>
      </c>
      <c r="AD79" s="130" t="s">
        <v>496</v>
      </c>
      <c r="AE79" s="130" t="s">
        <v>496</v>
      </c>
      <c r="AF79" s="130" t="s">
        <v>495</v>
      </c>
      <c r="AG79" s="130" t="s">
        <v>496</v>
      </c>
      <c r="AH79" s="130" t="s">
        <v>495</v>
      </c>
      <c r="AI79" s="130" t="s">
        <v>495</v>
      </c>
      <c r="AJ79" s="130" t="s">
        <v>495</v>
      </c>
      <c r="AK79" s="130" t="s">
        <v>495</v>
      </c>
      <c r="AL79" s="171" t="s">
        <v>60</v>
      </c>
      <c r="AM79" s="130" t="s">
        <v>496</v>
      </c>
      <c r="AN79" s="130" t="s">
        <v>496</v>
      </c>
      <c r="AO79" s="130" t="s">
        <v>496</v>
      </c>
      <c r="AP79" s="130" t="s">
        <v>496</v>
      </c>
      <c r="AQ79" s="130" t="s">
        <v>495</v>
      </c>
      <c r="AR79" s="130" t="s">
        <v>496</v>
      </c>
      <c r="AS79" s="130" t="s">
        <v>495</v>
      </c>
      <c r="AT79" s="130" t="s">
        <v>496</v>
      </c>
      <c r="AU79" s="130" t="s">
        <v>496</v>
      </c>
      <c r="AV79" s="130" t="s">
        <v>495</v>
      </c>
      <c r="AW79" s="130" t="s">
        <v>495</v>
      </c>
      <c r="AX79" s="130" t="s">
        <v>496</v>
      </c>
      <c r="AY79" s="130" t="s">
        <v>496</v>
      </c>
      <c r="AZ79" s="130" t="s">
        <v>495</v>
      </c>
      <c r="BA79" s="130" t="s">
        <v>496</v>
      </c>
      <c r="BB79" s="130" t="s">
        <v>495</v>
      </c>
      <c r="BC79" s="130" t="s">
        <v>495</v>
      </c>
      <c r="BD79" s="130" t="s">
        <v>495</v>
      </c>
      <c r="BE79" s="154">
        <f t="shared" si="7"/>
        <v>28</v>
      </c>
      <c r="BF79" s="155">
        <f t="shared" si="8"/>
        <v>0.51851851851851849</v>
      </c>
      <c r="BG79" s="154">
        <f t="shared" si="9"/>
        <v>25</v>
      </c>
      <c r="BH79" s="155">
        <f t="shared" si="10"/>
        <v>0.46296296296296297</v>
      </c>
      <c r="BI79" s="222">
        <f t="shared" si="11"/>
        <v>1.1200000000000001</v>
      </c>
      <c r="BJ79" s="154">
        <f t="shared" si="12"/>
        <v>1</v>
      </c>
      <c r="BK79" s="155">
        <f t="shared" si="13"/>
        <v>1.8518518518518517E-2</v>
      </c>
    </row>
    <row r="80" spans="1:63">
      <c r="A80" s="91" t="s">
        <v>742</v>
      </c>
      <c r="B80" s="79" t="s">
        <v>408</v>
      </c>
      <c r="C80" s="130" t="s">
        <v>495</v>
      </c>
      <c r="D80" s="130" t="s">
        <v>495</v>
      </c>
      <c r="E80" s="130" t="s">
        <v>495</v>
      </c>
      <c r="F80" s="130" t="s">
        <v>495</v>
      </c>
      <c r="G80" s="130" t="s">
        <v>495</v>
      </c>
      <c r="H80" s="130" t="s">
        <v>495</v>
      </c>
      <c r="I80" s="130" t="s">
        <v>495</v>
      </c>
      <c r="J80" s="130" t="s">
        <v>496</v>
      </c>
      <c r="K80" s="130" t="s">
        <v>495</v>
      </c>
      <c r="L80" s="130" t="s">
        <v>495</v>
      </c>
      <c r="M80" s="130" t="s">
        <v>496</v>
      </c>
      <c r="N80" s="130" t="s">
        <v>496</v>
      </c>
      <c r="O80" s="130" t="s">
        <v>495</v>
      </c>
      <c r="P80" s="130" t="s">
        <v>495</v>
      </c>
      <c r="Q80" s="130" t="s">
        <v>496</v>
      </c>
      <c r="R80" s="130" t="s">
        <v>495</v>
      </c>
      <c r="S80" s="130" t="s">
        <v>495</v>
      </c>
      <c r="T80" s="130" t="s">
        <v>495</v>
      </c>
      <c r="U80" s="130" t="s">
        <v>495</v>
      </c>
      <c r="V80" s="130" t="s">
        <v>496</v>
      </c>
      <c r="W80" s="130" t="s">
        <v>496</v>
      </c>
      <c r="X80" s="130" t="s">
        <v>496</v>
      </c>
      <c r="Y80" s="130" t="s">
        <v>496</v>
      </c>
      <c r="Z80" s="130" t="s">
        <v>496</v>
      </c>
      <c r="AA80" s="130" t="s">
        <v>496</v>
      </c>
      <c r="AB80" s="130" t="s">
        <v>496</v>
      </c>
      <c r="AC80" s="130" t="s">
        <v>496</v>
      </c>
      <c r="AD80" s="130" t="s">
        <v>496</v>
      </c>
      <c r="AE80" s="130" t="s">
        <v>496</v>
      </c>
      <c r="AF80" s="130" t="s">
        <v>495</v>
      </c>
      <c r="AG80" s="130" t="s">
        <v>496</v>
      </c>
      <c r="AH80" s="130" t="s">
        <v>495</v>
      </c>
      <c r="AI80" s="130" t="s">
        <v>495</v>
      </c>
      <c r="AJ80" s="130" t="s">
        <v>495</v>
      </c>
      <c r="AK80" s="130" t="s">
        <v>495</v>
      </c>
      <c r="AL80" s="171" t="s">
        <v>60</v>
      </c>
      <c r="AM80" s="130" t="s">
        <v>496</v>
      </c>
      <c r="AN80" s="130" t="s">
        <v>496</v>
      </c>
      <c r="AO80" s="130" t="s">
        <v>496</v>
      </c>
      <c r="AP80" s="130" t="s">
        <v>496</v>
      </c>
      <c r="AQ80" s="130" t="s">
        <v>495</v>
      </c>
      <c r="AR80" s="130" t="s">
        <v>496</v>
      </c>
      <c r="AS80" s="130" t="s">
        <v>495</v>
      </c>
      <c r="AT80" s="130" t="s">
        <v>496</v>
      </c>
      <c r="AU80" s="130" t="s">
        <v>496</v>
      </c>
      <c r="AV80" s="130" t="s">
        <v>495</v>
      </c>
      <c r="AW80" s="130" t="s">
        <v>495</v>
      </c>
      <c r="AX80" s="130" t="s">
        <v>496</v>
      </c>
      <c r="AY80" s="130" t="s">
        <v>496</v>
      </c>
      <c r="AZ80" s="130" t="s">
        <v>495</v>
      </c>
      <c r="BA80" s="130" t="s">
        <v>496</v>
      </c>
      <c r="BB80" s="130" t="s">
        <v>495</v>
      </c>
      <c r="BC80" s="130" t="s">
        <v>495</v>
      </c>
      <c r="BD80" s="130" t="s">
        <v>495</v>
      </c>
      <c r="BE80" s="154">
        <f t="shared" si="7"/>
        <v>28</v>
      </c>
      <c r="BF80" s="155">
        <f t="shared" si="8"/>
        <v>0.51851851851851849</v>
      </c>
      <c r="BG80" s="154">
        <f t="shared" si="9"/>
        <v>25</v>
      </c>
      <c r="BH80" s="155">
        <f t="shared" si="10"/>
        <v>0.46296296296296297</v>
      </c>
      <c r="BI80" s="222">
        <f t="shared" si="11"/>
        <v>1.1200000000000001</v>
      </c>
      <c r="BJ80" s="154">
        <f t="shared" si="12"/>
        <v>1</v>
      </c>
      <c r="BK80" s="155">
        <f t="shared" si="13"/>
        <v>1.8518518518518517E-2</v>
      </c>
    </row>
    <row r="81" spans="1:63">
      <c r="A81" s="91" t="s">
        <v>743</v>
      </c>
      <c r="B81" s="79" t="s">
        <v>409</v>
      </c>
      <c r="C81" s="130" t="s">
        <v>495</v>
      </c>
      <c r="D81" s="130" t="s">
        <v>495</v>
      </c>
      <c r="E81" s="130" t="s">
        <v>495</v>
      </c>
      <c r="F81" s="130" t="s">
        <v>495</v>
      </c>
      <c r="G81" s="130" t="s">
        <v>495</v>
      </c>
      <c r="H81" s="130" t="s">
        <v>495</v>
      </c>
      <c r="I81" s="130" t="s">
        <v>495</v>
      </c>
      <c r="J81" s="130" t="s">
        <v>496</v>
      </c>
      <c r="K81" s="130" t="s">
        <v>495</v>
      </c>
      <c r="L81" s="130" t="s">
        <v>495</v>
      </c>
      <c r="M81" s="130" t="s">
        <v>496</v>
      </c>
      <c r="N81" s="130" t="s">
        <v>496</v>
      </c>
      <c r="O81" s="130" t="s">
        <v>495</v>
      </c>
      <c r="P81" s="130" t="s">
        <v>495</v>
      </c>
      <c r="Q81" s="130" t="s">
        <v>496</v>
      </c>
      <c r="R81" s="130" t="s">
        <v>495</v>
      </c>
      <c r="S81" s="130" t="s">
        <v>495</v>
      </c>
      <c r="T81" s="130" t="s">
        <v>495</v>
      </c>
      <c r="U81" s="130" t="s">
        <v>495</v>
      </c>
      <c r="V81" s="130" t="s">
        <v>496</v>
      </c>
      <c r="W81" s="130" t="s">
        <v>496</v>
      </c>
      <c r="X81" s="130" t="s">
        <v>496</v>
      </c>
      <c r="Y81" s="130" t="s">
        <v>496</v>
      </c>
      <c r="Z81" s="130" t="s">
        <v>496</v>
      </c>
      <c r="AA81" s="130" t="s">
        <v>496</v>
      </c>
      <c r="AB81" s="130" t="s">
        <v>496</v>
      </c>
      <c r="AC81" s="130" t="s">
        <v>496</v>
      </c>
      <c r="AD81" s="130" t="s">
        <v>496</v>
      </c>
      <c r="AE81" s="130" t="s">
        <v>496</v>
      </c>
      <c r="AF81" s="130" t="s">
        <v>495</v>
      </c>
      <c r="AG81" s="130" t="s">
        <v>496</v>
      </c>
      <c r="AH81" s="130" t="s">
        <v>495</v>
      </c>
      <c r="AI81" s="130" t="s">
        <v>495</v>
      </c>
      <c r="AJ81" s="130" t="s">
        <v>495</v>
      </c>
      <c r="AK81" s="130" t="s">
        <v>495</v>
      </c>
      <c r="AL81" s="171" t="s">
        <v>60</v>
      </c>
      <c r="AM81" s="130" t="s">
        <v>496</v>
      </c>
      <c r="AN81" s="130" t="s">
        <v>496</v>
      </c>
      <c r="AO81" s="130" t="s">
        <v>496</v>
      </c>
      <c r="AP81" s="130" t="s">
        <v>496</v>
      </c>
      <c r="AQ81" s="130" t="s">
        <v>495</v>
      </c>
      <c r="AR81" s="130" t="s">
        <v>496</v>
      </c>
      <c r="AS81" s="130" t="s">
        <v>495</v>
      </c>
      <c r="AT81" s="130" t="s">
        <v>496</v>
      </c>
      <c r="AU81" s="130" t="s">
        <v>496</v>
      </c>
      <c r="AV81" s="130" t="s">
        <v>495</v>
      </c>
      <c r="AW81" s="130" t="s">
        <v>495</v>
      </c>
      <c r="AX81" s="130" t="s">
        <v>496</v>
      </c>
      <c r="AY81" s="130" t="s">
        <v>496</v>
      </c>
      <c r="AZ81" s="130" t="s">
        <v>495</v>
      </c>
      <c r="BA81" s="130" t="s">
        <v>496</v>
      </c>
      <c r="BB81" s="130" t="s">
        <v>495</v>
      </c>
      <c r="BC81" s="130" t="s">
        <v>495</v>
      </c>
      <c r="BD81" s="130" t="s">
        <v>495</v>
      </c>
      <c r="BE81" s="154">
        <f t="shared" si="7"/>
        <v>28</v>
      </c>
      <c r="BF81" s="155">
        <f t="shared" si="8"/>
        <v>0.51851851851851849</v>
      </c>
      <c r="BG81" s="154">
        <f t="shared" si="9"/>
        <v>25</v>
      </c>
      <c r="BH81" s="155">
        <f t="shared" si="10"/>
        <v>0.46296296296296297</v>
      </c>
      <c r="BI81" s="222">
        <f t="shared" si="11"/>
        <v>1.1200000000000001</v>
      </c>
      <c r="BJ81" s="154">
        <f t="shared" si="12"/>
        <v>1</v>
      </c>
      <c r="BK81" s="155">
        <f t="shared" si="13"/>
        <v>1.8518518518518517E-2</v>
      </c>
    </row>
    <row r="82" spans="1:63">
      <c r="A82" s="91" t="s">
        <v>744</v>
      </c>
      <c r="B82" s="79" t="s">
        <v>410</v>
      </c>
      <c r="C82" s="130" t="s">
        <v>495</v>
      </c>
      <c r="D82" s="130" t="s">
        <v>495</v>
      </c>
      <c r="E82" s="130" t="s">
        <v>495</v>
      </c>
      <c r="F82" s="130" t="s">
        <v>495</v>
      </c>
      <c r="G82" s="130" t="s">
        <v>495</v>
      </c>
      <c r="H82" s="130" t="s">
        <v>495</v>
      </c>
      <c r="I82" s="130" t="s">
        <v>495</v>
      </c>
      <c r="J82" s="130" t="s">
        <v>496</v>
      </c>
      <c r="K82" s="130" t="s">
        <v>495</v>
      </c>
      <c r="L82" s="130" t="s">
        <v>495</v>
      </c>
      <c r="M82" s="130" t="s">
        <v>496</v>
      </c>
      <c r="N82" s="130" t="s">
        <v>496</v>
      </c>
      <c r="O82" s="130" t="s">
        <v>495</v>
      </c>
      <c r="P82" s="130" t="s">
        <v>495</v>
      </c>
      <c r="Q82" s="130" t="s">
        <v>496</v>
      </c>
      <c r="R82" s="130" t="s">
        <v>495</v>
      </c>
      <c r="S82" s="130" t="s">
        <v>495</v>
      </c>
      <c r="T82" s="130" t="s">
        <v>495</v>
      </c>
      <c r="U82" s="130" t="s">
        <v>495</v>
      </c>
      <c r="V82" s="130" t="s">
        <v>496</v>
      </c>
      <c r="W82" s="130" t="s">
        <v>496</v>
      </c>
      <c r="X82" s="130" t="s">
        <v>496</v>
      </c>
      <c r="Y82" s="130" t="s">
        <v>496</v>
      </c>
      <c r="Z82" s="130" t="s">
        <v>496</v>
      </c>
      <c r="AA82" s="130" t="s">
        <v>496</v>
      </c>
      <c r="AB82" s="130" t="s">
        <v>496</v>
      </c>
      <c r="AC82" s="130" t="s">
        <v>496</v>
      </c>
      <c r="AD82" s="130" t="s">
        <v>496</v>
      </c>
      <c r="AE82" s="130" t="s">
        <v>496</v>
      </c>
      <c r="AF82" s="130" t="s">
        <v>495</v>
      </c>
      <c r="AG82" s="130" t="s">
        <v>496</v>
      </c>
      <c r="AH82" s="130" t="s">
        <v>495</v>
      </c>
      <c r="AI82" s="130" t="s">
        <v>495</v>
      </c>
      <c r="AJ82" s="130" t="s">
        <v>495</v>
      </c>
      <c r="AK82" s="130" t="s">
        <v>495</v>
      </c>
      <c r="AL82" s="171" t="s">
        <v>60</v>
      </c>
      <c r="AM82" s="130" t="s">
        <v>496</v>
      </c>
      <c r="AN82" s="130" t="s">
        <v>496</v>
      </c>
      <c r="AO82" s="130" t="s">
        <v>496</v>
      </c>
      <c r="AP82" s="130" t="s">
        <v>496</v>
      </c>
      <c r="AQ82" s="130" t="s">
        <v>495</v>
      </c>
      <c r="AR82" s="130" t="s">
        <v>496</v>
      </c>
      <c r="AS82" s="130" t="s">
        <v>495</v>
      </c>
      <c r="AT82" s="130" t="s">
        <v>496</v>
      </c>
      <c r="AU82" s="130" t="s">
        <v>496</v>
      </c>
      <c r="AV82" s="130" t="s">
        <v>495</v>
      </c>
      <c r="AW82" s="130" t="s">
        <v>495</v>
      </c>
      <c r="AX82" s="130" t="s">
        <v>496</v>
      </c>
      <c r="AY82" s="130" t="s">
        <v>496</v>
      </c>
      <c r="AZ82" s="130" t="s">
        <v>495</v>
      </c>
      <c r="BA82" s="130" t="s">
        <v>496</v>
      </c>
      <c r="BB82" s="130" t="s">
        <v>495</v>
      </c>
      <c r="BC82" s="130" t="s">
        <v>495</v>
      </c>
      <c r="BD82" s="130" t="s">
        <v>495</v>
      </c>
      <c r="BE82" s="154">
        <f t="shared" si="7"/>
        <v>28</v>
      </c>
      <c r="BF82" s="155">
        <f t="shared" si="8"/>
        <v>0.51851851851851849</v>
      </c>
      <c r="BG82" s="154">
        <f t="shared" si="9"/>
        <v>25</v>
      </c>
      <c r="BH82" s="155">
        <f t="shared" si="10"/>
        <v>0.46296296296296297</v>
      </c>
      <c r="BI82" s="222">
        <f t="shared" si="11"/>
        <v>1.1200000000000001</v>
      </c>
      <c r="BJ82" s="154">
        <f t="shared" si="12"/>
        <v>1</v>
      </c>
      <c r="BK82" s="155">
        <f t="shared" si="13"/>
        <v>1.8518518518518517E-2</v>
      </c>
    </row>
    <row r="83" spans="1:63">
      <c r="A83" s="91" t="s">
        <v>745</v>
      </c>
      <c r="B83" s="79" t="s">
        <v>411</v>
      </c>
      <c r="C83" s="130" t="s">
        <v>495</v>
      </c>
      <c r="D83" s="130" t="s">
        <v>495</v>
      </c>
      <c r="E83" s="130" t="s">
        <v>495</v>
      </c>
      <c r="F83" s="130" t="s">
        <v>495</v>
      </c>
      <c r="G83" s="130" t="s">
        <v>495</v>
      </c>
      <c r="H83" s="130" t="s">
        <v>495</v>
      </c>
      <c r="I83" s="130" t="s">
        <v>495</v>
      </c>
      <c r="J83" s="130" t="s">
        <v>496</v>
      </c>
      <c r="K83" s="130" t="s">
        <v>495</v>
      </c>
      <c r="L83" s="130" t="s">
        <v>495</v>
      </c>
      <c r="M83" s="130" t="s">
        <v>496</v>
      </c>
      <c r="N83" s="130" t="s">
        <v>496</v>
      </c>
      <c r="O83" s="130" t="s">
        <v>495</v>
      </c>
      <c r="P83" s="130" t="s">
        <v>495</v>
      </c>
      <c r="Q83" s="130" t="s">
        <v>496</v>
      </c>
      <c r="R83" s="130" t="s">
        <v>495</v>
      </c>
      <c r="S83" s="130" t="s">
        <v>495</v>
      </c>
      <c r="T83" s="130" t="s">
        <v>495</v>
      </c>
      <c r="U83" s="130" t="s">
        <v>495</v>
      </c>
      <c r="V83" s="130" t="s">
        <v>496</v>
      </c>
      <c r="W83" s="130" t="s">
        <v>496</v>
      </c>
      <c r="X83" s="130" t="s">
        <v>496</v>
      </c>
      <c r="Y83" s="130" t="s">
        <v>496</v>
      </c>
      <c r="Z83" s="130" t="s">
        <v>496</v>
      </c>
      <c r="AA83" s="130" t="s">
        <v>496</v>
      </c>
      <c r="AB83" s="130" t="s">
        <v>496</v>
      </c>
      <c r="AC83" s="130" t="s">
        <v>496</v>
      </c>
      <c r="AD83" s="130" t="s">
        <v>496</v>
      </c>
      <c r="AE83" s="130" t="s">
        <v>496</v>
      </c>
      <c r="AF83" s="130" t="s">
        <v>495</v>
      </c>
      <c r="AG83" s="130" t="s">
        <v>496</v>
      </c>
      <c r="AH83" s="130" t="s">
        <v>495</v>
      </c>
      <c r="AI83" s="130" t="s">
        <v>495</v>
      </c>
      <c r="AJ83" s="130" t="s">
        <v>495</v>
      </c>
      <c r="AK83" s="130" t="s">
        <v>495</v>
      </c>
      <c r="AL83" s="171" t="s">
        <v>60</v>
      </c>
      <c r="AM83" s="130" t="s">
        <v>496</v>
      </c>
      <c r="AN83" s="130" t="s">
        <v>496</v>
      </c>
      <c r="AO83" s="130" t="s">
        <v>496</v>
      </c>
      <c r="AP83" s="130" t="s">
        <v>496</v>
      </c>
      <c r="AQ83" s="130" t="s">
        <v>495</v>
      </c>
      <c r="AR83" s="130" t="s">
        <v>496</v>
      </c>
      <c r="AS83" s="130" t="s">
        <v>495</v>
      </c>
      <c r="AT83" s="130" t="s">
        <v>496</v>
      </c>
      <c r="AU83" s="130" t="s">
        <v>496</v>
      </c>
      <c r="AV83" s="130" t="s">
        <v>495</v>
      </c>
      <c r="AW83" s="130" t="s">
        <v>495</v>
      </c>
      <c r="AX83" s="130" t="s">
        <v>496</v>
      </c>
      <c r="AY83" s="130" t="s">
        <v>496</v>
      </c>
      <c r="AZ83" s="130" t="s">
        <v>495</v>
      </c>
      <c r="BA83" s="130" t="s">
        <v>496</v>
      </c>
      <c r="BB83" s="130" t="s">
        <v>495</v>
      </c>
      <c r="BC83" s="130" t="s">
        <v>495</v>
      </c>
      <c r="BD83" s="130" t="s">
        <v>495</v>
      </c>
      <c r="BE83" s="154">
        <f t="shared" si="7"/>
        <v>28</v>
      </c>
      <c r="BF83" s="155">
        <f t="shared" si="8"/>
        <v>0.51851851851851849</v>
      </c>
      <c r="BG83" s="154">
        <f t="shared" si="9"/>
        <v>25</v>
      </c>
      <c r="BH83" s="155">
        <f t="shared" si="10"/>
        <v>0.46296296296296297</v>
      </c>
      <c r="BI83" s="222">
        <f t="shared" si="11"/>
        <v>1.1200000000000001</v>
      </c>
      <c r="BJ83" s="154">
        <f t="shared" si="12"/>
        <v>1</v>
      </c>
      <c r="BK83" s="155">
        <f t="shared" si="13"/>
        <v>1.8518518518518517E-2</v>
      </c>
    </row>
    <row r="84" spans="1:63">
      <c r="A84" s="91" t="s">
        <v>331</v>
      </c>
      <c r="B84" s="79" t="s">
        <v>412</v>
      </c>
      <c r="C84" s="130" t="s">
        <v>495</v>
      </c>
      <c r="D84" s="130" t="s">
        <v>495</v>
      </c>
      <c r="E84" s="130" t="s">
        <v>495</v>
      </c>
      <c r="F84" s="130" t="s">
        <v>495</v>
      </c>
      <c r="G84" s="130" t="s">
        <v>495</v>
      </c>
      <c r="H84" s="130" t="s">
        <v>495</v>
      </c>
      <c r="I84" s="130" t="s">
        <v>495</v>
      </c>
      <c r="J84" s="130" t="s">
        <v>496</v>
      </c>
      <c r="K84" s="130" t="s">
        <v>495</v>
      </c>
      <c r="L84" s="130" t="s">
        <v>495</v>
      </c>
      <c r="M84" s="130" t="s">
        <v>496</v>
      </c>
      <c r="N84" s="130" t="s">
        <v>496</v>
      </c>
      <c r="O84" s="130" t="s">
        <v>495</v>
      </c>
      <c r="P84" s="130" t="s">
        <v>495</v>
      </c>
      <c r="Q84" s="130" t="s">
        <v>496</v>
      </c>
      <c r="R84" s="130" t="s">
        <v>495</v>
      </c>
      <c r="S84" s="130" t="s">
        <v>495</v>
      </c>
      <c r="T84" s="130" t="s">
        <v>495</v>
      </c>
      <c r="U84" s="130" t="s">
        <v>495</v>
      </c>
      <c r="V84" s="130" t="s">
        <v>496</v>
      </c>
      <c r="W84" s="130" t="s">
        <v>496</v>
      </c>
      <c r="X84" s="130" t="s">
        <v>496</v>
      </c>
      <c r="Y84" s="130" t="s">
        <v>496</v>
      </c>
      <c r="Z84" s="130" t="s">
        <v>496</v>
      </c>
      <c r="AA84" s="130" t="s">
        <v>496</v>
      </c>
      <c r="AB84" s="130" t="s">
        <v>496</v>
      </c>
      <c r="AC84" s="130" t="s">
        <v>496</v>
      </c>
      <c r="AD84" s="130" t="s">
        <v>496</v>
      </c>
      <c r="AE84" s="130" t="s">
        <v>496</v>
      </c>
      <c r="AF84" s="130" t="s">
        <v>495</v>
      </c>
      <c r="AG84" s="130" t="s">
        <v>496</v>
      </c>
      <c r="AH84" s="130" t="s">
        <v>495</v>
      </c>
      <c r="AI84" s="130" t="s">
        <v>495</v>
      </c>
      <c r="AJ84" s="130" t="s">
        <v>495</v>
      </c>
      <c r="AK84" s="130" t="s">
        <v>495</v>
      </c>
      <c r="AL84" s="171" t="s">
        <v>60</v>
      </c>
      <c r="AM84" s="130" t="s">
        <v>496</v>
      </c>
      <c r="AN84" s="130" t="s">
        <v>496</v>
      </c>
      <c r="AO84" s="130" t="s">
        <v>496</v>
      </c>
      <c r="AP84" s="130" t="s">
        <v>496</v>
      </c>
      <c r="AQ84" s="130" t="s">
        <v>495</v>
      </c>
      <c r="AR84" s="130" t="s">
        <v>496</v>
      </c>
      <c r="AS84" s="130" t="s">
        <v>495</v>
      </c>
      <c r="AT84" s="130" t="s">
        <v>496</v>
      </c>
      <c r="AU84" s="130" t="s">
        <v>496</v>
      </c>
      <c r="AV84" s="130" t="s">
        <v>495</v>
      </c>
      <c r="AW84" s="130" t="s">
        <v>495</v>
      </c>
      <c r="AX84" s="130" t="s">
        <v>496</v>
      </c>
      <c r="AY84" s="130" t="s">
        <v>496</v>
      </c>
      <c r="AZ84" s="130" t="s">
        <v>495</v>
      </c>
      <c r="BA84" s="130" t="s">
        <v>496</v>
      </c>
      <c r="BB84" s="130" t="s">
        <v>495</v>
      </c>
      <c r="BC84" s="130" t="s">
        <v>495</v>
      </c>
      <c r="BD84" s="130" t="s">
        <v>495</v>
      </c>
      <c r="BE84" s="154">
        <f t="shared" si="7"/>
        <v>28</v>
      </c>
      <c r="BF84" s="155">
        <f t="shared" si="8"/>
        <v>0.51851851851851849</v>
      </c>
      <c r="BG84" s="154">
        <f t="shared" si="9"/>
        <v>25</v>
      </c>
      <c r="BH84" s="155">
        <f t="shared" si="10"/>
        <v>0.46296296296296297</v>
      </c>
      <c r="BI84" s="222">
        <f t="shared" si="11"/>
        <v>1.1200000000000001</v>
      </c>
      <c r="BJ84" s="154">
        <f t="shared" si="12"/>
        <v>1</v>
      </c>
      <c r="BK84" s="155">
        <f t="shared" si="13"/>
        <v>1.8518518518518517E-2</v>
      </c>
    </row>
    <row r="85" spans="1:63">
      <c r="A85" s="91" t="s">
        <v>332</v>
      </c>
      <c r="B85" s="79" t="s">
        <v>413</v>
      </c>
      <c r="C85" s="130" t="s">
        <v>495</v>
      </c>
      <c r="D85" s="130" t="s">
        <v>495</v>
      </c>
      <c r="E85" s="130" t="s">
        <v>495</v>
      </c>
      <c r="F85" s="130" t="s">
        <v>495</v>
      </c>
      <c r="G85" s="130" t="s">
        <v>495</v>
      </c>
      <c r="H85" s="130" t="s">
        <v>495</v>
      </c>
      <c r="I85" s="130" t="s">
        <v>495</v>
      </c>
      <c r="J85" s="130" t="s">
        <v>496</v>
      </c>
      <c r="K85" s="130" t="s">
        <v>495</v>
      </c>
      <c r="L85" s="130" t="s">
        <v>495</v>
      </c>
      <c r="M85" s="130" t="s">
        <v>496</v>
      </c>
      <c r="N85" s="130" t="s">
        <v>496</v>
      </c>
      <c r="O85" s="130" t="s">
        <v>495</v>
      </c>
      <c r="P85" s="130" t="s">
        <v>495</v>
      </c>
      <c r="Q85" s="130" t="s">
        <v>496</v>
      </c>
      <c r="R85" s="130" t="s">
        <v>495</v>
      </c>
      <c r="S85" s="130" t="s">
        <v>495</v>
      </c>
      <c r="T85" s="130" t="s">
        <v>495</v>
      </c>
      <c r="U85" s="130" t="s">
        <v>495</v>
      </c>
      <c r="V85" s="130" t="s">
        <v>496</v>
      </c>
      <c r="W85" s="130" t="s">
        <v>496</v>
      </c>
      <c r="X85" s="130" t="s">
        <v>496</v>
      </c>
      <c r="Y85" s="130" t="s">
        <v>496</v>
      </c>
      <c r="Z85" s="130" t="s">
        <v>496</v>
      </c>
      <c r="AA85" s="130" t="s">
        <v>496</v>
      </c>
      <c r="AB85" s="130" t="s">
        <v>496</v>
      </c>
      <c r="AC85" s="130" t="s">
        <v>496</v>
      </c>
      <c r="AD85" s="130" t="s">
        <v>496</v>
      </c>
      <c r="AE85" s="130" t="s">
        <v>496</v>
      </c>
      <c r="AF85" s="130" t="s">
        <v>495</v>
      </c>
      <c r="AG85" s="130" t="s">
        <v>496</v>
      </c>
      <c r="AH85" s="130" t="s">
        <v>495</v>
      </c>
      <c r="AI85" s="130" t="s">
        <v>495</v>
      </c>
      <c r="AJ85" s="130" t="s">
        <v>495</v>
      </c>
      <c r="AK85" s="130" t="s">
        <v>495</v>
      </c>
      <c r="AL85" s="171" t="s">
        <v>60</v>
      </c>
      <c r="AM85" s="130" t="s">
        <v>496</v>
      </c>
      <c r="AN85" s="130" t="s">
        <v>496</v>
      </c>
      <c r="AO85" s="130" t="s">
        <v>496</v>
      </c>
      <c r="AP85" s="130" t="s">
        <v>496</v>
      </c>
      <c r="AQ85" s="130" t="s">
        <v>495</v>
      </c>
      <c r="AR85" s="130" t="s">
        <v>496</v>
      </c>
      <c r="AS85" s="130" t="s">
        <v>495</v>
      </c>
      <c r="AT85" s="130" t="s">
        <v>496</v>
      </c>
      <c r="AU85" s="130" t="s">
        <v>496</v>
      </c>
      <c r="AV85" s="130" t="s">
        <v>495</v>
      </c>
      <c r="AW85" s="130" t="s">
        <v>495</v>
      </c>
      <c r="AX85" s="130" t="s">
        <v>496</v>
      </c>
      <c r="AY85" s="130" t="s">
        <v>496</v>
      </c>
      <c r="AZ85" s="130" t="s">
        <v>495</v>
      </c>
      <c r="BA85" s="130" t="s">
        <v>496</v>
      </c>
      <c r="BB85" s="130" t="s">
        <v>495</v>
      </c>
      <c r="BC85" s="130" t="s">
        <v>495</v>
      </c>
      <c r="BD85" s="130" t="s">
        <v>495</v>
      </c>
      <c r="BE85" s="154">
        <f t="shared" si="7"/>
        <v>28</v>
      </c>
      <c r="BF85" s="155">
        <f t="shared" si="8"/>
        <v>0.51851851851851849</v>
      </c>
      <c r="BG85" s="154">
        <f t="shared" si="9"/>
        <v>25</v>
      </c>
      <c r="BH85" s="155">
        <f t="shared" si="10"/>
        <v>0.46296296296296297</v>
      </c>
      <c r="BI85" s="222">
        <f t="shared" si="11"/>
        <v>1.1200000000000001</v>
      </c>
      <c r="BJ85" s="154">
        <f t="shared" si="12"/>
        <v>1</v>
      </c>
      <c r="BK85" s="155">
        <f t="shared" si="13"/>
        <v>1.8518518518518517E-2</v>
      </c>
    </row>
    <row r="86" spans="1:63">
      <c r="A86" s="91" t="s">
        <v>746</v>
      </c>
      <c r="B86" s="79" t="s">
        <v>414</v>
      </c>
      <c r="C86" s="130" t="s">
        <v>495</v>
      </c>
      <c r="D86" s="130" t="s">
        <v>495</v>
      </c>
      <c r="E86" s="130" t="s">
        <v>495</v>
      </c>
      <c r="F86" s="130" t="s">
        <v>495</v>
      </c>
      <c r="G86" s="130" t="s">
        <v>495</v>
      </c>
      <c r="H86" s="130" t="s">
        <v>495</v>
      </c>
      <c r="I86" s="130" t="s">
        <v>495</v>
      </c>
      <c r="J86" s="130" t="s">
        <v>496</v>
      </c>
      <c r="K86" s="130" t="s">
        <v>495</v>
      </c>
      <c r="L86" s="130" t="s">
        <v>495</v>
      </c>
      <c r="M86" s="130" t="s">
        <v>496</v>
      </c>
      <c r="N86" s="130" t="s">
        <v>496</v>
      </c>
      <c r="O86" s="130" t="s">
        <v>495</v>
      </c>
      <c r="P86" s="130" t="s">
        <v>495</v>
      </c>
      <c r="Q86" s="130" t="s">
        <v>496</v>
      </c>
      <c r="R86" s="130" t="s">
        <v>495</v>
      </c>
      <c r="S86" s="130" t="s">
        <v>495</v>
      </c>
      <c r="T86" s="130" t="s">
        <v>495</v>
      </c>
      <c r="U86" s="130" t="s">
        <v>495</v>
      </c>
      <c r="V86" s="130" t="s">
        <v>496</v>
      </c>
      <c r="W86" s="130" t="s">
        <v>496</v>
      </c>
      <c r="X86" s="130" t="s">
        <v>496</v>
      </c>
      <c r="Y86" s="130" t="s">
        <v>496</v>
      </c>
      <c r="Z86" s="130" t="s">
        <v>496</v>
      </c>
      <c r="AA86" s="130" t="s">
        <v>496</v>
      </c>
      <c r="AB86" s="130" t="s">
        <v>496</v>
      </c>
      <c r="AC86" s="130" t="s">
        <v>496</v>
      </c>
      <c r="AD86" s="130" t="s">
        <v>496</v>
      </c>
      <c r="AE86" s="130" t="s">
        <v>496</v>
      </c>
      <c r="AF86" s="130" t="s">
        <v>495</v>
      </c>
      <c r="AG86" s="130" t="s">
        <v>496</v>
      </c>
      <c r="AH86" s="130" t="s">
        <v>495</v>
      </c>
      <c r="AI86" s="130" t="s">
        <v>495</v>
      </c>
      <c r="AJ86" s="130" t="s">
        <v>495</v>
      </c>
      <c r="AK86" s="130" t="s">
        <v>495</v>
      </c>
      <c r="AL86" s="171" t="s">
        <v>60</v>
      </c>
      <c r="AM86" s="130" t="s">
        <v>496</v>
      </c>
      <c r="AN86" s="130" t="s">
        <v>496</v>
      </c>
      <c r="AO86" s="130" t="s">
        <v>496</v>
      </c>
      <c r="AP86" s="130" t="s">
        <v>496</v>
      </c>
      <c r="AQ86" s="130" t="s">
        <v>495</v>
      </c>
      <c r="AR86" s="130" t="s">
        <v>496</v>
      </c>
      <c r="AS86" s="130" t="s">
        <v>495</v>
      </c>
      <c r="AT86" s="130" t="s">
        <v>496</v>
      </c>
      <c r="AU86" s="130" t="s">
        <v>496</v>
      </c>
      <c r="AV86" s="130" t="s">
        <v>495</v>
      </c>
      <c r="AW86" s="130" t="s">
        <v>495</v>
      </c>
      <c r="AX86" s="130" t="s">
        <v>496</v>
      </c>
      <c r="AY86" s="130" t="s">
        <v>496</v>
      </c>
      <c r="AZ86" s="130" t="s">
        <v>495</v>
      </c>
      <c r="BA86" s="130" t="s">
        <v>496</v>
      </c>
      <c r="BB86" s="130" t="s">
        <v>495</v>
      </c>
      <c r="BC86" s="130" t="s">
        <v>495</v>
      </c>
      <c r="BD86" s="130" t="s">
        <v>495</v>
      </c>
      <c r="BE86" s="154">
        <f t="shared" si="7"/>
        <v>28</v>
      </c>
      <c r="BF86" s="155">
        <f t="shared" si="8"/>
        <v>0.51851851851851849</v>
      </c>
      <c r="BG86" s="154">
        <f t="shared" si="9"/>
        <v>25</v>
      </c>
      <c r="BH86" s="155">
        <f t="shared" si="10"/>
        <v>0.46296296296296297</v>
      </c>
      <c r="BI86" s="222">
        <f t="shared" si="11"/>
        <v>1.1200000000000001</v>
      </c>
      <c r="BJ86" s="154">
        <f t="shared" si="12"/>
        <v>1</v>
      </c>
      <c r="BK86" s="155">
        <f t="shared" si="13"/>
        <v>1.8518518518518517E-2</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6"/>
  <sheetViews>
    <sheetView showGridLines="0" workbookViewId="0">
      <pane xSplit="2" ySplit="4" topLeftCell="C5" activePane="bottomRight" state="frozen"/>
      <selection pane="topRight" activeCell="C1" sqref="C1"/>
      <selection pane="bottomLeft" activeCell="A5" sqref="A5"/>
      <selection pane="bottomRight"/>
    </sheetView>
  </sheetViews>
  <sheetFormatPr defaultColWidth="9.140625" defaultRowHeight="15"/>
  <cols>
    <col min="1" max="1" width="49.42578125" style="3" bestFit="1" customWidth="1"/>
    <col min="2" max="2" width="5.5703125" style="3" bestFit="1" customWidth="1"/>
    <col min="3" max="42" width="11.42578125" style="3" customWidth="1"/>
    <col min="43" max="16384" width="9.140625" style="3"/>
  </cols>
  <sheetData>
    <row r="1" spans="1:56">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row>
    <row r="2" spans="1:56" s="163" customFormat="1" ht="121.5" customHeight="1">
      <c r="A2" s="102" t="s">
        <v>460</v>
      </c>
      <c r="B2" s="134" t="s">
        <v>461</v>
      </c>
      <c r="C2" s="145" t="s">
        <v>274</v>
      </c>
      <c r="D2" s="145" t="s">
        <v>275</v>
      </c>
      <c r="E2" s="145" t="s">
        <v>463</v>
      </c>
      <c r="F2" s="145" t="s">
        <v>464</v>
      </c>
      <c r="G2" s="145" t="s">
        <v>462</v>
      </c>
      <c r="H2" s="145" t="s">
        <v>217</v>
      </c>
      <c r="I2" s="145" t="s">
        <v>49</v>
      </c>
      <c r="J2" s="145" t="s">
        <v>417</v>
      </c>
      <c r="K2" s="145" t="s">
        <v>418</v>
      </c>
      <c r="L2" s="145" t="s">
        <v>419</v>
      </c>
      <c r="M2" s="145" t="s">
        <v>197</v>
      </c>
      <c r="N2" s="145" t="s">
        <v>198</v>
      </c>
      <c r="O2" s="100" t="s">
        <v>420</v>
      </c>
      <c r="P2" s="100" t="s">
        <v>24</v>
      </c>
      <c r="Q2" s="100" t="s">
        <v>421</v>
      </c>
      <c r="R2" s="100" t="s">
        <v>422</v>
      </c>
      <c r="S2" s="100" t="s">
        <v>423</v>
      </c>
      <c r="T2" s="100" t="s">
        <v>424</v>
      </c>
      <c r="U2" s="100" t="s">
        <v>425</v>
      </c>
      <c r="V2" s="100" t="s">
        <v>426</v>
      </c>
      <c r="W2" s="100" t="s">
        <v>427</v>
      </c>
      <c r="X2" s="100" t="s">
        <v>428</v>
      </c>
      <c r="Y2" s="100" t="s">
        <v>429</v>
      </c>
      <c r="Z2" s="100" t="s">
        <v>80</v>
      </c>
      <c r="AA2" s="100" t="s">
        <v>84</v>
      </c>
      <c r="AB2" s="100" t="s">
        <v>85</v>
      </c>
      <c r="AC2" s="100" t="s">
        <v>85</v>
      </c>
      <c r="AD2" s="100" t="s">
        <v>430</v>
      </c>
      <c r="AE2" s="100" t="s">
        <v>431</v>
      </c>
      <c r="AF2" s="100" t="s">
        <v>432</v>
      </c>
      <c r="AG2" s="100" t="s">
        <v>433</v>
      </c>
      <c r="AH2" s="100" t="s">
        <v>434</v>
      </c>
      <c r="AI2" s="100" t="s">
        <v>243</v>
      </c>
      <c r="AJ2" s="100" t="s">
        <v>9</v>
      </c>
      <c r="AK2" s="100" t="s">
        <v>112</v>
      </c>
      <c r="AL2" s="100" t="s">
        <v>137</v>
      </c>
      <c r="AM2" s="100" t="s">
        <v>116</v>
      </c>
      <c r="AN2" s="100" t="s">
        <v>119</v>
      </c>
      <c r="AO2" s="100" t="s">
        <v>435</v>
      </c>
      <c r="AP2" s="100" t="s">
        <v>121</v>
      </c>
      <c r="AQ2" s="145" t="s">
        <v>436</v>
      </c>
      <c r="AR2" s="145" t="s">
        <v>437</v>
      </c>
      <c r="AS2" s="145" t="s">
        <v>438</v>
      </c>
      <c r="AT2" s="145" t="s">
        <v>522</v>
      </c>
      <c r="AU2" s="145" t="s">
        <v>524</v>
      </c>
      <c r="AV2" s="145" t="s">
        <v>142</v>
      </c>
      <c r="AW2" s="145" t="s">
        <v>12</v>
      </c>
      <c r="AX2" s="145" t="s">
        <v>26</v>
      </c>
      <c r="AY2" s="145" t="s">
        <v>25</v>
      </c>
      <c r="AZ2" s="145" t="s">
        <v>439</v>
      </c>
      <c r="BA2" s="145" t="s">
        <v>79</v>
      </c>
      <c r="BB2" s="145" t="s">
        <v>440</v>
      </c>
      <c r="BC2" s="145" t="s">
        <v>441</v>
      </c>
      <c r="BD2" s="145" t="s">
        <v>442</v>
      </c>
    </row>
    <row r="3" spans="1:56" ht="25.5">
      <c r="A3" s="92" t="s">
        <v>83</v>
      </c>
      <c r="B3" s="79"/>
      <c r="C3" s="80">
        <v>2015</v>
      </c>
      <c r="D3" s="80">
        <v>2015</v>
      </c>
      <c r="E3" s="80" t="s">
        <v>443</v>
      </c>
      <c r="F3" s="80" t="s">
        <v>443</v>
      </c>
      <c r="G3" s="80">
        <v>2015</v>
      </c>
      <c r="H3" s="80" t="s">
        <v>570</v>
      </c>
      <c r="I3" s="80" t="s">
        <v>570</v>
      </c>
      <c r="J3" s="80">
        <v>2015</v>
      </c>
      <c r="K3" s="80">
        <v>2015</v>
      </c>
      <c r="L3" s="80">
        <v>2014</v>
      </c>
      <c r="M3" s="80">
        <v>2016</v>
      </c>
      <c r="N3" s="80">
        <v>2016</v>
      </c>
      <c r="O3" s="80" t="s">
        <v>251</v>
      </c>
      <c r="P3" s="80" t="s">
        <v>444</v>
      </c>
      <c r="Q3" s="80" t="s">
        <v>446</v>
      </c>
      <c r="R3" s="80" t="s">
        <v>446</v>
      </c>
      <c r="S3" s="80" t="s">
        <v>443</v>
      </c>
      <c r="T3" s="80" t="s">
        <v>448</v>
      </c>
      <c r="U3" s="80" t="s">
        <v>448</v>
      </c>
      <c r="V3" s="80" t="s">
        <v>242</v>
      </c>
      <c r="W3" s="80" t="s">
        <v>242</v>
      </c>
      <c r="X3" s="80" t="s">
        <v>443</v>
      </c>
      <c r="Y3" s="80" t="s">
        <v>443</v>
      </c>
      <c r="Z3" s="80" t="s">
        <v>446</v>
      </c>
      <c r="AA3" s="80" t="s">
        <v>242</v>
      </c>
      <c r="AB3" s="80">
        <v>2013</v>
      </c>
      <c r="AC3" s="80">
        <v>2014</v>
      </c>
      <c r="AD3" s="80">
        <v>2014</v>
      </c>
      <c r="AE3" s="80" t="s">
        <v>445</v>
      </c>
      <c r="AF3" s="80">
        <v>2016</v>
      </c>
      <c r="AG3" s="80" t="s">
        <v>445</v>
      </c>
      <c r="AH3" s="80" t="s">
        <v>446</v>
      </c>
      <c r="AI3" s="80" t="s">
        <v>447</v>
      </c>
      <c r="AJ3" s="80" t="s">
        <v>447</v>
      </c>
      <c r="AK3" s="80" t="s">
        <v>480</v>
      </c>
      <c r="AL3" s="80" t="s">
        <v>449</v>
      </c>
      <c r="AM3" s="80" t="s">
        <v>242</v>
      </c>
      <c r="AN3" s="80" t="s">
        <v>242</v>
      </c>
      <c r="AO3" s="80" t="s">
        <v>450</v>
      </c>
      <c r="AP3" s="80">
        <v>2015</v>
      </c>
      <c r="AQ3" s="128" t="s">
        <v>446</v>
      </c>
      <c r="AR3" s="128" t="s">
        <v>451</v>
      </c>
      <c r="AS3" s="128" t="s">
        <v>452</v>
      </c>
      <c r="AT3" s="80" t="s">
        <v>523</v>
      </c>
      <c r="AU3" s="80" t="s">
        <v>523</v>
      </c>
      <c r="AV3" s="128" t="s">
        <v>242</v>
      </c>
      <c r="AW3" s="128" t="s">
        <v>242</v>
      </c>
      <c r="AX3" s="128" t="s">
        <v>453</v>
      </c>
      <c r="AY3" s="128" t="s">
        <v>453</v>
      </c>
      <c r="AZ3" s="128">
        <v>2016</v>
      </c>
      <c r="BA3" s="128">
        <v>2014</v>
      </c>
      <c r="BB3" s="128">
        <v>2016</v>
      </c>
      <c r="BC3" s="128" t="s">
        <v>454</v>
      </c>
      <c r="BD3" s="128">
        <v>2015</v>
      </c>
    </row>
    <row r="4" spans="1:56" ht="38.25">
      <c r="A4" s="93" t="s">
        <v>57</v>
      </c>
      <c r="B4" s="79"/>
      <c r="C4" s="80" t="s">
        <v>228</v>
      </c>
      <c r="D4" s="80" t="s">
        <v>228</v>
      </c>
      <c r="E4" s="80" t="s">
        <v>58</v>
      </c>
      <c r="F4" s="80" t="s">
        <v>58</v>
      </c>
      <c r="G4" s="80" t="s">
        <v>228</v>
      </c>
      <c r="H4" s="80" t="s">
        <v>74</v>
      </c>
      <c r="I4" s="80" t="s">
        <v>228</v>
      </c>
      <c r="J4" s="80" t="s">
        <v>59</v>
      </c>
      <c r="K4" s="80" t="s">
        <v>59</v>
      </c>
      <c r="L4" s="80" t="s">
        <v>59</v>
      </c>
      <c r="M4" s="80" t="s">
        <v>74</v>
      </c>
      <c r="N4" s="80" t="s">
        <v>74</v>
      </c>
      <c r="O4" s="80" t="s">
        <v>59</v>
      </c>
      <c r="P4" s="80" t="s">
        <v>59</v>
      </c>
      <c r="Q4" s="80" t="s">
        <v>455</v>
      </c>
      <c r="R4" s="80" t="s">
        <v>255</v>
      </c>
      <c r="S4" s="80" t="s">
        <v>456</v>
      </c>
      <c r="T4" s="80" t="s">
        <v>74</v>
      </c>
      <c r="U4" s="80" t="s">
        <v>74</v>
      </c>
      <c r="V4" s="80" t="s">
        <v>74</v>
      </c>
      <c r="W4" s="80" t="s">
        <v>74</v>
      </c>
      <c r="X4" s="80" t="s">
        <v>74</v>
      </c>
      <c r="Y4" s="80" t="s">
        <v>74</v>
      </c>
      <c r="Z4" s="80" t="s">
        <v>59</v>
      </c>
      <c r="AA4" s="80" t="s">
        <v>72</v>
      </c>
      <c r="AB4" s="80" t="s">
        <v>530</v>
      </c>
      <c r="AC4" s="80" t="s">
        <v>530</v>
      </c>
      <c r="AD4" s="80" t="s">
        <v>73</v>
      </c>
      <c r="AE4" s="80" t="s">
        <v>74</v>
      </c>
      <c r="AF4" s="80" t="s">
        <v>74</v>
      </c>
      <c r="AG4" s="80" t="s">
        <v>74</v>
      </c>
      <c r="AH4" s="80" t="s">
        <v>74</v>
      </c>
      <c r="AI4" s="80" t="s">
        <v>75</v>
      </c>
      <c r="AJ4" s="80" t="s">
        <v>76</v>
      </c>
      <c r="AK4" s="80" t="s">
        <v>74</v>
      </c>
      <c r="AL4" s="80" t="s">
        <v>58</v>
      </c>
      <c r="AM4" s="80" t="s">
        <v>59</v>
      </c>
      <c r="AN4" s="80" t="s">
        <v>74</v>
      </c>
      <c r="AO4" s="80" t="s">
        <v>74</v>
      </c>
      <c r="AP4" s="80" t="s">
        <v>59</v>
      </c>
      <c r="AQ4" s="128" t="s">
        <v>457</v>
      </c>
      <c r="AR4" s="128" t="s">
        <v>74</v>
      </c>
      <c r="AS4" s="128" t="s">
        <v>58</v>
      </c>
      <c r="AT4" s="80" t="s">
        <v>228</v>
      </c>
      <c r="AU4" s="80" t="s">
        <v>228</v>
      </c>
      <c r="AV4" s="128" t="s">
        <v>74</v>
      </c>
      <c r="AW4" s="128" t="s">
        <v>229</v>
      </c>
      <c r="AX4" s="128" t="s">
        <v>74</v>
      </c>
      <c r="AY4" s="128" t="s">
        <v>74</v>
      </c>
      <c r="AZ4" s="128" t="s">
        <v>230</v>
      </c>
      <c r="BA4" s="128" t="s">
        <v>458</v>
      </c>
      <c r="BB4" s="128" t="s">
        <v>459</v>
      </c>
      <c r="BC4" s="128" t="s">
        <v>58</v>
      </c>
      <c r="BD4" s="128" t="s">
        <v>58</v>
      </c>
    </row>
    <row r="5" spans="1:56">
      <c r="A5" s="91" t="s">
        <v>276</v>
      </c>
      <c r="B5" s="79" t="s">
        <v>333</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row>
    <row r="6" spans="1:56">
      <c r="A6" s="91" t="s">
        <v>277</v>
      </c>
      <c r="B6" s="79" t="s">
        <v>334</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row>
    <row r="7" spans="1:56">
      <c r="A7" s="91" t="s">
        <v>278</v>
      </c>
      <c r="B7" s="79" t="s">
        <v>335</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row>
    <row r="8" spans="1:56">
      <c r="A8" s="91" t="s">
        <v>279</v>
      </c>
      <c r="B8" s="79" t="s">
        <v>336</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row>
    <row r="9" spans="1:56">
      <c r="A9" s="91" t="s">
        <v>280</v>
      </c>
      <c r="B9" s="79" t="s">
        <v>337</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row>
    <row r="10" spans="1:56">
      <c r="A10" s="91" t="s">
        <v>281</v>
      </c>
      <c r="B10" s="79" t="s">
        <v>338</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row>
    <row r="11" spans="1:56">
      <c r="A11" s="91" t="s">
        <v>282</v>
      </c>
      <c r="B11" s="79" t="s">
        <v>339</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row>
    <row r="12" spans="1:56">
      <c r="A12" s="91" t="s">
        <v>283</v>
      </c>
      <c r="B12" s="79" t="s">
        <v>340</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row>
    <row r="13" spans="1:56">
      <c r="A13" s="91" t="s">
        <v>284</v>
      </c>
      <c r="B13" s="79" t="s">
        <v>341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row>
    <row r="14" spans="1:56">
      <c r="A14" s="91" t="s">
        <v>285</v>
      </c>
      <c r="B14" s="79" t="s">
        <v>342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row>
    <row r="15" spans="1:56">
      <c r="A15" s="91" t="s">
        <v>722</v>
      </c>
      <c r="B15" s="79" t="s">
        <v>343</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row>
    <row r="16" spans="1:56">
      <c r="A16" s="91" t="s">
        <v>286</v>
      </c>
      <c r="B16" s="79" t="s">
        <v>344</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row>
    <row r="17" spans="1:42">
      <c r="A17" s="91" t="s">
        <v>287</v>
      </c>
      <c r="B17" s="79" t="s">
        <v>345</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row>
    <row r="18" spans="1:42">
      <c r="A18" s="91" t="s">
        <v>723</v>
      </c>
      <c r="B18" s="79" t="s">
        <v>346</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row>
    <row r="19" spans="1:42">
      <c r="A19" s="91" t="s">
        <v>288</v>
      </c>
      <c r="B19" s="79" t="s">
        <v>347</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row>
    <row r="20" spans="1:42">
      <c r="A20" s="91" t="s">
        <v>289</v>
      </c>
      <c r="B20" s="79" t="s">
        <v>348</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row>
    <row r="21" spans="1:42">
      <c r="A21" s="91" t="s">
        <v>290</v>
      </c>
      <c r="B21" s="79" t="s">
        <v>349</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row>
    <row r="22" spans="1:42">
      <c r="A22" s="91" t="s">
        <v>291</v>
      </c>
      <c r="B22" s="79" t="s">
        <v>350</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row>
    <row r="23" spans="1:42">
      <c r="A23" s="91" t="s">
        <v>292</v>
      </c>
      <c r="B23" s="79" t="s">
        <v>351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row>
    <row r="24" spans="1:42">
      <c r="A24" s="91" t="s">
        <v>293</v>
      </c>
      <c r="B24" s="79" t="s">
        <v>352</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row>
    <row r="25" spans="1:42">
      <c r="A25" s="91" t="s">
        <v>724</v>
      </c>
      <c r="B25" s="79" t="s">
        <v>353</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row>
    <row r="26" spans="1:42">
      <c r="A26" s="91" t="s">
        <v>725</v>
      </c>
      <c r="B26" s="79" t="s">
        <v>354</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row>
    <row r="27" spans="1:42">
      <c r="A27" s="91" t="s">
        <v>294</v>
      </c>
      <c r="B27" s="79" t="s">
        <v>355</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row>
    <row r="28" spans="1:42">
      <c r="A28" s="91" t="s">
        <v>295</v>
      </c>
      <c r="B28" s="79" t="s">
        <v>356</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row>
    <row r="29" spans="1:42">
      <c r="A29" s="91" t="s">
        <v>726</v>
      </c>
      <c r="B29" s="79" t="s">
        <v>357</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row>
    <row r="30" spans="1:42">
      <c r="A30" s="91" t="s">
        <v>296</v>
      </c>
      <c r="B30" s="79" t="s">
        <v>358</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row>
    <row r="31" spans="1:42">
      <c r="A31" s="91" t="s">
        <v>297</v>
      </c>
      <c r="B31" s="79" t="s">
        <v>359</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row>
    <row r="32" spans="1:42">
      <c r="A32" s="91" t="s">
        <v>727</v>
      </c>
      <c r="B32" s="79" t="s">
        <v>360</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row>
    <row r="33" spans="1:42">
      <c r="A33" s="91" t="s">
        <v>298</v>
      </c>
      <c r="B33" s="79" t="s">
        <v>361</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row>
    <row r="34" spans="1:42">
      <c r="A34" s="91" t="s">
        <v>299</v>
      </c>
      <c r="B34" s="79" t="s">
        <v>362</v>
      </c>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row>
    <row r="35" spans="1:42">
      <c r="A35" s="91" t="s">
        <v>300</v>
      </c>
      <c r="B35" s="79" t="s">
        <v>363</v>
      </c>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row>
    <row r="36" spans="1:42">
      <c r="A36" s="91" t="s">
        <v>728</v>
      </c>
      <c r="B36" s="79" t="s">
        <v>364</v>
      </c>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row>
    <row r="37" spans="1:42">
      <c r="A37" s="91" t="s">
        <v>301</v>
      </c>
      <c r="B37" s="79" t="s">
        <v>365</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row>
    <row r="38" spans="1:42">
      <c r="A38" s="91" t="s">
        <v>729</v>
      </c>
      <c r="B38" s="79" t="s">
        <v>366</v>
      </c>
      <c r="C38" s="117"/>
      <c r="D38" s="117"/>
      <c r="E38" s="117"/>
      <c r="F38" s="117"/>
      <c r="G38" s="117"/>
      <c r="H38" s="117" t="s">
        <v>501</v>
      </c>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row>
    <row r="39" spans="1:42">
      <c r="A39" s="91" t="s">
        <v>302</v>
      </c>
      <c r="B39" s="79" t="s">
        <v>367</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row>
    <row r="40" spans="1:42">
      <c r="A40" s="91" t="s">
        <v>303</v>
      </c>
      <c r="B40" s="79" t="s">
        <v>368</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row>
    <row r="41" spans="1:42">
      <c r="A41" s="91" t="s">
        <v>304</v>
      </c>
      <c r="B41" s="79" t="s">
        <v>369</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row>
    <row r="42" spans="1:42">
      <c r="A42" s="91" t="s">
        <v>305</v>
      </c>
      <c r="B42" s="79" t="s">
        <v>370</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row>
    <row r="43" spans="1:42">
      <c r="A43" s="91" t="s">
        <v>306</v>
      </c>
      <c r="B43" s="79" t="s">
        <v>371</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row>
    <row r="44" spans="1:42">
      <c r="A44" s="91" t="s">
        <v>307</v>
      </c>
      <c r="B44" s="79" t="s">
        <v>372</v>
      </c>
      <c r="C44" s="117"/>
      <c r="D44" s="117"/>
      <c r="E44" s="117"/>
      <c r="F44" s="117"/>
      <c r="G44" s="117"/>
      <c r="H44" s="117" t="s">
        <v>502</v>
      </c>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row>
    <row r="45" spans="1:42">
      <c r="A45" s="91" t="s">
        <v>308</v>
      </c>
      <c r="B45" s="79" t="s">
        <v>373</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row>
    <row r="46" spans="1:42">
      <c r="A46" s="91" t="s">
        <v>309</v>
      </c>
      <c r="B46" s="79" t="s">
        <v>374</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row>
    <row r="47" spans="1:42">
      <c r="A47" s="91" t="s">
        <v>310</v>
      </c>
      <c r="B47" s="79" t="s">
        <v>375</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row>
    <row r="48" spans="1:42">
      <c r="A48" s="91" t="s">
        <v>311</v>
      </c>
      <c r="B48" s="79" t="s">
        <v>376</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row>
    <row r="49" spans="1:42">
      <c r="A49" s="91" t="s">
        <v>312</v>
      </c>
      <c r="B49" s="79" t="s">
        <v>377</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row>
    <row r="50" spans="1:42">
      <c r="A50" s="91" t="s">
        <v>730</v>
      </c>
      <c r="B50" s="79" t="s">
        <v>378</v>
      </c>
      <c r="C50" s="117"/>
      <c r="D50" s="117"/>
      <c r="E50" s="117"/>
      <c r="F50" s="117"/>
      <c r="G50" s="117"/>
      <c r="H50" s="117" t="s">
        <v>503</v>
      </c>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row>
    <row r="51" spans="1:42">
      <c r="A51" s="91" t="s">
        <v>313</v>
      </c>
      <c r="B51" s="79" t="s">
        <v>379</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row>
    <row r="52" spans="1:42">
      <c r="A52" s="91" t="s">
        <v>314</v>
      </c>
      <c r="B52" s="79" t="s">
        <v>380</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row>
    <row r="53" spans="1:42">
      <c r="A53" s="91" t="s">
        <v>731</v>
      </c>
      <c r="B53" s="79" t="s">
        <v>381</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row>
    <row r="54" spans="1:42">
      <c r="A54" s="91" t="s">
        <v>732</v>
      </c>
      <c r="B54" s="79" t="s">
        <v>382</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row>
    <row r="55" spans="1:42">
      <c r="A55" s="91" t="s">
        <v>733</v>
      </c>
      <c r="B55" s="79" t="s">
        <v>383</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row>
    <row r="56" spans="1:42">
      <c r="A56" s="91" t="s">
        <v>315</v>
      </c>
      <c r="B56" s="79" t="s">
        <v>384</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row>
    <row r="57" spans="1:42">
      <c r="A57" s="91" t="s">
        <v>734</v>
      </c>
      <c r="B57" s="79" t="s">
        <v>385</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row>
    <row r="58" spans="1:42">
      <c r="A58" s="91" t="s">
        <v>316</v>
      </c>
      <c r="B58" s="79" t="s">
        <v>386</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row>
    <row r="59" spans="1:42">
      <c r="A59" s="91" t="s">
        <v>317</v>
      </c>
      <c r="B59" s="79" t="s">
        <v>387</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row>
    <row r="60" spans="1:42">
      <c r="A60" s="91" t="s">
        <v>318</v>
      </c>
      <c r="B60" s="79" t="s">
        <v>388</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row>
    <row r="61" spans="1:42">
      <c r="A61" s="91" t="s">
        <v>319</v>
      </c>
      <c r="B61" s="79" t="s">
        <v>389</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row>
    <row r="62" spans="1:42">
      <c r="A62" s="91" t="s">
        <v>320</v>
      </c>
      <c r="B62" s="79" t="s">
        <v>390</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row>
    <row r="63" spans="1:42">
      <c r="A63" s="91" t="s">
        <v>735</v>
      </c>
      <c r="B63" s="79" t="s">
        <v>391</v>
      </c>
      <c r="C63" s="117"/>
      <c r="D63" s="117"/>
      <c r="E63" s="117"/>
      <c r="F63" s="117"/>
      <c r="G63" s="117"/>
      <c r="H63" s="117" t="s">
        <v>504</v>
      </c>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row>
    <row r="64" spans="1:42">
      <c r="A64" s="91" t="s">
        <v>736</v>
      </c>
      <c r="B64" s="79" t="s">
        <v>392</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row>
    <row r="65" spans="1:42">
      <c r="A65" s="91" t="s">
        <v>321</v>
      </c>
      <c r="B65" s="79" t="s">
        <v>393</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row>
    <row r="66" spans="1:42">
      <c r="A66" s="91" t="s">
        <v>322</v>
      </c>
      <c r="B66" s="79" t="s">
        <v>394</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row>
    <row r="67" spans="1:42">
      <c r="A67" s="91" t="s">
        <v>323</v>
      </c>
      <c r="B67" s="79" t="s">
        <v>395</v>
      </c>
      <c r="C67" s="117"/>
      <c r="D67" s="117"/>
      <c r="E67" s="117"/>
      <c r="F67" s="117"/>
      <c r="G67" s="117"/>
      <c r="H67" s="117" t="s">
        <v>505</v>
      </c>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row>
    <row r="68" spans="1:42">
      <c r="A68" s="91" t="s">
        <v>737</v>
      </c>
      <c r="B68" s="79" t="s">
        <v>396</v>
      </c>
      <c r="C68" s="117"/>
      <c r="D68" s="117"/>
      <c r="E68" s="117"/>
      <c r="F68" s="117"/>
      <c r="G68" s="117"/>
      <c r="H68" s="117" t="s">
        <v>505</v>
      </c>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row>
    <row r="69" spans="1:42">
      <c r="A69" s="91" t="s">
        <v>324</v>
      </c>
      <c r="B69" s="79" t="s">
        <v>397</v>
      </c>
      <c r="C69" s="117"/>
      <c r="D69" s="117"/>
      <c r="E69" s="117"/>
      <c r="F69" s="117"/>
      <c r="G69" s="117"/>
      <c r="H69" s="117" t="s">
        <v>505</v>
      </c>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row>
    <row r="70" spans="1:42">
      <c r="A70" s="91" t="s">
        <v>325</v>
      </c>
      <c r="B70" s="79" t="s">
        <v>398</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row>
    <row r="71" spans="1:42">
      <c r="A71" s="91" t="s">
        <v>326</v>
      </c>
      <c r="B71" s="79" t="s">
        <v>399</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row>
    <row r="72" spans="1:42">
      <c r="A72" s="91" t="s">
        <v>327</v>
      </c>
      <c r="B72" s="79" t="s">
        <v>400</v>
      </c>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row>
    <row r="73" spans="1:42">
      <c r="A73" s="91" t="s">
        <v>738</v>
      </c>
      <c r="B73" s="79" t="s">
        <v>401</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row>
    <row r="74" spans="1:42">
      <c r="A74" s="91" t="s">
        <v>328</v>
      </c>
      <c r="B74" s="79" t="s">
        <v>402</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row>
    <row r="75" spans="1:42">
      <c r="A75" s="91" t="s">
        <v>329</v>
      </c>
      <c r="B75" s="79" t="s">
        <v>403</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row>
    <row r="76" spans="1:42">
      <c r="A76" s="91" t="s">
        <v>739</v>
      </c>
      <c r="B76" s="79" t="s">
        <v>404</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row>
    <row r="77" spans="1:42">
      <c r="A77" s="91" t="s">
        <v>740</v>
      </c>
      <c r="B77" s="79" t="s">
        <v>405</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row>
    <row r="78" spans="1:42">
      <c r="A78" s="91" t="s">
        <v>330</v>
      </c>
      <c r="B78" s="79" t="s">
        <v>406</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row>
    <row r="79" spans="1:42">
      <c r="A79" s="91" t="s">
        <v>741</v>
      </c>
      <c r="B79" s="79" t="s">
        <v>407</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row>
    <row r="80" spans="1:42">
      <c r="A80" s="91" t="s">
        <v>742</v>
      </c>
      <c r="B80" s="79" t="s">
        <v>408</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row>
    <row r="81" spans="1:48">
      <c r="A81" s="91" t="s">
        <v>743</v>
      </c>
      <c r="B81" s="79" t="s">
        <v>409</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row>
    <row r="82" spans="1:48">
      <c r="A82" s="91" t="s">
        <v>744</v>
      </c>
      <c r="B82" s="79" t="s">
        <v>410</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row>
    <row r="83" spans="1:48">
      <c r="A83" s="91" t="s">
        <v>745</v>
      </c>
      <c r="B83" s="79" t="s">
        <v>411</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row>
    <row r="84" spans="1:48">
      <c r="A84" s="91" t="s">
        <v>331</v>
      </c>
      <c r="B84" s="79" t="s">
        <v>412</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V84" s="154" t="s">
        <v>545</v>
      </c>
    </row>
    <row r="85" spans="1:48">
      <c r="A85" s="91" t="s">
        <v>332</v>
      </c>
      <c r="B85" s="79" t="s">
        <v>413</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V85" s="154"/>
    </row>
    <row r="86" spans="1:48">
      <c r="A86" s="91" t="s">
        <v>746</v>
      </c>
      <c r="B86" s="79" t="s">
        <v>414</v>
      </c>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3"/>
  <sheetViews>
    <sheetView zoomScale="80" zoomScaleNormal="80" workbookViewId="0">
      <pane xSplit="1" ySplit="1" topLeftCell="B14" activePane="bottomRight" state="frozen"/>
      <selection pane="topRight" activeCell="B1" sqref="B1"/>
      <selection pane="bottomLeft" activeCell="A2" sqref="A2"/>
      <selection pane="bottomRight" activeCell="A23" sqref="A23:XFD23"/>
    </sheetView>
  </sheetViews>
  <sheetFormatPr defaultRowHeight="15"/>
  <cols>
    <col min="2" max="52" width="5" bestFit="1" customWidth="1"/>
    <col min="53" max="55" width="5" style="4" customWidth="1"/>
  </cols>
  <sheetData>
    <row r="1" spans="1:57" ht="360.75">
      <c r="A1" s="4" t="s">
        <v>8</v>
      </c>
      <c r="B1" s="118" t="s">
        <v>274</v>
      </c>
      <c r="C1" s="118" t="s">
        <v>275</v>
      </c>
      <c r="D1" s="118" t="s">
        <v>463</v>
      </c>
      <c r="E1" s="118" t="s">
        <v>464</v>
      </c>
      <c r="F1" s="118" t="s">
        <v>462</v>
      </c>
      <c r="G1" s="118" t="s">
        <v>217</v>
      </c>
      <c r="H1" s="118" t="s">
        <v>49</v>
      </c>
      <c r="I1" s="118" t="s">
        <v>417</v>
      </c>
      <c r="J1" s="118" t="s">
        <v>418</v>
      </c>
      <c r="K1" s="118" t="s">
        <v>419</v>
      </c>
      <c r="L1" s="118" t="s">
        <v>197</v>
      </c>
      <c r="M1" s="118" t="s">
        <v>198</v>
      </c>
      <c r="N1" s="118" t="s">
        <v>420</v>
      </c>
      <c r="O1" s="118" t="s">
        <v>24</v>
      </c>
      <c r="P1" s="118" t="s">
        <v>421</v>
      </c>
      <c r="Q1" s="118" t="s">
        <v>422</v>
      </c>
      <c r="R1" s="118" t="s">
        <v>423</v>
      </c>
      <c r="S1" s="118" t="s">
        <v>424</v>
      </c>
      <c r="T1" s="118" t="s">
        <v>425</v>
      </c>
      <c r="U1" s="118" t="s">
        <v>426</v>
      </c>
      <c r="V1" s="118" t="s">
        <v>427</v>
      </c>
      <c r="W1" s="118" t="s">
        <v>428</v>
      </c>
      <c r="X1" s="118" t="s">
        <v>429</v>
      </c>
      <c r="Y1" s="118" t="s">
        <v>80</v>
      </c>
      <c r="Z1" s="118" t="s">
        <v>84</v>
      </c>
      <c r="AA1" s="118" t="s">
        <v>85</v>
      </c>
      <c r="AB1" s="118" t="s">
        <v>85</v>
      </c>
      <c r="AC1" s="118" t="s">
        <v>430</v>
      </c>
      <c r="AD1" s="118" t="s">
        <v>431</v>
      </c>
      <c r="AE1" s="118" t="s">
        <v>432</v>
      </c>
      <c r="AF1" s="118" t="s">
        <v>433</v>
      </c>
      <c r="AG1" s="118" t="s">
        <v>434</v>
      </c>
      <c r="AH1" s="118" t="s">
        <v>243</v>
      </c>
      <c r="AI1" s="118" t="s">
        <v>9</v>
      </c>
      <c r="AJ1" s="118" t="s">
        <v>112</v>
      </c>
      <c r="AK1" s="118" t="s">
        <v>137</v>
      </c>
      <c r="AL1" s="118" t="s">
        <v>116</v>
      </c>
      <c r="AM1" s="118" t="s">
        <v>119</v>
      </c>
      <c r="AN1" s="118" t="s">
        <v>435</v>
      </c>
      <c r="AO1" s="118" t="s">
        <v>121</v>
      </c>
      <c r="AP1" s="118" t="s">
        <v>436</v>
      </c>
      <c r="AQ1" s="118" t="s">
        <v>437</v>
      </c>
      <c r="AR1" s="118" t="s">
        <v>438</v>
      </c>
      <c r="AS1" s="118" t="s">
        <v>522</v>
      </c>
      <c r="AT1" s="118" t="s">
        <v>524</v>
      </c>
      <c r="AU1" s="118" t="s">
        <v>142</v>
      </c>
      <c r="AV1" s="118" t="s">
        <v>12</v>
      </c>
      <c r="AW1" s="118" t="s">
        <v>26</v>
      </c>
      <c r="AX1" s="118" t="s">
        <v>25</v>
      </c>
      <c r="AY1" s="118" t="s">
        <v>439</v>
      </c>
      <c r="AZ1" s="118" t="s">
        <v>79</v>
      </c>
      <c r="BA1" s="118" t="s">
        <v>440</v>
      </c>
      <c r="BB1" s="118" t="s">
        <v>441</v>
      </c>
      <c r="BC1" s="118" t="s">
        <v>442</v>
      </c>
      <c r="BD1" s="118" t="s">
        <v>264</v>
      </c>
      <c r="BE1" s="118" t="s">
        <v>265</v>
      </c>
    </row>
    <row r="2" spans="1:57">
      <c r="A2" s="79" t="s">
        <v>333</v>
      </c>
      <c r="B2" s="119">
        <f>IF('Indicator Data'!D5="No Data",1,IF('Indicator Data imputation'!C5&lt;&gt;"",1,0))</f>
        <v>0</v>
      </c>
      <c r="C2" s="119">
        <f>IF('Indicator Data'!E5="No Data",1,IF('Indicator Data imputation'!D5&lt;&gt;"",1,0))</f>
        <v>0</v>
      </c>
      <c r="D2" s="119">
        <f>IF('Indicator Data'!F5="No Data",1,IF('Indicator Data imputation'!E5&lt;&gt;"",1,0))</f>
        <v>0</v>
      </c>
      <c r="E2" s="119">
        <f>IF('Indicator Data'!G5="No Data",1,IF('Indicator Data imputation'!F5&lt;&gt;"",1,0))</f>
        <v>0</v>
      </c>
      <c r="F2" s="119">
        <f>IF('Indicator Data'!H5="No Data",1,IF('Indicator Data imputation'!G5&lt;&gt;"",1,0))</f>
        <v>0</v>
      </c>
      <c r="G2" s="119">
        <f>IF('Indicator Data'!I5="No Data",1,IF('Indicator Data imputation'!H5&lt;&gt;"",1,0))</f>
        <v>0</v>
      </c>
      <c r="H2" s="119">
        <f>IF('Indicator Data'!J5="No Data",1,IF('Indicator Data imputation'!I5&lt;&gt;"",1,0))</f>
        <v>0</v>
      </c>
      <c r="I2" s="119">
        <f>IF('Indicator Data'!K5="No Data",1,IF('Indicator Data imputation'!J5&lt;&gt;"",1,0))</f>
        <v>0</v>
      </c>
      <c r="J2" s="119">
        <f>IF('Indicator Data'!L5="No Data",1,IF('Indicator Data imputation'!K5&lt;&gt;"",1,0))</f>
        <v>0</v>
      </c>
      <c r="K2" s="119">
        <f>IF('Indicator Data'!M5="No Data",1,IF('Indicator Data imputation'!L5&lt;&gt;"",1,0))</f>
        <v>0</v>
      </c>
      <c r="L2" s="119">
        <f>IF('Indicator Data'!N5="No Data",1,IF('Indicator Data imputation'!M5&lt;&gt;"",1,0))</f>
        <v>0</v>
      </c>
      <c r="M2" s="119">
        <f>IF('Indicator Data'!O5="No Data",1,IF('Indicator Data imputation'!N5&lt;&gt;"",1,0))</f>
        <v>0</v>
      </c>
      <c r="N2" s="119">
        <f>IF('Indicator Data'!P5="No Data",1,IF('Indicator Data imputation'!O5&lt;&gt;"",1,0))</f>
        <v>0</v>
      </c>
      <c r="O2" s="119">
        <f>IF('Indicator Data'!Q5="No Data",1,IF('Indicator Data imputation'!P5&lt;&gt;"",1,0))</f>
        <v>0</v>
      </c>
      <c r="P2" s="119">
        <f>IF('Indicator Data'!R5="No Data",1,IF('Indicator Data imputation'!Q5&lt;&gt;"",1,0))</f>
        <v>0</v>
      </c>
      <c r="Q2" s="119">
        <f>IF('Indicator Data'!S5="No Data",1,IF('Indicator Data imputation'!R5&lt;&gt;"",1,0))</f>
        <v>0</v>
      </c>
      <c r="R2" s="119">
        <f>IF('Indicator Data'!T5="No Data",1,IF('Indicator Data imputation'!S5&lt;&gt;"",1,0))</f>
        <v>0</v>
      </c>
      <c r="S2" s="119">
        <f>IF('Indicator Data'!U5="No Data",1,IF('Indicator Data imputation'!T5&lt;&gt;"",1,0))</f>
        <v>0</v>
      </c>
      <c r="T2" s="119">
        <f>IF('Indicator Data'!V5="No Data",1,IF('Indicator Data imputation'!U5&lt;&gt;"",1,0))</f>
        <v>0</v>
      </c>
      <c r="U2" s="119">
        <f>IF('Indicator Data'!W5="No Data",1,IF('Indicator Data imputation'!V5&lt;&gt;"",1,0))</f>
        <v>0</v>
      </c>
      <c r="V2" s="119">
        <f>IF('Indicator Data'!X5="No Data",1,IF('Indicator Data imputation'!W5&lt;&gt;"",1,0))</f>
        <v>0</v>
      </c>
      <c r="W2" s="119">
        <f>IF('Indicator Data'!Y5="No Data",1,IF('Indicator Data imputation'!X5&lt;&gt;"",1,0))</f>
        <v>0</v>
      </c>
      <c r="X2" s="119">
        <f>IF('Indicator Data'!Z5="No Data",1,IF('Indicator Data imputation'!Y5&lt;&gt;"",1,0))</f>
        <v>0</v>
      </c>
      <c r="Y2" s="119">
        <f>IF('Indicator Data'!AA5="No Data",1,IF('Indicator Data imputation'!Z5&lt;&gt;"",1,0))</f>
        <v>0</v>
      </c>
      <c r="Z2" s="119">
        <f>IF('Indicator Data'!AB5="No Data",1,IF('Indicator Data imputation'!AA5&lt;&gt;"",1,0))</f>
        <v>0</v>
      </c>
      <c r="AA2" s="119">
        <f>IF('Indicator Data'!AC5="No Data",1,IF('Indicator Data imputation'!AB5&lt;&gt;"",1,0))</f>
        <v>0</v>
      </c>
      <c r="AB2" s="119">
        <f>IF('Indicator Data'!AD5="No Data",1,IF('Indicator Data imputation'!AC5&lt;&gt;"",1,0))</f>
        <v>0</v>
      </c>
      <c r="AC2" s="119">
        <f>IF('Indicator Data'!AE5="No Data",1,IF('Indicator Data imputation'!AD5&lt;&gt;"",1,0))</f>
        <v>0</v>
      </c>
      <c r="AD2" s="119">
        <f>IF('Indicator Data'!AF5="No Data",1,IF('Indicator Data imputation'!AE5&lt;&gt;"",1,0))</f>
        <v>0</v>
      </c>
      <c r="AE2" s="119">
        <f>IF('Indicator Data'!AG5="No Data",1,IF('Indicator Data imputation'!AF5&lt;&gt;"",1,0))</f>
        <v>0</v>
      </c>
      <c r="AF2" s="119">
        <f>IF('Indicator Data'!AH5="No Data",1,IF('Indicator Data imputation'!AG5&lt;&gt;"",1,0))</f>
        <v>0</v>
      </c>
      <c r="AG2" s="119">
        <f>IF('Indicator Data'!AI5="No Data",1,IF('Indicator Data imputation'!AH5&lt;&gt;"",1,0))</f>
        <v>0</v>
      </c>
      <c r="AH2" s="119">
        <f>IF('Indicator Data'!AJ5="No Data",1,IF('Indicator Data imputation'!AI5&lt;&gt;"",1,0))</f>
        <v>0</v>
      </c>
      <c r="AI2" s="119">
        <f>IF('Indicator Data'!AK5="No Data",1,IF('Indicator Data imputation'!AJ5&lt;&gt;"",1,0))</f>
        <v>0</v>
      </c>
      <c r="AJ2" s="119">
        <f>IF('Indicator Data'!AL5="No Data",1,IF('Indicator Data imputation'!AK5&lt;&gt;"",1,0))</f>
        <v>0</v>
      </c>
      <c r="AK2" s="119">
        <f>IF('Indicator Data'!AM5="No Data",1,IF('Indicator Data imputation'!AL5&lt;&gt;"",1,0))</f>
        <v>0</v>
      </c>
      <c r="AL2" s="119">
        <f>IF('Indicator Data'!AN5="No Data",1,IF('Indicator Data imputation'!AM5&lt;&gt;"",1,0))</f>
        <v>0</v>
      </c>
      <c r="AM2" s="119">
        <f>IF('Indicator Data'!AO5="No Data",1,IF('Indicator Data imputation'!AN5&lt;&gt;"",1,0))</f>
        <v>0</v>
      </c>
      <c r="AN2" s="119">
        <f>IF('Indicator Data'!AP5="No Data",1,IF('Indicator Data imputation'!AO5&lt;&gt;"",1,0))</f>
        <v>0</v>
      </c>
      <c r="AO2" s="119">
        <f>IF('Indicator Data'!AQ5="No Data",1,IF('Indicator Data imputation'!AP5&lt;&gt;"",1,0))</f>
        <v>0</v>
      </c>
      <c r="AP2" s="119">
        <f>IF('Indicator Data'!AR5="No Data",1,IF('Indicator Data imputation'!AQ5&lt;&gt;"",1,0))</f>
        <v>0</v>
      </c>
      <c r="AQ2" s="119">
        <f>IF('Indicator Data'!AS5="No Data",1,IF('Indicator Data imputation'!AR5&lt;&gt;"",1,0))</f>
        <v>0</v>
      </c>
      <c r="AR2" s="119">
        <f>IF('Indicator Data'!AT5="No Data",1,IF('Indicator Data imputation'!AS5&lt;&gt;"",1,0))</f>
        <v>0</v>
      </c>
      <c r="AS2" s="119">
        <f>IF('Indicator Data'!AU5="No Data",1,IF('Indicator Data imputation'!AT5&lt;&gt;"",1,0))</f>
        <v>0</v>
      </c>
      <c r="AT2" s="119">
        <f>IF('Indicator Data'!AV5="No Data",1,IF('Indicator Data imputation'!AU5&lt;&gt;"",1,0))</f>
        <v>0</v>
      </c>
      <c r="AU2" s="119">
        <f>IF('Indicator Data'!AW5="No Data",1,IF('Indicator Data imputation'!AV5&lt;&gt;"",1,0))</f>
        <v>0</v>
      </c>
      <c r="AV2" s="119">
        <f>IF('Indicator Data'!AX5="No Data",1,IF('Indicator Data imputation'!AW5&lt;&gt;"",1,0))</f>
        <v>0</v>
      </c>
      <c r="AW2" s="119">
        <f>IF('Indicator Data'!AY5="No Data",1,IF('Indicator Data imputation'!AX5&lt;&gt;"",1,0))</f>
        <v>0</v>
      </c>
      <c r="AX2" s="119">
        <f>IF('Indicator Data'!AZ5="No Data",1,IF('Indicator Data imputation'!AY5&lt;&gt;"",1,0))</f>
        <v>0</v>
      </c>
      <c r="AY2" s="119">
        <f>IF('Indicator Data'!BA5="No Data",1,IF('Indicator Data imputation'!AZ5&lt;&gt;"",1,0))</f>
        <v>0</v>
      </c>
      <c r="AZ2" s="119">
        <f>IF('Indicator Data'!BB5="No Data",1,IF('Indicator Data imputation'!BA5&lt;&gt;"",1,0))</f>
        <v>0</v>
      </c>
      <c r="BA2" s="119">
        <f>IF('Indicator Data'!BC5="No Data",1,IF('Indicator Data imputation'!BB5&lt;&gt;"",1,0))</f>
        <v>0</v>
      </c>
      <c r="BB2" s="119">
        <f>IF('Indicator Data'!BD5="No Data",1,IF('Indicator Data imputation'!BC5&lt;&gt;"",1,0))</f>
        <v>0</v>
      </c>
      <c r="BC2" s="119">
        <f>IF('Indicator Data'!BE5="No Data",1,IF('Indicator Data imputation'!BD5&lt;&gt;"",1,0))</f>
        <v>0</v>
      </c>
      <c r="BD2">
        <f>SUM(B2:BC2)</f>
        <v>0</v>
      </c>
      <c r="BE2" s="121">
        <f>BD2/54</f>
        <v>0</v>
      </c>
    </row>
    <row r="3" spans="1:57">
      <c r="A3" s="79" t="s">
        <v>334</v>
      </c>
      <c r="B3" s="119">
        <f>IF('Indicator Data'!D6="No Data",1,IF('Indicator Data imputation'!C6&lt;&gt;"",1,0))</f>
        <v>0</v>
      </c>
      <c r="C3" s="119">
        <f>IF('Indicator Data'!E6="No Data",1,IF('Indicator Data imputation'!D6&lt;&gt;"",1,0))</f>
        <v>0</v>
      </c>
      <c r="D3" s="119">
        <f>IF('Indicator Data'!F6="No Data",1,IF('Indicator Data imputation'!E6&lt;&gt;"",1,0))</f>
        <v>0</v>
      </c>
      <c r="E3" s="119">
        <f>IF('Indicator Data'!G6="No Data",1,IF('Indicator Data imputation'!F6&lt;&gt;"",1,0))</f>
        <v>0</v>
      </c>
      <c r="F3" s="119">
        <f>IF('Indicator Data'!H6="No Data",1,IF('Indicator Data imputation'!G6&lt;&gt;"",1,0))</f>
        <v>0</v>
      </c>
      <c r="G3" s="119">
        <f>IF('Indicator Data'!I6="No Data",1,IF('Indicator Data imputation'!H6&lt;&gt;"",1,0))</f>
        <v>0</v>
      </c>
      <c r="H3" s="119">
        <f>IF('Indicator Data'!J6="No Data",1,IF('Indicator Data imputation'!I6&lt;&gt;"",1,0))</f>
        <v>0</v>
      </c>
      <c r="I3" s="119">
        <f>IF('Indicator Data'!K6="No Data",1,IF('Indicator Data imputation'!J6&lt;&gt;"",1,0))</f>
        <v>0</v>
      </c>
      <c r="J3" s="119">
        <f>IF('Indicator Data'!L6="No Data",1,IF('Indicator Data imputation'!K6&lt;&gt;"",1,0))</f>
        <v>0</v>
      </c>
      <c r="K3" s="119">
        <f>IF('Indicator Data'!M6="No Data",1,IF('Indicator Data imputation'!L6&lt;&gt;"",1,0))</f>
        <v>0</v>
      </c>
      <c r="L3" s="119">
        <f>IF('Indicator Data'!N6="No Data",1,IF('Indicator Data imputation'!M6&lt;&gt;"",1,0))</f>
        <v>0</v>
      </c>
      <c r="M3" s="119">
        <f>IF('Indicator Data'!O6="No Data",1,IF('Indicator Data imputation'!N6&lt;&gt;"",1,0))</f>
        <v>0</v>
      </c>
      <c r="N3" s="119">
        <f>IF('Indicator Data'!P6="No Data",1,IF('Indicator Data imputation'!O6&lt;&gt;"",1,0))</f>
        <v>0</v>
      </c>
      <c r="O3" s="119">
        <f>IF('Indicator Data'!Q6="No Data",1,IF('Indicator Data imputation'!P6&lt;&gt;"",1,0))</f>
        <v>0</v>
      </c>
      <c r="P3" s="119">
        <f>IF('Indicator Data'!R6="No Data",1,IF('Indicator Data imputation'!Q6&lt;&gt;"",1,0))</f>
        <v>0</v>
      </c>
      <c r="Q3" s="119">
        <f>IF('Indicator Data'!S6="No Data",1,IF('Indicator Data imputation'!R6&lt;&gt;"",1,0))</f>
        <v>0</v>
      </c>
      <c r="R3" s="119">
        <f>IF('Indicator Data'!T6="No Data",1,IF('Indicator Data imputation'!S6&lt;&gt;"",1,0))</f>
        <v>0</v>
      </c>
      <c r="S3" s="119">
        <f>IF('Indicator Data'!U6="No Data",1,IF('Indicator Data imputation'!T6&lt;&gt;"",1,0))</f>
        <v>0</v>
      </c>
      <c r="T3" s="119">
        <f>IF('Indicator Data'!V6="No Data",1,IF('Indicator Data imputation'!U6&lt;&gt;"",1,0))</f>
        <v>0</v>
      </c>
      <c r="U3" s="119">
        <f>IF('Indicator Data'!W6="No Data",1,IF('Indicator Data imputation'!V6&lt;&gt;"",1,0))</f>
        <v>0</v>
      </c>
      <c r="V3" s="119">
        <f>IF('Indicator Data'!X6="No Data",1,IF('Indicator Data imputation'!W6&lt;&gt;"",1,0))</f>
        <v>0</v>
      </c>
      <c r="W3" s="119">
        <f>IF('Indicator Data'!Y6="No Data",1,IF('Indicator Data imputation'!X6&lt;&gt;"",1,0))</f>
        <v>0</v>
      </c>
      <c r="X3" s="119">
        <f>IF('Indicator Data'!Z6="No Data",1,IF('Indicator Data imputation'!Y6&lt;&gt;"",1,0))</f>
        <v>0</v>
      </c>
      <c r="Y3" s="119">
        <f>IF('Indicator Data'!AA6="No Data",1,IF('Indicator Data imputation'!Z6&lt;&gt;"",1,0))</f>
        <v>0</v>
      </c>
      <c r="Z3" s="119">
        <f>IF('Indicator Data'!AB6="No Data",1,IF('Indicator Data imputation'!AA6&lt;&gt;"",1,0))</f>
        <v>0</v>
      </c>
      <c r="AA3" s="119">
        <f>IF('Indicator Data'!AC6="No Data",1,IF('Indicator Data imputation'!AB6&lt;&gt;"",1,0))</f>
        <v>0</v>
      </c>
      <c r="AB3" s="119">
        <f>IF('Indicator Data'!AD6="No Data",1,IF('Indicator Data imputation'!AC6&lt;&gt;"",1,0))</f>
        <v>0</v>
      </c>
      <c r="AC3" s="119">
        <f>IF('Indicator Data'!AE6="No Data",1,IF('Indicator Data imputation'!AD6&lt;&gt;"",1,0))</f>
        <v>0</v>
      </c>
      <c r="AD3" s="119">
        <f>IF('Indicator Data'!AF6="No Data",1,IF('Indicator Data imputation'!AE6&lt;&gt;"",1,0))</f>
        <v>0</v>
      </c>
      <c r="AE3" s="119">
        <f>IF('Indicator Data'!AG6="No Data",1,IF('Indicator Data imputation'!AF6&lt;&gt;"",1,0))</f>
        <v>0</v>
      </c>
      <c r="AF3" s="119">
        <f>IF('Indicator Data'!AH6="No Data",1,IF('Indicator Data imputation'!AG6&lt;&gt;"",1,0))</f>
        <v>0</v>
      </c>
      <c r="AG3" s="119">
        <f>IF('Indicator Data'!AI6="No Data",1,IF('Indicator Data imputation'!AH6&lt;&gt;"",1,0))</f>
        <v>0</v>
      </c>
      <c r="AH3" s="119">
        <f>IF('Indicator Data'!AJ6="No Data",1,IF('Indicator Data imputation'!AI6&lt;&gt;"",1,0))</f>
        <v>0</v>
      </c>
      <c r="AI3" s="119">
        <f>IF('Indicator Data'!AK6="No Data",1,IF('Indicator Data imputation'!AJ6&lt;&gt;"",1,0))</f>
        <v>0</v>
      </c>
      <c r="AJ3" s="119">
        <f>IF('Indicator Data'!AL6="No Data",1,IF('Indicator Data imputation'!AK6&lt;&gt;"",1,0))</f>
        <v>0</v>
      </c>
      <c r="AK3" s="119">
        <f>IF('Indicator Data'!AM6="No Data",1,IF('Indicator Data imputation'!AL6&lt;&gt;"",1,0))</f>
        <v>0</v>
      </c>
      <c r="AL3" s="119">
        <f>IF('Indicator Data'!AN6="No Data",1,IF('Indicator Data imputation'!AM6&lt;&gt;"",1,0))</f>
        <v>0</v>
      </c>
      <c r="AM3" s="119">
        <f>IF('Indicator Data'!AO6="No Data",1,IF('Indicator Data imputation'!AN6&lt;&gt;"",1,0))</f>
        <v>0</v>
      </c>
      <c r="AN3" s="119">
        <f>IF('Indicator Data'!AP6="No Data",1,IF('Indicator Data imputation'!AO6&lt;&gt;"",1,0))</f>
        <v>0</v>
      </c>
      <c r="AO3" s="119">
        <f>IF('Indicator Data'!AQ6="No Data",1,IF('Indicator Data imputation'!AP6&lt;&gt;"",1,0))</f>
        <v>0</v>
      </c>
      <c r="AP3" s="119">
        <f>IF('Indicator Data'!AR6="No Data",1,IF('Indicator Data imputation'!AQ6&lt;&gt;"",1,0))</f>
        <v>0</v>
      </c>
      <c r="AQ3" s="119">
        <f>IF('Indicator Data'!AS6="No Data",1,IF('Indicator Data imputation'!AR6&lt;&gt;"",1,0))</f>
        <v>0</v>
      </c>
      <c r="AR3" s="119">
        <f>IF('Indicator Data'!AT6="No Data",1,IF('Indicator Data imputation'!AS6&lt;&gt;"",1,0))</f>
        <v>0</v>
      </c>
      <c r="AS3" s="119">
        <f>IF('Indicator Data'!AU6="No Data",1,IF('Indicator Data imputation'!AT6&lt;&gt;"",1,0))</f>
        <v>0</v>
      </c>
      <c r="AT3" s="119">
        <f>IF('Indicator Data'!AV6="No Data",1,IF('Indicator Data imputation'!AU6&lt;&gt;"",1,0))</f>
        <v>0</v>
      </c>
      <c r="AU3" s="119">
        <f>IF('Indicator Data'!AW6="No Data",1,IF('Indicator Data imputation'!AV6&lt;&gt;"",1,0))</f>
        <v>0</v>
      </c>
      <c r="AV3" s="119">
        <f>IF('Indicator Data'!AX6="No Data",1,IF('Indicator Data imputation'!AW6&lt;&gt;"",1,0))</f>
        <v>0</v>
      </c>
      <c r="AW3" s="119">
        <f>IF('Indicator Data'!AY6="No Data",1,IF('Indicator Data imputation'!AX6&lt;&gt;"",1,0))</f>
        <v>0</v>
      </c>
      <c r="AX3" s="119">
        <f>IF('Indicator Data'!AZ6="No Data",1,IF('Indicator Data imputation'!AY6&lt;&gt;"",1,0))</f>
        <v>0</v>
      </c>
      <c r="AY3" s="119">
        <f>IF('Indicator Data'!BA6="No Data",1,IF('Indicator Data imputation'!AZ6&lt;&gt;"",1,0))</f>
        <v>0</v>
      </c>
      <c r="AZ3" s="119">
        <f>IF('Indicator Data'!BB6="No Data",1,IF('Indicator Data imputation'!BA6&lt;&gt;"",1,0))</f>
        <v>0</v>
      </c>
      <c r="BA3" s="119">
        <f>IF('Indicator Data'!BC6="No Data",1,IF('Indicator Data imputation'!BB6&lt;&gt;"",1,0))</f>
        <v>0</v>
      </c>
      <c r="BB3" s="119">
        <f>IF('Indicator Data'!BD6="No Data",1,IF('Indicator Data imputation'!BC6&lt;&gt;"",1,0))</f>
        <v>0</v>
      </c>
      <c r="BC3" s="119">
        <f>IF('Indicator Data'!BE6="No Data",1,IF('Indicator Data imputation'!BD6&lt;&gt;"",1,0))</f>
        <v>0</v>
      </c>
      <c r="BD3" s="4">
        <f t="shared" ref="BD3:BD64" si="0">SUM(B3:BC3)</f>
        <v>0</v>
      </c>
      <c r="BE3" s="121">
        <f t="shared" ref="BE3:BE64" si="1">BD3/54</f>
        <v>0</v>
      </c>
    </row>
    <row r="4" spans="1:57">
      <c r="A4" s="79" t="s">
        <v>335</v>
      </c>
      <c r="B4" s="119">
        <f>IF('Indicator Data'!D7="No Data",1,IF('Indicator Data imputation'!C7&lt;&gt;"",1,0))</f>
        <v>0</v>
      </c>
      <c r="C4" s="119">
        <f>IF('Indicator Data'!E7="No Data",1,IF('Indicator Data imputation'!D7&lt;&gt;"",1,0))</f>
        <v>0</v>
      </c>
      <c r="D4" s="119">
        <f>IF('Indicator Data'!F7="No Data",1,IF('Indicator Data imputation'!E7&lt;&gt;"",1,0))</f>
        <v>0</v>
      </c>
      <c r="E4" s="119">
        <f>IF('Indicator Data'!G7="No Data",1,IF('Indicator Data imputation'!F7&lt;&gt;"",1,0))</f>
        <v>0</v>
      </c>
      <c r="F4" s="119">
        <f>IF('Indicator Data'!H7="No Data",1,IF('Indicator Data imputation'!G7&lt;&gt;"",1,0))</f>
        <v>0</v>
      </c>
      <c r="G4" s="119">
        <f>IF('Indicator Data'!I7="No Data",1,IF('Indicator Data imputation'!H7&lt;&gt;"",1,0))</f>
        <v>0</v>
      </c>
      <c r="H4" s="119">
        <f>IF('Indicator Data'!J7="No Data",1,IF('Indicator Data imputation'!I7&lt;&gt;"",1,0))</f>
        <v>0</v>
      </c>
      <c r="I4" s="119">
        <f>IF('Indicator Data'!K7="No Data",1,IF('Indicator Data imputation'!J7&lt;&gt;"",1,0))</f>
        <v>0</v>
      </c>
      <c r="J4" s="119">
        <f>IF('Indicator Data'!L7="No Data",1,IF('Indicator Data imputation'!K7&lt;&gt;"",1,0))</f>
        <v>0</v>
      </c>
      <c r="K4" s="119">
        <f>IF('Indicator Data'!M7="No Data",1,IF('Indicator Data imputation'!L7&lt;&gt;"",1,0))</f>
        <v>0</v>
      </c>
      <c r="L4" s="119">
        <f>IF('Indicator Data'!N7="No Data",1,IF('Indicator Data imputation'!M7&lt;&gt;"",1,0))</f>
        <v>0</v>
      </c>
      <c r="M4" s="119">
        <f>IF('Indicator Data'!O7="No Data",1,IF('Indicator Data imputation'!N7&lt;&gt;"",1,0))</f>
        <v>0</v>
      </c>
      <c r="N4" s="119">
        <f>IF('Indicator Data'!P7="No Data",1,IF('Indicator Data imputation'!O7&lt;&gt;"",1,0))</f>
        <v>0</v>
      </c>
      <c r="O4" s="119">
        <f>IF('Indicator Data'!Q7="No Data",1,IF('Indicator Data imputation'!P7&lt;&gt;"",1,0))</f>
        <v>0</v>
      </c>
      <c r="P4" s="119">
        <f>IF('Indicator Data'!R7="No Data",1,IF('Indicator Data imputation'!Q7&lt;&gt;"",1,0))</f>
        <v>0</v>
      </c>
      <c r="Q4" s="119">
        <f>IF('Indicator Data'!S7="No Data",1,IF('Indicator Data imputation'!R7&lt;&gt;"",1,0))</f>
        <v>0</v>
      </c>
      <c r="R4" s="119">
        <f>IF('Indicator Data'!T7="No Data",1,IF('Indicator Data imputation'!S7&lt;&gt;"",1,0))</f>
        <v>0</v>
      </c>
      <c r="S4" s="119">
        <f>IF('Indicator Data'!U7="No Data",1,IF('Indicator Data imputation'!T7&lt;&gt;"",1,0))</f>
        <v>0</v>
      </c>
      <c r="T4" s="119">
        <f>IF('Indicator Data'!V7="No Data",1,IF('Indicator Data imputation'!U7&lt;&gt;"",1,0))</f>
        <v>0</v>
      </c>
      <c r="U4" s="119">
        <f>IF('Indicator Data'!W7="No Data",1,IF('Indicator Data imputation'!V7&lt;&gt;"",1,0))</f>
        <v>0</v>
      </c>
      <c r="V4" s="119">
        <f>IF('Indicator Data'!X7="No Data",1,IF('Indicator Data imputation'!W7&lt;&gt;"",1,0))</f>
        <v>0</v>
      </c>
      <c r="W4" s="119">
        <f>IF('Indicator Data'!Y7="No Data",1,IF('Indicator Data imputation'!X7&lt;&gt;"",1,0))</f>
        <v>0</v>
      </c>
      <c r="X4" s="119">
        <f>IF('Indicator Data'!Z7="No Data",1,IF('Indicator Data imputation'!Y7&lt;&gt;"",1,0))</f>
        <v>0</v>
      </c>
      <c r="Y4" s="119">
        <f>IF('Indicator Data'!AA7="No Data",1,IF('Indicator Data imputation'!Z7&lt;&gt;"",1,0))</f>
        <v>0</v>
      </c>
      <c r="Z4" s="119">
        <f>IF('Indicator Data'!AB7="No Data",1,IF('Indicator Data imputation'!AA7&lt;&gt;"",1,0))</f>
        <v>0</v>
      </c>
      <c r="AA4" s="119">
        <f>IF('Indicator Data'!AC7="No Data",1,IF('Indicator Data imputation'!AB7&lt;&gt;"",1,0))</f>
        <v>0</v>
      </c>
      <c r="AB4" s="119">
        <f>IF('Indicator Data'!AD7="No Data",1,IF('Indicator Data imputation'!AC7&lt;&gt;"",1,0))</f>
        <v>0</v>
      </c>
      <c r="AC4" s="119">
        <f>IF('Indicator Data'!AE7="No Data",1,IF('Indicator Data imputation'!AD7&lt;&gt;"",1,0))</f>
        <v>0</v>
      </c>
      <c r="AD4" s="119">
        <f>IF('Indicator Data'!AF7="No Data",1,IF('Indicator Data imputation'!AE7&lt;&gt;"",1,0))</f>
        <v>0</v>
      </c>
      <c r="AE4" s="119">
        <f>IF('Indicator Data'!AG7="No Data",1,IF('Indicator Data imputation'!AF7&lt;&gt;"",1,0))</f>
        <v>0</v>
      </c>
      <c r="AF4" s="119">
        <f>IF('Indicator Data'!AH7="No Data",1,IF('Indicator Data imputation'!AG7&lt;&gt;"",1,0))</f>
        <v>0</v>
      </c>
      <c r="AG4" s="119">
        <f>IF('Indicator Data'!AI7="No Data",1,IF('Indicator Data imputation'!AH7&lt;&gt;"",1,0))</f>
        <v>0</v>
      </c>
      <c r="AH4" s="119">
        <f>IF('Indicator Data'!AJ7="No Data",1,IF('Indicator Data imputation'!AI7&lt;&gt;"",1,0))</f>
        <v>0</v>
      </c>
      <c r="AI4" s="119">
        <f>IF('Indicator Data'!AK7="No Data",1,IF('Indicator Data imputation'!AJ7&lt;&gt;"",1,0))</f>
        <v>0</v>
      </c>
      <c r="AJ4" s="119">
        <f>IF('Indicator Data'!AL7="No Data",1,IF('Indicator Data imputation'!AK7&lt;&gt;"",1,0))</f>
        <v>0</v>
      </c>
      <c r="AK4" s="119">
        <f>IF('Indicator Data'!AM7="No Data",1,IF('Indicator Data imputation'!AL7&lt;&gt;"",1,0))</f>
        <v>0</v>
      </c>
      <c r="AL4" s="119">
        <f>IF('Indicator Data'!AN7="No Data",1,IF('Indicator Data imputation'!AM7&lt;&gt;"",1,0))</f>
        <v>0</v>
      </c>
      <c r="AM4" s="119">
        <f>IF('Indicator Data'!AO7="No Data",1,IF('Indicator Data imputation'!AN7&lt;&gt;"",1,0))</f>
        <v>0</v>
      </c>
      <c r="AN4" s="119">
        <f>IF('Indicator Data'!AP7="No Data",1,IF('Indicator Data imputation'!AO7&lt;&gt;"",1,0))</f>
        <v>0</v>
      </c>
      <c r="AO4" s="119">
        <f>IF('Indicator Data'!AQ7="No Data",1,IF('Indicator Data imputation'!AP7&lt;&gt;"",1,0))</f>
        <v>0</v>
      </c>
      <c r="AP4" s="119">
        <f>IF('Indicator Data'!AR7="No Data",1,IF('Indicator Data imputation'!AQ7&lt;&gt;"",1,0))</f>
        <v>0</v>
      </c>
      <c r="AQ4" s="119">
        <f>IF('Indicator Data'!AS7="No Data",1,IF('Indicator Data imputation'!AR7&lt;&gt;"",1,0))</f>
        <v>0</v>
      </c>
      <c r="AR4" s="119">
        <f>IF('Indicator Data'!AT7="No Data",1,IF('Indicator Data imputation'!AS7&lt;&gt;"",1,0))</f>
        <v>0</v>
      </c>
      <c r="AS4" s="119">
        <f>IF('Indicator Data'!AU7="No Data",1,IF('Indicator Data imputation'!AT7&lt;&gt;"",1,0))</f>
        <v>0</v>
      </c>
      <c r="AT4" s="119">
        <f>IF('Indicator Data'!AV7="No Data",1,IF('Indicator Data imputation'!AU7&lt;&gt;"",1,0))</f>
        <v>0</v>
      </c>
      <c r="AU4" s="119">
        <f>IF('Indicator Data'!AW7="No Data",1,IF('Indicator Data imputation'!AV7&lt;&gt;"",1,0))</f>
        <v>0</v>
      </c>
      <c r="AV4" s="119">
        <f>IF('Indicator Data'!AX7="No Data",1,IF('Indicator Data imputation'!AW7&lt;&gt;"",1,0))</f>
        <v>0</v>
      </c>
      <c r="AW4" s="119">
        <f>IF('Indicator Data'!AY7="No Data",1,IF('Indicator Data imputation'!AX7&lt;&gt;"",1,0))</f>
        <v>0</v>
      </c>
      <c r="AX4" s="119">
        <f>IF('Indicator Data'!AZ7="No Data",1,IF('Indicator Data imputation'!AY7&lt;&gt;"",1,0))</f>
        <v>0</v>
      </c>
      <c r="AY4" s="119">
        <f>IF('Indicator Data'!BA7="No Data",1,IF('Indicator Data imputation'!AZ7&lt;&gt;"",1,0))</f>
        <v>0</v>
      </c>
      <c r="AZ4" s="119">
        <f>IF('Indicator Data'!BB7="No Data",1,IF('Indicator Data imputation'!BA7&lt;&gt;"",1,0))</f>
        <v>0</v>
      </c>
      <c r="BA4" s="119">
        <f>IF('Indicator Data'!BC7="No Data",1,IF('Indicator Data imputation'!BB7&lt;&gt;"",1,0))</f>
        <v>0</v>
      </c>
      <c r="BB4" s="119">
        <f>IF('Indicator Data'!BD7="No Data",1,IF('Indicator Data imputation'!BC7&lt;&gt;"",1,0))</f>
        <v>0</v>
      </c>
      <c r="BC4" s="119">
        <f>IF('Indicator Data'!BE7="No Data",1,IF('Indicator Data imputation'!BD7&lt;&gt;"",1,0))</f>
        <v>0</v>
      </c>
      <c r="BD4" s="4">
        <f t="shared" si="0"/>
        <v>0</v>
      </c>
      <c r="BE4" s="121">
        <f t="shared" si="1"/>
        <v>0</v>
      </c>
    </row>
    <row r="5" spans="1:57">
      <c r="A5" s="79" t="s">
        <v>336</v>
      </c>
      <c r="B5" s="119">
        <f>IF('Indicator Data'!D8="No Data",1,IF('Indicator Data imputation'!C8&lt;&gt;"",1,0))</f>
        <v>0</v>
      </c>
      <c r="C5" s="119">
        <f>IF('Indicator Data'!E8="No Data",1,IF('Indicator Data imputation'!D8&lt;&gt;"",1,0))</f>
        <v>0</v>
      </c>
      <c r="D5" s="119">
        <f>IF('Indicator Data'!F8="No Data",1,IF('Indicator Data imputation'!E8&lt;&gt;"",1,0))</f>
        <v>0</v>
      </c>
      <c r="E5" s="119">
        <f>IF('Indicator Data'!G8="No Data",1,IF('Indicator Data imputation'!F8&lt;&gt;"",1,0))</f>
        <v>0</v>
      </c>
      <c r="F5" s="119">
        <f>IF('Indicator Data'!H8="No Data",1,IF('Indicator Data imputation'!G8&lt;&gt;"",1,0))</f>
        <v>0</v>
      </c>
      <c r="G5" s="119">
        <f>IF('Indicator Data'!I8="No Data",1,IF('Indicator Data imputation'!H8&lt;&gt;"",1,0))</f>
        <v>0</v>
      </c>
      <c r="H5" s="119">
        <f>IF('Indicator Data'!J8="No Data",1,IF('Indicator Data imputation'!I8&lt;&gt;"",1,0))</f>
        <v>0</v>
      </c>
      <c r="I5" s="119">
        <f>IF('Indicator Data'!K8="No Data",1,IF('Indicator Data imputation'!J8&lt;&gt;"",1,0))</f>
        <v>0</v>
      </c>
      <c r="J5" s="119">
        <f>IF('Indicator Data'!L8="No Data",1,IF('Indicator Data imputation'!K8&lt;&gt;"",1,0))</f>
        <v>0</v>
      </c>
      <c r="K5" s="119">
        <f>IF('Indicator Data'!M8="No Data",1,IF('Indicator Data imputation'!L8&lt;&gt;"",1,0))</f>
        <v>0</v>
      </c>
      <c r="L5" s="119">
        <f>IF('Indicator Data'!N8="No Data",1,IF('Indicator Data imputation'!M8&lt;&gt;"",1,0))</f>
        <v>0</v>
      </c>
      <c r="M5" s="119">
        <f>IF('Indicator Data'!O8="No Data",1,IF('Indicator Data imputation'!N8&lt;&gt;"",1,0))</f>
        <v>0</v>
      </c>
      <c r="N5" s="119">
        <f>IF('Indicator Data'!P8="No Data",1,IF('Indicator Data imputation'!O8&lt;&gt;"",1,0))</f>
        <v>0</v>
      </c>
      <c r="O5" s="119">
        <f>IF('Indicator Data'!Q8="No Data",1,IF('Indicator Data imputation'!P8&lt;&gt;"",1,0))</f>
        <v>0</v>
      </c>
      <c r="P5" s="119">
        <f>IF('Indicator Data'!R8="No Data",1,IF('Indicator Data imputation'!Q8&lt;&gt;"",1,0))</f>
        <v>0</v>
      </c>
      <c r="Q5" s="119">
        <f>IF('Indicator Data'!S8="No Data",1,IF('Indicator Data imputation'!R8&lt;&gt;"",1,0))</f>
        <v>0</v>
      </c>
      <c r="R5" s="119">
        <f>IF('Indicator Data'!T8="No Data",1,IF('Indicator Data imputation'!S8&lt;&gt;"",1,0))</f>
        <v>0</v>
      </c>
      <c r="S5" s="119">
        <f>IF('Indicator Data'!U8="No Data",1,IF('Indicator Data imputation'!T8&lt;&gt;"",1,0))</f>
        <v>0</v>
      </c>
      <c r="T5" s="119">
        <f>IF('Indicator Data'!V8="No Data",1,IF('Indicator Data imputation'!U8&lt;&gt;"",1,0))</f>
        <v>0</v>
      </c>
      <c r="U5" s="119">
        <f>IF('Indicator Data'!W8="No Data",1,IF('Indicator Data imputation'!V8&lt;&gt;"",1,0))</f>
        <v>0</v>
      </c>
      <c r="V5" s="119">
        <f>IF('Indicator Data'!X8="No Data",1,IF('Indicator Data imputation'!W8&lt;&gt;"",1,0))</f>
        <v>0</v>
      </c>
      <c r="W5" s="119">
        <f>IF('Indicator Data'!Y8="No Data",1,IF('Indicator Data imputation'!X8&lt;&gt;"",1,0))</f>
        <v>0</v>
      </c>
      <c r="X5" s="119">
        <f>IF('Indicator Data'!Z8="No Data",1,IF('Indicator Data imputation'!Y8&lt;&gt;"",1,0))</f>
        <v>0</v>
      </c>
      <c r="Y5" s="119">
        <f>IF('Indicator Data'!AA8="No Data",1,IF('Indicator Data imputation'!Z8&lt;&gt;"",1,0))</f>
        <v>0</v>
      </c>
      <c r="Z5" s="119">
        <f>IF('Indicator Data'!AB8="No Data",1,IF('Indicator Data imputation'!AA8&lt;&gt;"",1,0))</f>
        <v>0</v>
      </c>
      <c r="AA5" s="119">
        <f>IF('Indicator Data'!AC8="No Data",1,IF('Indicator Data imputation'!AB8&lt;&gt;"",1,0))</f>
        <v>0</v>
      </c>
      <c r="AB5" s="119">
        <f>IF('Indicator Data'!AD8="No Data",1,IF('Indicator Data imputation'!AC8&lt;&gt;"",1,0))</f>
        <v>0</v>
      </c>
      <c r="AC5" s="119">
        <f>IF('Indicator Data'!AE8="No Data",1,IF('Indicator Data imputation'!AD8&lt;&gt;"",1,0))</f>
        <v>0</v>
      </c>
      <c r="AD5" s="119">
        <f>IF('Indicator Data'!AF8="No Data",1,IF('Indicator Data imputation'!AE8&lt;&gt;"",1,0))</f>
        <v>0</v>
      </c>
      <c r="AE5" s="119">
        <f>IF('Indicator Data'!AG8="No Data",1,IF('Indicator Data imputation'!AF8&lt;&gt;"",1,0))</f>
        <v>0</v>
      </c>
      <c r="AF5" s="119">
        <f>IF('Indicator Data'!AH8="No Data",1,IF('Indicator Data imputation'!AG8&lt;&gt;"",1,0))</f>
        <v>0</v>
      </c>
      <c r="AG5" s="119">
        <f>IF('Indicator Data'!AI8="No Data",1,IF('Indicator Data imputation'!AH8&lt;&gt;"",1,0))</f>
        <v>0</v>
      </c>
      <c r="AH5" s="119">
        <f>IF('Indicator Data'!AJ8="No Data",1,IF('Indicator Data imputation'!AI8&lt;&gt;"",1,0))</f>
        <v>0</v>
      </c>
      <c r="AI5" s="119">
        <f>IF('Indicator Data'!AK8="No Data",1,IF('Indicator Data imputation'!AJ8&lt;&gt;"",1,0))</f>
        <v>0</v>
      </c>
      <c r="AJ5" s="119">
        <f>IF('Indicator Data'!AL8="No Data",1,IF('Indicator Data imputation'!AK8&lt;&gt;"",1,0))</f>
        <v>0</v>
      </c>
      <c r="AK5" s="119">
        <f>IF('Indicator Data'!AM8="No Data",1,IF('Indicator Data imputation'!AL8&lt;&gt;"",1,0))</f>
        <v>0</v>
      </c>
      <c r="AL5" s="119">
        <f>IF('Indicator Data'!AN8="No Data",1,IF('Indicator Data imputation'!AM8&lt;&gt;"",1,0))</f>
        <v>0</v>
      </c>
      <c r="AM5" s="119">
        <f>IF('Indicator Data'!AO8="No Data",1,IF('Indicator Data imputation'!AN8&lt;&gt;"",1,0))</f>
        <v>0</v>
      </c>
      <c r="AN5" s="119">
        <f>IF('Indicator Data'!AP8="No Data",1,IF('Indicator Data imputation'!AO8&lt;&gt;"",1,0))</f>
        <v>0</v>
      </c>
      <c r="AO5" s="119">
        <f>IF('Indicator Data'!AQ8="No Data",1,IF('Indicator Data imputation'!AP8&lt;&gt;"",1,0))</f>
        <v>0</v>
      </c>
      <c r="AP5" s="119">
        <f>IF('Indicator Data'!AR8="No Data",1,IF('Indicator Data imputation'!AQ8&lt;&gt;"",1,0))</f>
        <v>0</v>
      </c>
      <c r="AQ5" s="119">
        <f>IF('Indicator Data'!AS8="No Data",1,IF('Indicator Data imputation'!AR8&lt;&gt;"",1,0))</f>
        <v>0</v>
      </c>
      <c r="AR5" s="119">
        <f>IF('Indicator Data'!AT8="No Data",1,IF('Indicator Data imputation'!AS8&lt;&gt;"",1,0))</f>
        <v>0</v>
      </c>
      <c r="AS5" s="119">
        <f>IF('Indicator Data'!AU8="No Data",1,IF('Indicator Data imputation'!AT8&lt;&gt;"",1,0))</f>
        <v>0</v>
      </c>
      <c r="AT5" s="119">
        <f>IF('Indicator Data'!AV8="No Data",1,IF('Indicator Data imputation'!AU8&lt;&gt;"",1,0))</f>
        <v>0</v>
      </c>
      <c r="AU5" s="119">
        <f>IF('Indicator Data'!AW8="No Data",1,IF('Indicator Data imputation'!AV8&lt;&gt;"",1,0))</f>
        <v>0</v>
      </c>
      <c r="AV5" s="119">
        <f>IF('Indicator Data'!AX8="No Data",1,IF('Indicator Data imputation'!AW8&lt;&gt;"",1,0))</f>
        <v>0</v>
      </c>
      <c r="AW5" s="119">
        <f>IF('Indicator Data'!AY8="No Data",1,IF('Indicator Data imputation'!AX8&lt;&gt;"",1,0))</f>
        <v>0</v>
      </c>
      <c r="AX5" s="119">
        <f>IF('Indicator Data'!AZ8="No Data",1,IF('Indicator Data imputation'!AY8&lt;&gt;"",1,0))</f>
        <v>0</v>
      </c>
      <c r="AY5" s="119">
        <f>IF('Indicator Data'!BA8="No Data",1,IF('Indicator Data imputation'!AZ8&lt;&gt;"",1,0))</f>
        <v>0</v>
      </c>
      <c r="AZ5" s="119">
        <f>IF('Indicator Data'!BB8="No Data",1,IF('Indicator Data imputation'!BA8&lt;&gt;"",1,0))</f>
        <v>0</v>
      </c>
      <c r="BA5" s="119">
        <f>IF('Indicator Data'!BC8="No Data",1,IF('Indicator Data imputation'!BB8&lt;&gt;"",1,0))</f>
        <v>0</v>
      </c>
      <c r="BB5" s="119">
        <f>IF('Indicator Data'!BD8="No Data",1,IF('Indicator Data imputation'!BC8&lt;&gt;"",1,0))</f>
        <v>0</v>
      </c>
      <c r="BC5" s="119">
        <f>IF('Indicator Data'!BE8="No Data",1,IF('Indicator Data imputation'!BD8&lt;&gt;"",1,0))</f>
        <v>0</v>
      </c>
      <c r="BD5" s="4">
        <f t="shared" si="0"/>
        <v>0</v>
      </c>
      <c r="BE5" s="121">
        <f t="shared" si="1"/>
        <v>0</v>
      </c>
    </row>
    <row r="6" spans="1:57">
      <c r="A6" s="79" t="s">
        <v>337</v>
      </c>
      <c r="B6" s="119">
        <f>IF('Indicator Data'!D9="No Data",1,IF('Indicator Data imputation'!C9&lt;&gt;"",1,0))</f>
        <v>0</v>
      </c>
      <c r="C6" s="119">
        <f>IF('Indicator Data'!E9="No Data",1,IF('Indicator Data imputation'!D9&lt;&gt;"",1,0))</f>
        <v>0</v>
      </c>
      <c r="D6" s="119">
        <f>IF('Indicator Data'!F9="No Data",1,IF('Indicator Data imputation'!E9&lt;&gt;"",1,0))</f>
        <v>0</v>
      </c>
      <c r="E6" s="119">
        <f>IF('Indicator Data'!G9="No Data",1,IF('Indicator Data imputation'!F9&lt;&gt;"",1,0))</f>
        <v>0</v>
      </c>
      <c r="F6" s="119">
        <f>IF('Indicator Data'!H9="No Data",1,IF('Indicator Data imputation'!G9&lt;&gt;"",1,0))</f>
        <v>0</v>
      </c>
      <c r="G6" s="119">
        <f>IF('Indicator Data'!I9="No Data",1,IF('Indicator Data imputation'!H9&lt;&gt;"",1,0))</f>
        <v>0</v>
      </c>
      <c r="H6" s="119">
        <f>IF('Indicator Data'!J9="No Data",1,IF('Indicator Data imputation'!I9&lt;&gt;"",1,0))</f>
        <v>0</v>
      </c>
      <c r="I6" s="119">
        <f>IF('Indicator Data'!K9="No Data",1,IF('Indicator Data imputation'!J9&lt;&gt;"",1,0))</f>
        <v>0</v>
      </c>
      <c r="J6" s="119">
        <f>IF('Indicator Data'!L9="No Data",1,IF('Indicator Data imputation'!K9&lt;&gt;"",1,0))</f>
        <v>0</v>
      </c>
      <c r="K6" s="119">
        <f>IF('Indicator Data'!M9="No Data",1,IF('Indicator Data imputation'!L9&lt;&gt;"",1,0))</f>
        <v>0</v>
      </c>
      <c r="L6" s="119">
        <f>IF('Indicator Data'!N9="No Data",1,IF('Indicator Data imputation'!M9&lt;&gt;"",1,0))</f>
        <v>0</v>
      </c>
      <c r="M6" s="119">
        <f>IF('Indicator Data'!O9="No Data",1,IF('Indicator Data imputation'!N9&lt;&gt;"",1,0))</f>
        <v>0</v>
      </c>
      <c r="N6" s="119">
        <f>IF('Indicator Data'!P9="No Data",1,IF('Indicator Data imputation'!O9&lt;&gt;"",1,0))</f>
        <v>0</v>
      </c>
      <c r="O6" s="119">
        <f>IF('Indicator Data'!Q9="No Data",1,IF('Indicator Data imputation'!P9&lt;&gt;"",1,0))</f>
        <v>0</v>
      </c>
      <c r="P6" s="119">
        <f>IF('Indicator Data'!R9="No Data",1,IF('Indicator Data imputation'!Q9&lt;&gt;"",1,0))</f>
        <v>0</v>
      </c>
      <c r="Q6" s="119">
        <f>IF('Indicator Data'!S9="No Data",1,IF('Indicator Data imputation'!R9&lt;&gt;"",1,0))</f>
        <v>0</v>
      </c>
      <c r="R6" s="119">
        <f>IF('Indicator Data'!T9="No Data",1,IF('Indicator Data imputation'!S9&lt;&gt;"",1,0))</f>
        <v>0</v>
      </c>
      <c r="S6" s="119">
        <f>IF('Indicator Data'!U9="No Data",1,IF('Indicator Data imputation'!T9&lt;&gt;"",1,0))</f>
        <v>0</v>
      </c>
      <c r="T6" s="119">
        <f>IF('Indicator Data'!V9="No Data",1,IF('Indicator Data imputation'!U9&lt;&gt;"",1,0))</f>
        <v>0</v>
      </c>
      <c r="U6" s="119">
        <f>IF('Indicator Data'!W9="No Data",1,IF('Indicator Data imputation'!V9&lt;&gt;"",1,0))</f>
        <v>0</v>
      </c>
      <c r="V6" s="119">
        <f>IF('Indicator Data'!X9="No Data",1,IF('Indicator Data imputation'!W9&lt;&gt;"",1,0))</f>
        <v>0</v>
      </c>
      <c r="W6" s="119">
        <f>IF('Indicator Data'!Y9="No Data",1,IF('Indicator Data imputation'!X9&lt;&gt;"",1,0))</f>
        <v>0</v>
      </c>
      <c r="X6" s="119">
        <f>IF('Indicator Data'!Z9="No Data",1,IF('Indicator Data imputation'!Y9&lt;&gt;"",1,0))</f>
        <v>0</v>
      </c>
      <c r="Y6" s="119">
        <f>IF('Indicator Data'!AA9="No Data",1,IF('Indicator Data imputation'!Z9&lt;&gt;"",1,0))</f>
        <v>0</v>
      </c>
      <c r="Z6" s="119">
        <f>IF('Indicator Data'!AB9="No Data",1,IF('Indicator Data imputation'!AA9&lt;&gt;"",1,0))</f>
        <v>0</v>
      </c>
      <c r="AA6" s="119">
        <f>IF('Indicator Data'!AC9="No Data",1,IF('Indicator Data imputation'!AB9&lt;&gt;"",1,0))</f>
        <v>0</v>
      </c>
      <c r="AB6" s="119">
        <f>IF('Indicator Data'!AD9="No Data",1,IF('Indicator Data imputation'!AC9&lt;&gt;"",1,0))</f>
        <v>0</v>
      </c>
      <c r="AC6" s="119">
        <f>IF('Indicator Data'!AE9="No Data",1,IF('Indicator Data imputation'!AD9&lt;&gt;"",1,0))</f>
        <v>0</v>
      </c>
      <c r="AD6" s="119">
        <f>IF('Indicator Data'!AF9="No Data",1,IF('Indicator Data imputation'!AE9&lt;&gt;"",1,0))</f>
        <v>0</v>
      </c>
      <c r="AE6" s="119">
        <f>IF('Indicator Data'!AG9="No Data",1,IF('Indicator Data imputation'!AF9&lt;&gt;"",1,0))</f>
        <v>0</v>
      </c>
      <c r="AF6" s="119">
        <f>IF('Indicator Data'!AH9="No Data",1,IF('Indicator Data imputation'!AG9&lt;&gt;"",1,0))</f>
        <v>0</v>
      </c>
      <c r="AG6" s="119">
        <f>IF('Indicator Data'!AI9="No Data",1,IF('Indicator Data imputation'!AH9&lt;&gt;"",1,0))</f>
        <v>0</v>
      </c>
      <c r="AH6" s="119">
        <f>IF('Indicator Data'!AJ9="No Data",1,IF('Indicator Data imputation'!AI9&lt;&gt;"",1,0))</f>
        <v>0</v>
      </c>
      <c r="AI6" s="119">
        <f>IF('Indicator Data'!AK9="No Data",1,IF('Indicator Data imputation'!AJ9&lt;&gt;"",1,0))</f>
        <v>0</v>
      </c>
      <c r="AJ6" s="119">
        <f>IF('Indicator Data'!AL9="No Data",1,IF('Indicator Data imputation'!AK9&lt;&gt;"",1,0))</f>
        <v>0</v>
      </c>
      <c r="AK6" s="119">
        <f>IF('Indicator Data'!AM9="No Data",1,IF('Indicator Data imputation'!AL9&lt;&gt;"",1,0))</f>
        <v>0</v>
      </c>
      <c r="AL6" s="119">
        <f>IF('Indicator Data'!AN9="No Data",1,IF('Indicator Data imputation'!AM9&lt;&gt;"",1,0))</f>
        <v>0</v>
      </c>
      <c r="AM6" s="119">
        <f>IF('Indicator Data'!AO9="No Data",1,IF('Indicator Data imputation'!AN9&lt;&gt;"",1,0))</f>
        <v>0</v>
      </c>
      <c r="AN6" s="119">
        <f>IF('Indicator Data'!AP9="No Data",1,IF('Indicator Data imputation'!AO9&lt;&gt;"",1,0))</f>
        <v>0</v>
      </c>
      <c r="AO6" s="119">
        <f>IF('Indicator Data'!AQ9="No Data",1,IF('Indicator Data imputation'!AP9&lt;&gt;"",1,0))</f>
        <v>0</v>
      </c>
      <c r="AP6" s="119">
        <f>IF('Indicator Data'!AR9="No Data",1,IF('Indicator Data imputation'!AQ9&lt;&gt;"",1,0))</f>
        <v>0</v>
      </c>
      <c r="AQ6" s="119">
        <f>IF('Indicator Data'!AS9="No Data",1,IF('Indicator Data imputation'!AR9&lt;&gt;"",1,0))</f>
        <v>0</v>
      </c>
      <c r="AR6" s="119">
        <f>IF('Indicator Data'!AT9="No Data",1,IF('Indicator Data imputation'!AS9&lt;&gt;"",1,0))</f>
        <v>0</v>
      </c>
      <c r="AS6" s="119">
        <f>IF('Indicator Data'!AU9="No Data",1,IF('Indicator Data imputation'!AT9&lt;&gt;"",1,0))</f>
        <v>0</v>
      </c>
      <c r="AT6" s="119">
        <f>IF('Indicator Data'!AV9="No Data",1,IF('Indicator Data imputation'!AU9&lt;&gt;"",1,0))</f>
        <v>0</v>
      </c>
      <c r="AU6" s="119">
        <f>IF('Indicator Data'!AW9="No Data",1,IF('Indicator Data imputation'!AV9&lt;&gt;"",1,0))</f>
        <v>0</v>
      </c>
      <c r="AV6" s="119">
        <f>IF('Indicator Data'!AX9="No Data",1,IF('Indicator Data imputation'!AW9&lt;&gt;"",1,0))</f>
        <v>0</v>
      </c>
      <c r="AW6" s="119">
        <f>IF('Indicator Data'!AY9="No Data",1,IF('Indicator Data imputation'!AX9&lt;&gt;"",1,0))</f>
        <v>0</v>
      </c>
      <c r="AX6" s="119">
        <f>IF('Indicator Data'!AZ9="No Data",1,IF('Indicator Data imputation'!AY9&lt;&gt;"",1,0))</f>
        <v>0</v>
      </c>
      <c r="AY6" s="119">
        <f>IF('Indicator Data'!BA9="No Data",1,IF('Indicator Data imputation'!AZ9&lt;&gt;"",1,0))</f>
        <v>0</v>
      </c>
      <c r="AZ6" s="119">
        <f>IF('Indicator Data'!BB9="No Data",1,IF('Indicator Data imputation'!BA9&lt;&gt;"",1,0))</f>
        <v>0</v>
      </c>
      <c r="BA6" s="119">
        <f>IF('Indicator Data'!BC9="No Data",1,IF('Indicator Data imputation'!BB9&lt;&gt;"",1,0))</f>
        <v>0</v>
      </c>
      <c r="BB6" s="119">
        <f>IF('Indicator Data'!BD9="No Data",1,IF('Indicator Data imputation'!BC9&lt;&gt;"",1,0))</f>
        <v>0</v>
      </c>
      <c r="BC6" s="119">
        <f>IF('Indicator Data'!BE9="No Data",1,IF('Indicator Data imputation'!BD9&lt;&gt;"",1,0))</f>
        <v>0</v>
      </c>
      <c r="BD6" s="4">
        <f t="shared" si="0"/>
        <v>0</v>
      </c>
      <c r="BE6" s="121">
        <f t="shared" si="1"/>
        <v>0</v>
      </c>
    </row>
    <row r="7" spans="1:57">
      <c r="A7" s="79" t="s">
        <v>338</v>
      </c>
      <c r="B7" s="119">
        <f>IF('Indicator Data'!D10="No Data",1,IF('Indicator Data imputation'!C10&lt;&gt;"",1,0))</f>
        <v>0</v>
      </c>
      <c r="C7" s="119">
        <f>IF('Indicator Data'!E10="No Data",1,IF('Indicator Data imputation'!D10&lt;&gt;"",1,0))</f>
        <v>0</v>
      </c>
      <c r="D7" s="119">
        <f>IF('Indicator Data'!F10="No Data",1,IF('Indicator Data imputation'!E10&lt;&gt;"",1,0))</f>
        <v>0</v>
      </c>
      <c r="E7" s="119">
        <f>IF('Indicator Data'!G10="No Data",1,IF('Indicator Data imputation'!F10&lt;&gt;"",1,0))</f>
        <v>0</v>
      </c>
      <c r="F7" s="119">
        <f>IF('Indicator Data'!H10="No Data",1,IF('Indicator Data imputation'!G10&lt;&gt;"",1,0))</f>
        <v>0</v>
      </c>
      <c r="G7" s="119">
        <f>IF('Indicator Data'!I10="No Data",1,IF('Indicator Data imputation'!H10&lt;&gt;"",1,0))</f>
        <v>0</v>
      </c>
      <c r="H7" s="119">
        <f>IF('Indicator Data'!J10="No Data",1,IF('Indicator Data imputation'!I10&lt;&gt;"",1,0))</f>
        <v>0</v>
      </c>
      <c r="I7" s="119">
        <f>IF('Indicator Data'!K10="No Data",1,IF('Indicator Data imputation'!J10&lt;&gt;"",1,0))</f>
        <v>0</v>
      </c>
      <c r="J7" s="119">
        <f>IF('Indicator Data'!L10="No Data",1,IF('Indicator Data imputation'!K10&lt;&gt;"",1,0))</f>
        <v>0</v>
      </c>
      <c r="K7" s="119">
        <f>IF('Indicator Data'!M10="No Data",1,IF('Indicator Data imputation'!L10&lt;&gt;"",1,0))</f>
        <v>0</v>
      </c>
      <c r="L7" s="119">
        <f>IF('Indicator Data'!N10="No Data",1,IF('Indicator Data imputation'!M10&lt;&gt;"",1,0))</f>
        <v>0</v>
      </c>
      <c r="M7" s="119">
        <f>IF('Indicator Data'!O10="No Data",1,IF('Indicator Data imputation'!N10&lt;&gt;"",1,0))</f>
        <v>0</v>
      </c>
      <c r="N7" s="119">
        <f>IF('Indicator Data'!P10="No Data",1,IF('Indicator Data imputation'!O10&lt;&gt;"",1,0))</f>
        <v>0</v>
      </c>
      <c r="O7" s="119">
        <f>IF('Indicator Data'!Q10="No Data",1,IF('Indicator Data imputation'!P10&lt;&gt;"",1,0))</f>
        <v>0</v>
      </c>
      <c r="P7" s="119">
        <f>IF('Indicator Data'!R10="No Data",1,IF('Indicator Data imputation'!Q10&lt;&gt;"",1,0))</f>
        <v>0</v>
      </c>
      <c r="Q7" s="119">
        <f>IF('Indicator Data'!S10="No Data",1,IF('Indicator Data imputation'!R10&lt;&gt;"",1,0))</f>
        <v>0</v>
      </c>
      <c r="R7" s="119">
        <f>IF('Indicator Data'!T10="No Data",1,IF('Indicator Data imputation'!S10&lt;&gt;"",1,0))</f>
        <v>0</v>
      </c>
      <c r="S7" s="119">
        <f>IF('Indicator Data'!U10="No Data",1,IF('Indicator Data imputation'!T10&lt;&gt;"",1,0))</f>
        <v>0</v>
      </c>
      <c r="T7" s="119">
        <f>IF('Indicator Data'!V10="No Data",1,IF('Indicator Data imputation'!U10&lt;&gt;"",1,0))</f>
        <v>0</v>
      </c>
      <c r="U7" s="119">
        <f>IF('Indicator Data'!W10="No Data",1,IF('Indicator Data imputation'!V10&lt;&gt;"",1,0))</f>
        <v>0</v>
      </c>
      <c r="V7" s="119">
        <f>IF('Indicator Data'!X10="No Data",1,IF('Indicator Data imputation'!W10&lt;&gt;"",1,0))</f>
        <v>0</v>
      </c>
      <c r="W7" s="119">
        <f>IF('Indicator Data'!Y10="No Data",1,IF('Indicator Data imputation'!X10&lt;&gt;"",1,0))</f>
        <v>0</v>
      </c>
      <c r="X7" s="119">
        <f>IF('Indicator Data'!Z10="No Data",1,IF('Indicator Data imputation'!Y10&lt;&gt;"",1,0))</f>
        <v>0</v>
      </c>
      <c r="Y7" s="119">
        <f>IF('Indicator Data'!AA10="No Data",1,IF('Indicator Data imputation'!Z10&lt;&gt;"",1,0))</f>
        <v>0</v>
      </c>
      <c r="Z7" s="119">
        <f>IF('Indicator Data'!AB10="No Data",1,IF('Indicator Data imputation'!AA10&lt;&gt;"",1,0))</f>
        <v>0</v>
      </c>
      <c r="AA7" s="119">
        <f>IF('Indicator Data'!AC10="No Data",1,IF('Indicator Data imputation'!AB10&lt;&gt;"",1,0))</f>
        <v>0</v>
      </c>
      <c r="AB7" s="119">
        <f>IF('Indicator Data'!AD10="No Data",1,IF('Indicator Data imputation'!AC10&lt;&gt;"",1,0))</f>
        <v>0</v>
      </c>
      <c r="AC7" s="119">
        <f>IF('Indicator Data'!AE10="No Data",1,IF('Indicator Data imputation'!AD10&lt;&gt;"",1,0))</f>
        <v>0</v>
      </c>
      <c r="AD7" s="119">
        <f>IF('Indicator Data'!AF10="No Data",1,IF('Indicator Data imputation'!AE10&lt;&gt;"",1,0))</f>
        <v>0</v>
      </c>
      <c r="AE7" s="119">
        <f>IF('Indicator Data'!AG10="No Data",1,IF('Indicator Data imputation'!AF10&lt;&gt;"",1,0))</f>
        <v>0</v>
      </c>
      <c r="AF7" s="119">
        <f>IF('Indicator Data'!AH10="No Data",1,IF('Indicator Data imputation'!AG10&lt;&gt;"",1,0))</f>
        <v>0</v>
      </c>
      <c r="AG7" s="119">
        <f>IF('Indicator Data'!AI10="No Data",1,IF('Indicator Data imputation'!AH10&lt;&gt;"",1,0))</f>
        <v>0</v>
      </c>
      <c r="AH7" s="119">
        <f>IF('Indicator Data'!AJ10="No Data",1,IF('Indicator Data imputation'!AI10&lt;&gt;"",1,0))</f>
        <v>0</v>
      </c>
      <c r="AI7" s="119">
        <f>IF('Indicator Data'!AK10="No Data",1,IF('Indicator Data imputation'!AJ10&lt;&gt;"",1,0))</f>
        <v>0</v>
      </c>
      <c r="AJ7" s="119">
        <f>IF('Indicator Data'!AL10="No Data",1,IF('Indicator Data imputation'!AK10&lt;&gt;"",1,0))</f>
        <v>0</v>
      </c>
      <c r="AK7" s="119">
        <f>IF('Indicator Data'!AM10="No Data",1,IF('Indicator Data imputation'!AL10&lt;&gt;"",1,0))</f>
        <v>0</v>
      </c>
      <c r="AL7" s="119">
        <f>IF('Indicator Data'!AN10="No Data",1,IF('Indicator Data imputation'!AM10&lt;&gt;"",1,0))</f>
        <v>0</v>
      </c>
      <c r="AM7" s="119">
        <f>IF('Indicator Data'!AO10="No Data",1,IF('Indicator Data imputation'!AN10&lt;&gt;"",1,0))</f>
        <v>0</v>
      </c>
      <c r="AN7" s="119">
        <f>IF('Indicator Data'!AP10="No Data",1,IF('Indicator Data imputation'!AO10&lt;&gt;"",1,0))</f>
        <v>0</v>
      </c>
      <c r="AO7" s="119">
        <f>IF('Indicator Data'!AQ10="No Data",1,IF('Indicator Data imputation'!AP10&lt;&gt;"",1,0))</f>
        <v>0</v>
      </c>
      <c r="AP7" s="119">
        <f>IF('Indicator Data'!AR10="No Data",1,IF('Indicator Data imputation'!AQ10&lt;&gt;"",1,0))</f>
        <v>0</v>
      </c>
      <c r="AQ7" s="119">
        <f>IF('Indicator Data'!AS10="No Data",1,IF('Indicator Data imputation'!AR10&lt;&gt;"",1,0))</f>
        <v>0</v>
      </c>
      <c r="AR7" s="119">
        <f>IF('Indicator Data'!AT10="No Data",1,IF('Indicator Data imputation'!AS10&lt;&gt;"",1,0))</f>
        <v>0</v>
      </c>
      <c r="AS7" s="119">
        <f>IF('Indicator Data'!AU10="No Data",1,IF('Indicator Data imputation'!AT10&lt;&gt;"",1,0))</f>
        <v>0</v>
      </c>
      <c r="AT7" s="119">
        <f>IF('Indicator Data'!AV10="No Data",1,IF('Indicator Data imputation'!AU10&lt;&gt;"",1,0))</f>
        <v>0</v>
      </c>
      <c r="AU7" s="119">
        <f>IF('Indicator Data'!AW10="No Data",1,IF('Indicator Data imputation'!AV10&lt;&gt;"",1,0))</f>
        <v>0</v>
      </c>
      <c r="AV7" s="119">
        <f>IF('Indicator Data'!AX10="No Data",1,IF('Indicator Data imputation'!AW10&lt;&gt;"",1,0))</f>
        <v>0</v>
      </c>
      <c r="AW7" s="119">
        <f>IF('Indicator Data'!AY10="No Data",1,IF('Indicator Data imputation'!AX10&lt;&gt;"",1,0))</f>
        <v>0</v>
      </c>
      <c r="AX7" s="119">
        <f>IF('Indicator Data'!AZ10="No Data",1,IF('Indicator Data imputation'!AY10&lt;&gt;"",1,0))</f>
        <v>0</v>
      </c>
      <c r="AY7" s="119">
        <f>IF('Indicator Data'!BA10="No Data",1,IF('Indicator Data imputation'!AZ10&lt;&gt;"",1,0))</f>
        <v>0</v>
      </c>
      <c r="AZ7" s="119">
        <f>IF('Indicator Data'!BB10="No Data",1,IF('Indicator Data imputation'!BA10&lt;&gt;"",1,0))</f>
        <v>0</v>
      </c>
      <c r="BA7" s="119">
        <f>IF('Indicator Data'!BC10="No Data",1,IF('Indicator Data imputation'!BB10&lt;&gt;"",1,0))</f>
        <v>0</v>
      </c>
      <c r="BB7" s="119">
        <f>IF('Indicator Data'!BD10="No Data",1,IF('Indicator Data imputation'!BC10&lt;&gt;"",1,0))</f>
        <v>0</v>
      </c>
      <c r="BC7" s="119">
        <f>IF('Indicator Data'!BE10="No Data",1,IF('Indicator Data imputation'!BD10&lt;&gt;"",1,0))</f>
        <v>0</v>
      </c>
      <c r="BD7" s="4">
        <f t="shared" si="0"/>
        <v>0</v>
      </c>
      <c r="BE7" s="121">
        <f t="shared" si="1"/>
        <v>0</v>
      </c>
    </row>
    <row r="8" spans="1:57">
      <c r="A8" s="79" t="s">
        <v>339</v>
      </c>
      <c r="B8" s="119">
        <f>IF('Indicator Data'!D11="No Data",1,IF('Indicator Data imputation'!C11&lt;&gt;"",1,0))</f>
        <v>0</v>
      </c>
      <c r="C8" s="119">
        <f>IF('Indicator Data'!E11="No Data",1,IF('Indicator Data imputation'!D11&lt;&gt;"",1,0))</f>
        <v>0</v>
      </c>
      <c r="D8" s="119">
        <f>IF('Indicator Data'!F11="No Data",1,IF('Indicator Data imputation'!E11&lt;&gt;"",1,0))</f>
        <v>0</v>
      </c>
      <c r="E8" s="119">
        <f>IF('Indicator Data'!G11="No Data",1,IF('Indicator Data imputation'!F11&lt;&gt;"",1,0))</f>
        <v>0</v>
      </c>
      <c r="F8" s="119">
        <f>IF('Indicator Data'!H11="No Data",1,IF('Indicator Data imputation'!G11&lt;&gt;"",1,0))</f>
        <v>0</v>
      </c>
      <c r="G8" s="119">
        <f>IF('Indicator Data'!I11="No Data",1,IF('Indicator Data imputation'!H11&lt;&gt;"",1,0))</f>
        <v>0</v>
      </c>
      <c r="H8" s="119">
        <f>IF('Indicator Data'!J11="No Data",1,IF('Indicator Data imputation'!I11&lt;&gt;"",1,0))</f>
        <v>0</v>
      </c>
      <c r="I8" s="119">
        <f>IF('Indicator Data'!K11="No Data",1,IF('Indicator Data imputation'!J11&lt;&gt;"",1,0))</f>
        <v>0</v>
      </c>
      <c r="J8" s="119">
        <f>IF('Indicator Data'!L11="No Data",1,IF('Indicator Data imputation'!K11&lt;&gt;"",1,0))</f>
        <v>0</v>
      </c>
      <c r="K8" s="119">
        <f>IF('Indicator Data'!M11="No Data",1,IF('Indicator Data imputation'!L11&lt;&gt;"",1,0))</f>
        <v>0</v>
      </c>
      <c r="L8" s="119">
        <f>IF('Indicator Data'!N11="No Data",1,IF('Indicator Data imputation'!M11&lt;&gt;"",1,0))</f>
        <v>0</v>
      </c>
      <c r="M8" s="119">
        <f>IF('Indicator Data'!O11="No Data",1,IF('Indicator Data imputation'!N11&lt;&gt;"",1,0))</f>
        <v>0</v>
      </c>
      <c r="N8" s="119">
        <f>IF('Indicator Data'!P11="No Data",1,IF('Indicator Data imputation'!O11&lt;&gt;"",1,0))</f>
        <v>0</v>
      </c>
      <c r="O8" s="119">
        <f>IF('Indicator Data'!Q11="No Data",1,IF('Indicator Data imputation'!P11&lt;&gt;"",1,0))</f>
        <v>0</v>
      </c>
      <c r="P8" s="119">
        <f>IF('Indicator Data'!R11="No Data",1,IF('Indicator Data imputation'!Q11&lt;&gt;"",1,0))</f>
        <v>0</v>
      </c>
      <c r="Q8" s="119">
        <f>IF('Indicator Data'!S11="No Data",1,IF('Indicator Data imputation'!R11&lt;&gt;"",1,0))</f>
        <v>0</v>
      </c>
      <c r="R8" s="119">
        <f>IF('Indicator Data'!T11="No Data",1,IF('Indicator Data imputation'!S11&lt;&gt;"",1,0))</f>
        <v>0</v>
      </c>
      <c r="S8" s="119">
        <f>IF('Indicator Data'!U11="No Data",1,IF('Indicator Data imputation'!T11&lt;&gt;"",1,0))</f>
        <v>0</v>
      </c>
      <c r="T8" s="119">
        <f>IF('Indicator Data'!V11="No Data",1,IF('Indicator Data imputation'!U11&lt;&gt;"",1,0))</f>
        <v>0</v>
      </c>
      <c r="U8" s="119">
        <f>IF('Indicator Data'!W11="No Data",1,IF('Indicator Data imputation'!V11&lt;&gt;"",1,0))</f>
        <v>0</v>
      </c>
      <c r="V8" s="119">
        <f>IF('Indicator Data'!X11="No Data",1,IF('Indicator Data imputation'!W11&lt;&gt;"",1,0))</f>
        <v>0</v>
      </c>
      <c r="W8" s="119">
        <f>IF('Indicator Data'!Y11="No Data",1,IF('Indicator Data imputation'!X11&lt;&gt;"",1,0))</f>
        <v>0</v>
      </c>
      <c r="X8" s="119">
        <f>IF('Indicator Data'!Z11="No Data",1,IF('Indicator Data imputation'!Y11&lt;&gt;"",1,0))</f>
        <v>0</v>
      </c>
      <c r="Y8" s="119">
        <f>IF('Indicator Data'!AA11="No Data",1,IF('Indicator Data imputation'!Z11&lt;&gt;"",1,0))</f>
        <v>0</v>
      </c>
      <c r="Z8" s="119">
        <f>IF('Indicator Data'!AB11="No Data",1,IF('Indicator Data imputation'!AA11&lt;&gt;"",1,0))</f>
        <v>0</v>
      </c>
      <c r="AA8" s="119">
        <f>IF('Indicator Data'!AC11="No Data",1,IF('Indicator Data imputation'!AB11&lt;&gt;"",1,0))</f>
        <v>0</v>
      </c>
      <c r="AB8" s="119">
        <f>IF('Indicator Data'!AD11="No Data",1,IF('Indicator Data imputation'!AC11&lt;&gt;"",1,0))</f>
        <v>0</v>
      </c>
      <c r="AC8" s="119">
        <f>IF('Indicator Data'!AE11="No Data",1,IF('Indicator Data imputation'!AD11&lt;&gt;"",1,0))</f>
        <v>0</v>
      </c>
      <c r="AD8" s="119">
        <f>IF('Indicator Data'!AF11="No Data",1,IF('Indicator Data imputation'!AE11&lt;&gt;"",1,0))</f>
        <v>0</v>
      </c>
      <c r="AE8" s="119">
        <f>IF('Indicator Data'!AG11="No Data",1,IF('Indicator Data imputation'!AF11&lt;&gt;"",1,0))</f>
        <v>0</v>
      </c>
      <c r="AF8" s="119">
        <f>IF('Indicator Data'!AH11="No Data",1,IF('Indicator Data imputation'!AG11&lt;&gt;"",1,0))</f>
        <v>0</v>
      </c>
      <c r="AG8" s="119">
        <f>IF('Indicator Data'!AI11="No Data",1,IF('Indicator Data imputation'!AH11&lt;&gt;"",1,0))</f>
        <v>0</v>
      </c>
      <c r="AH8" s="119">
        <f>IF('Indicator Data'!AJ11="No Data",1,IF('Indicator Data imputation'!AI11&lt;&gt;"",1,0))</f>
        <v>0</v>
      </c>
      <c r="AI8" s="119">
        <f>IF('Indicator Data'!AK11="No Data",1,IF('Indicator Data imputation'!AJ11&lt;&gt;"",1,0))</f>
        <v>0</v>
      </c>
      <c r="AJ8" s="119">
        <f>IF('Indicator Data'!AL11="No Data",1,IF('Indicator Data imputation'!AK11&lt;&gt;"",1,0))</f>
        <v>0</v>
      </c>
      <c r="AK8" s="119">
        <f>IF('Indicator Data'!AM11="No Data",1,IF('Indicator Data imputation'!AL11&lt;&gt;"",1,0))</f>
        <v>0</v>
      </c>
      <c r="AL8" s="119">
        <f>IF('Indicator Data'!AN11="No Data",1,IF('Indicator Data imputation'!AM11&lt;&gt;"",1,0))</f>
        <v>0</v>
      </c>
      <c r="AM8" s="119">
        <f>IF('Indicator Data'!AO11="No Data",1,IF('Indicator Data imputation'!AN11&lt;&gt;"",1,0))</f>
        <v>0</v>
      </c>
      <c r="AN8" s="119">
        <f>IF('Indicator Data'!AP11="No Data",1,IF('Indicator Data imputation'!AO11&lt;&gt;"",1,0))</f>
        <v>0</v>
      </c>
      <c r="AO8" s="119">
        <f>IF('Indicator Data'!AQ11="No Data",1,IF('Indicator Data imputation'!AP11&lt;&gt;"",1,0))</f>
        <v>0</v>
      </c>
      <c r="AP8" s="119">
        <f>IF('Indicator Data'!AR11="No Data",1,IF('Indicator Data imputation'!AQ11&lt;&gt;"",1,0))</f>
        <v>0</v>
      </c>
      <c r="AQ8" s="119">
        <f>IF('Indicator Data'!AS11="No Data",1,IF('Indicator Data imputation'!AR11&lt;&gt;"",1,0))</f>
        <v>0</v>
      </c>
      <c r="AR8" s="119">
        <f>IF('Indicator Data'!AT11="No Data",1,IF('Indicator Data imputation'!AS11&lt;&gt;"",1,0))</f>
        <v>0</v>
      </c>
      <c r="AS8" s="119">
        <f>IF('Indicator Data'!AU11="No Data",1,IF('Indicator Data imputation'!AT11&lt;&gt;"",1,0))</f>
        <v>0</v>
      </c>
      <c r="AT8" s="119">
        <f>IF('Indicator Data'!AV11="No Data",1,IF('Indicator Data imputation'!AU11&lt;&gt;"",1,0))</f>
        <v>0</v>
      </c>
      <c r="AU8" s="119">
        <f>IF('Indicator Data'!AW11="No Data",1,IF('Indicator Data imputation'!AV11&lt;&gt;"",1,0))</f>
        <v>0</v>
      </c>
      <c r="AV8" s="119">
        <f>IF('Indicator Data'!AX11="No Data",1,IF('Indicator Data imputation'!AW11&lt;&gt;"",1,0))</f>
        <v>0</v>
      </c>
      <c r="AW8" s="119">
        <f>IF('Indicator Data'!AY11="No Data",1,IF('Indicator Data imputation'!AX11&lt;&gt;"",1,0))</f>
        <v>0</v>
      </c>
      <c r="AX8" s="119">
        <f>IF('Indicator Data'!AZ11="No Data",1,IF('Indicator Data imputation'!AY11&lt;&gt;"",1,0))</f>
        <v>0</v>
      </c>
      <c r="AY8" s="119">
        <f>IF('Indicator Data'!BA11="No Data",1,IF('Indicator Data imputation'!AZ11&lt;&gt;"",1,0))</f>
        <v>0</v>
      </c>
      <c r="AZ8" s="119">
        <f>IF('Indicator Data'!BB11="No Data",1,IF('Indicator Data imputation'!BA11&lt;&gt;"",1,0))</f>
        <v>0</v>
      </c>
      <c r="BA8" s="119">
        <f>IF('Indicator Data'!BC11="No Data",1,IF('Indicator Data imputation'!BB11&lt;&gt;"",1,0))</f>
        <v>0</v>
      </c>
      <c r="BB8" s="119">
        <f>IF('Indicator Data'!BD11="No Data",1,IF('Indicator Data imputation'!BC11&lt;&gt;"",1,0))</f>
        <v>0</v>
      </c>
      <c r="BC8" s="119">
        <f>IF('Indicator Data'!BE11="No Data",1,IF('Indicator Data imputation'!BD11&lt;&gt;"",1,0))</f>
        <v>0</v>
      </c>
      <c r="BD8" s="4">
        <f t="shared" si="0"/>
        <v>0</v>
      </c>
      <c r="BE8" s="121">
        <f t="shared" si="1"/>
        <v>0</v>
      </c>
    </row>
    <row r="9" spans="1:57">
      <c r="A9" s="79" t="s">
        <v>340</v>
      </c>
      <c r="B9" s="119">
        <f>IF('Indicator Data'!D12="No Data",1,IF('Indicator Data imputation'!C12&lt;&gt;"",1,0))</f>
        <v>0</v>
      </c>
      <c r="C9" s="119">
        <f>IF('Indicator Data'!E12="No Data",1,IF('Indicator Data imputation'!D12&lt;&gt;"",1,0))</f>
        <v>0</v>
      </c>
      <c r="D9" s="119">
        <f>IF('Indicator Data'!F12="No Data",1,IF('Indicator Data imputation'!E12&lt;&gt;"",1,0))</f>
        <v>0</v>
      </c>
      <c r="E9" s="119">
        <f>IF('Indicator Data'!G12="No Data",1,IF('Indicator Data imputation'!F12&lt;&gt;"",1,0))</f>
        <v>0</v>
      </c>
      <c r="F9" s="119">
        <f>IF('Indicator Data'!H12="No Data",1,IF('Indicator Data imputation'!G12&lt;&gt;"",1,0))</f>
        <v>0</v>
      </c>
      <c r="G9" s="119">
        <f>IF('Indicator Data'!I12="No Data",1,IF('Indicator Data imputation'!H12&lt;&gt;"",1,0))</f>
        <v>0</v>
      </c>
      <c r="H9" s="119">
        <f>IF('Indicator Data'!J12="No Data",1,IF('Indicator Data imputation'!I12&lt;&gt;"",1,0))</f>
        <v>0</v>
      </c>
      <c r="I9" s="119">
        <f>IF('Indicator Data'!K12="No Data",1,IF('Indicator Data imputation'!J12&lt;&gt;"",1,0))</f>
        <v>0</v>
      </c>
      <c r="J9" s="119">
        <f>IF('Indicator Data'!L12="No Data",1,IF('Indicator Data imputation'!K12&lt;&gt;"",1,0))</f>
        <v>0</v>
      </c>
      <c r="K9" s="119">
        <f>IF('Indicator Data'!M12="No Data",1,IF('Indicator Data imputation'!L12&lt;&gt;"",1,0))</f>
        <v>0</v>
      </c>
      <c r="L9" s="119">
        <f>IF('Indicator Data'!N12="No Data",1,IF('Indicator Data imputation'!M12&lt;&gt;"",1,0))</f>
        <v>0</v>
      </c>
      <c r="M9" s="119">
        <f>IF('Indicator Data'!O12="No Data",1,IF('Indicator Data imputation'!N12&lt;&gt;"",1,0))</f>
        <v>0</v>
      </c>
      <c r="N9" s="119">
        <f>IF('Indicator Data'!P12="No Data",1,IF('Indicator Data imputation'!O12&lt;&gt;"",1,0))</f>
        <v>0</v>
      </c>
      <c r="O9" s="119">
        <f>IF('Indicator Data'!Q12="No Data",1,IF('Indicator Data imputation'!P12&lt;&gt;"",1,0))</f>
        <v>0</v>
      </c>
      <c r="P9" s="119">
        <f>IF('Indicator Data'!R12="No Data",1,IF('Indicator Data imputation'!Q12&lt;&gt;"",1,0))</f>
        <v>0</v>
      </c>
      <c r="Q9" s="119">
        <f>IF('Indicator Data'!S12="No Data",1,IF('Indicator Data imputation'!R12&lt;&gt;"",1,0))</f>
        <v>0</v>
      </c>
      <c r="R9" s="119">
        <f>IF('Indicator Data'!T12="No Data",1,IF('Indicator Data imputation'!S12&lt;&gt;"",1,0))</f>
        <v>0</v>
      </c>
      <c r="S9" s="119">
        <f>IF('Indicator Data'!U12="No Data",1,IF('Indicator Data imputation'!T12&lt;&gt;"",1,0))</f>
        <v>0</v>
      </c>
      <c r="T9" s="119">
        <f>IF('Indicator Data'!V12="No Data",1,IF('Indicator Data imputation'!U12&lt;&gt;"",1,0))</f>
        <v>0</v>
      </c>
      <c r="U9" s="119">
        <f>IF('Indicator Data'!W12="No Data",1,IF('Indicator Data imputation'!V12&lt;&gt;"",1,0))</f>
        <v>0</v>
      </c>
      <c r="V9" s="119">
        <f>IF('Indicator Data'!X12="No Data",1,IF('Indicator Data imputation'!W12&lt;&gt;"",1,0))</f>
        <v>0</v>
      </c>
      <c r="W9" s="119">
        <f>IF('Indicator Data'!Y12="No Data",1,IF('Indicator Data imputation'!X12&lt;&gt;"",1,0))</f>
        <v>0</v>
      </c>
      <c r="X9" s="119">
        <f>IF('Indicator Data'!Z12="No Data",1,IF('Indicator Data imputation'!Y12&lt;&gt;"",1,0))</f>
        <v>0</v>
      </c>
      <c r="Y9" s="119">
        <f>IF('Indicator Data'!AA12="No Data",1,IF('Indicator Data imputation'!Z12&lt;&gt;"",1,0))</f>
        <v>0</v>
      </c>
      <c r="Z9" s="119">
        <f>IF('Indicator Data'!AB12="No Data",1,IF('Indicator Data imputation'!AA12&lt;&gt;"",1,0))</f>
        <v>0</v>
      </c>
      <c r="AA9" s="119">
        <f>IF('Indicator Data'!AC12="No Data",1,IF('Indicator Data imputation'!AB12&lt;&gt;"",1,0))</f>
        <v>0</v>
      </c>
      <c r="AB9" s="119">
        <f>IF('Indicator Data'!AD12="No Data",1,IF('Indicator Data imputation'!AC12&lt;&gt;"",1,0))</f>
        <v>0</v>
      </c>
      <c r="AC9" s="119">
        <f>IF('Indicator Data'!AE12="No Data",1,IF('Indicator Data imputation'!AD12&lt;&gt;"",1,0))</f>
        <v>0</v>
      </c>
      <c r="AD9" s="119">
        <f>IF('Indicator Data'!AF12="No Data",1,IF('Indicator Data imputation'!AE12&lt;&gt;"",1,0))</f>
        <v>0</v>
      </c>
      <c r="AE9" s="119">
        <f>IF('Indicator Data'!AG12="No Data",1,IF('Indicator Data imputation'!AF12&lt;&gt;"",1,0))</f>
        <v>0</v>
      </c>
      <c r="AF9" s="119">
        <f>IF('Indicator Data'!AH12="No Data",1,IF('Indicator Data imputation'!AG12&lt;&gt;"",1,0))</f>
        <v>0</v>
      </c>
      <c r="AG9" s="119">
        <f>IF('Indicator Data'!AI12="No Data",1,IF('Indicator Data imputation'!AH12&lt;&gt;"",1,0))</f>
        <v>0</v>
      </c>
      <c r="AH9" s="119">
        <f>IF('Indicator Data'!AJ12="No Data",1,IF('Indicator Data imputation'!AI12&lt;&gt;"",1,0))</f>
        <v>0</v>
      </c>
      <c r="AI9" s="119">
        <f>IF('Indicator Data'!AK12="No Data",1,IF('Indicator Data imputation'!AJ12&lt;&gt;"",1,0))</f>
        <v>0</v>
      </c>
      <c r="AJ9" s="119">
        <f>IF('Indicator Data'!AL12="No Data",1,IF('Indicator Data imputation'!AK12&lt;&gt;"",1,0))</f>
        <v>0</v>
      </c>
      <c r="AK9" s="119">
        <f>IF('Indicator Data'!AM12="No Data",1,IF('Indicator Data imputation'!AL12&lt;&gt;"",1,0))</f>
        <v>0</v>
      </c>
      <c r="AL9" s="119">
        <f>IF('Indicator Data'!AN12="No Data",1,IF('Indicator Data imputation'!AM12&lt;&gt;"",1,0))</f>
        <v>0</v>
      </c>
      <c r="AM9" s="119">
        <f>IF('Indicator Data'!AO12="No Data",1,IF('Indicator Data imputation'!AN12&lt;&gt;"",1,0))</f>
        <v>0</v>
      </c>
      <c r="AN9" s="119">
        <f>IF('Indicator Data'!AP12="No Data",1,IF('Indicator Data imputation'!AO12&lt;&gt;"",1,0))</f>
        <v>0</v>
      </c>
      <c r="AO9" s="119">
        <f>IF('Indicator Data'!AQ12="No Data",1,IF('Indicator Data imputation'!AP12&lt;&gt;"",1,0))</f>
        <v>0</v>
      </c>
      <c r="AP9" s="119">
        <f>IF('Indicator Data'!AR12="No Data",1,IF('Indicator Data imputation'!AQ12&lt;&gt;"",1,0))</f>
        <v>0</v>
      </c>
      <c r="AQ9" s="119">
        <f>IF('Indicator Data'!AS12="No Data",1,IF('Indicator Data imputation'!AR12&lt;&gt;"",1,0))</f>
        <v>0</v>
      </c>
      <c r="AR9" s="119">
        <f>IF('Indicator Data'!AT12="No Data",1,IF('Indicator Data imputation'!AS12&lt;&gt;"",1,0))</f>
        <v>0</v>
      </c>
      <c r="AS9" s="119">
        <f>IF('Indicator Data'!AU12="No Data",1,IF('Indicator Data imputation'!AT12&lt;&gt;"",1,0))</f>
        <v>0</v>
      </c>
      <c r="AT9" s="119">
        <f>IF('Indicator Data'!AV12="No Data",1,IF('Indicator Data imputation'!AU12&lt;&gt;"",1,0))</f>
        <v>0</v>
      </c>
      <c r="AU9" s="119">
        <f>IF('Indicator Data'!AW12="No Data",1,IF('Indicator Data imputation'!AV12&lt;&gt;"",1,0))</f>
        <v>0</v>
      </c>
      <c r="AV9" s="119">
        <f>IF('Indicator Data'!AX12="No Data",1,IF('Indicator Data imputation'!AW12&lt;&gt;"",1,0))</f>
        <v>0</v>
      </c>
      <c r="AW9" s="119">
        <f>IF('Indicator Data'!AY12="No Data",1,IF('Indicator Data imputation'!AX12&lt;&gt;"",1,0))</f>
        <v>0</v>
      </c>
      <c r="AX9" s="119">
        <f>IF('Indicator Data'!AZ12="No Data",1,IF('Indicator Data imputation'!AY12&lt;&gt;"",1,0))</f>
        <v>0</v>
      </c>
      <c r="AY9" s="119">
        <f>IF('Indicator Data'!BA12="No Data",1,IF('Indicator Data imputation'!AZ12&lt;&gt;"",1,0))</f>
        <v>0</v>
      </c>
      <c r="AZ9" s="119">
        <f>IF('Indicator Data'!BB12="No Data",1,IF('Indicator Data imputation'!BA12&lt;&gt;"",1,0))</f>
        <v>0</v>
      </c>
      <c r="BA9" s="119">
        <f>IF('Indicator Data'!BC12="No Data",1,IF('Indicator Data imputation'!BB12&lt;&gt;"",1,0))</f>
        <v>0</v>
      </c>
      <c r="BB9" s="119">
        <f>IF('Indicator Data'!BD12="No Data",1,IF('Indicator Data imputation'!BC12&lt;&gt;"",1,0))</f>
        <v>0</v>
      </c>
      <c r="BC9" s="119">
        <f>IF('Indicator Data'!BE12="No Data",1,IF('Indicator Data imputation'!BD12&lt;&gt;"",1,0))</f>
        <v>0</v>
      </c>
      <c r="BD9" s="4">
        <f t="shared" si="0"/>
        <v>0</v>
      </c>
      <c r="BE9" s="121">
        <f t="shared" si="1"/>
        <v>0</v>
      </c>
    </row>
    <row r="10" spans="1:57">
      <c r="A10" s="79" t="s">
        <v>341</v>
      </c>
      <c r="B10" s="119">
        <f>IF('Indicator Data'!D13="No Data",1,IF('Indicator Data imputation'!C13&lt;&gt;"",1,0))</f>
        <v>0</v>
      </c>
      <c r="C10" s="119">
        <f>IF('Indicator Data'!E13="No Data",1,IF('Indicator Data imputation'!D13&lt;&gt;"",1,0))</f>
        <v>0</v>
      </c>
      <c r="D10" s="119">
        <f>IF('Indicator Data'!F13="No Data",1,IF('Indicator Data imputation'!E13&lt;&gt;"",1,0))</f>
        <v>0</v>
      </c>
      <c r="E10" s="119">
        <f>IF('Indicator Data'!G13="No Data",1,IF('Indicator Data imputation'!F13&lt;&gt;"",1,0))</f>
        <v>0</v>
      </c>
      <c r="F10" s="119">
        <f>IF('Indicator Data'!H13="No Data",1,IF('Indicator Data imputation'!G13&lt;&gt;"",1,0))</f>
        <v>0</v>
      </c>
      <c r="G10" s="119">
        <f>IF('Indicator Data'!I13="No Data",1,IF('Indicator Data imputation'!H13&lt;&gt;"",1,0))</f>
        <v>0</v>
      </c>
      <c r="H10" s="119">
        <f>IF('Indicator Data'!J13="No Data",1,IF('Indicator Data imputation'!I13&lt;&gt;"",1,0))</f>
        <v>0</v>
      </c>
      <c r="I10" s="119">
        <f>IF('Indicator Data'!K13="No Data",1,IF('Indicator Data imputation'!J13&lt;&gt;"",1,0))</f>
        <v>0</v>
      </c>
      <c r="J10" s="119">
        <f>IF('Indicator Data'!L13="No Data",1,IF('Indicator Data imputation'!K13&lt;&gt;"",1,0))</f>
        <v>0</v>
      </c>
      <c r="K10" s="119">
        <f>IF('Indicator Data'!M13="No Data",1,IF('Indicator Data imputation'!L13&lt;&gt;"",1,0))</f>
        <v>0</v>
      </c>
      <c r="L10" s="119">
        <f>IF('Indicator Data'!N13="No Data",1,IF('Indicator Data imputation'!M13&lt;&gt;"",1,0))</f>
        <v>0</v>
      </c>
      <c r="M10" s="119">
        <f>IF('Indicator Data'!O13="No Data",1,IF('Indicator Data imputation'!N13&lt;&gt;"",1,0))</f>
        <v>0</v>
      </c>
      <c r="N10" s="119">
        <f>IF('Indicator Data'!P13="No Data",1,IF('Indicator Data imputation'!O13&lt;&gt;"",1,0))</f>
        <v>0</v>
      </c>
      <c r="O10" s="119">
        <f>IF('Indicator Data'!Q13="No Data",1,IF('Indicator Data imputation'!P13&lt;&gt;"",1,0))</f>
        <v>0</v>
      </c>
      <c r="P10" s="119">
        <f>IF('Indicator Data'!R13="No Data",1,IF('Indicator Data imputation'!Q13&lt;&gt;"",1,0))</f>
        <v>0</v>
      </c>
      <c r="Q10" s="119">
        <f>IF('Indicator Data'!S13="No Data",1,IF('Indicator Data imputation'!R13&lt;&gt;"",1,0))</f>
        <v>0</v>
      </c>
      <c r="R10" s="119">
        <f>IF('Indicator Data'!T13="No Data",1,IF('Indicator Data imputation'!S13&lt;&gt;"",1,0))</f>
        <v>0</v>
      </c>
      <c r="S10" s="119">
        <f>IF('Indicator Data'!U13="No Data",1,IF('Indicator Data imputation'!T13&lt;&gt;"",1,0))</f>
        <v>0</v>
      </c>
      <c r="T10" s="119">
        <f>IF('Indicator Data'!V13="No Data",1,IF('Indicator Data imputation'!U13&lt;&gt;"",1,0))</f>
        <v>0</v>
      </c>
      <c r="U10" s="119">
        <f>IF('Indicator Data'!W13="No Data",1,IF('Indicator Data imputation'!V13&lt;&gt;"",1,0))</f>
        <v>0</v>
      </c>
      <c r="V10" s="119">
        <f>IF('Indicator Data'!X13="No Data",1,IF('Indicator Data imputation'!W13&lt;&gt;"",1,0))</f>
        <v>0</v>
      </c>
      <c r="W10" s="119">
        <f>IF('Indicator Data'!Y13="No Data",1,IF('Indicator Data imputation'!X13&lt;&gt;"",1,0))</f>
        <v>0</v>
      </c>
      <c r="X10" s="119">
        <f>IF('Indicator Data'!Z13="No Data",1,IF('Indicator Data imputation'!Y13&lt;&gt;"",1,0))</f>
        <v>0</v>
      </c>
      <c r="Y10" s="119">
        <f>IF('Indicator Data'!AA13="No Data",1,IF('Indicator Data imputation'!Z13&lt;&gt;"",1,0))</f>
        <v>0</v>
      </c>
      <c r="Z10" s="119">
        <f>IF('Indicator Data'!AB13="No Data",1,IF('Indicator Data imputation'!AA13&lt;&gt;"",1,0))</f>
        <v>0</v>
      </c>
      <c r="AA10" s="119">
        <f>IF('Indicator Data'!AC13="No Data",1,IF('Indicator Data imputation'!AB13&lt;&gt;"",1,0))</f>
        <v>0</v>
      </c>
      <c r="AB10" s="119">
        <f>IF('Indicator Data'!AD13="No Data",1,IF('Indicator Data imputation'!AC13&lt;&gt;"",1,0))</f>
        <v>0</v>
      </c>
      <c r="AC10" s="119">
        <f>IF('Indicator Data'!AE13="No Data",1,IF('Indicator Data imputation'!AD13&lt;&gt;"",1,0))</f>
        <v>0</v>
      </c>
      <c r="AD10" s="119">
        <f>IF('Indicator Data'!AF13="No Data",1,IF('Indicator Data imputation'!AE13&lt;&gt;"",1,0))</f>
        <v>0</v>
      </c>
      <c r="AE10" s="119">
        <f>IF('Indicator Data'!AG13="No Data",1,IF('Indicator Data imputation'!AF13&lt;&gt;"",1,0))</f>
        <v>0</v>
      </c>
      <c r="AF10" s="119">
        <f>IF('Indicator Data'!AH13="No Data",1,IF('Indicator Data imputation'!AG13&lt;&gt;"",1,0))</f>
        <v>0</v>
      </c>
      <c r="AG10" s="119">
        <f>IF('Indicator Data'!AI13="No Data",1,IF('Indicator Data imputation'!AH13&lt;&gt;"",1,0))</f>
        <v>0</v>
      </c>
      <c r="AH10" s="119">
        <f>IF('Indicator Data'!AJ13="No Data",1,IF('Indicator Data imputation'!AI13&lt;&gt;"",1,0))</f>
        <v>0</v>
      </c>
      <c r="AI10" s="119">
        <f>IF('Indicator Data'!AK13="No Data",1,IF('Indicator Data imputation'!AJ13&lt;&gt;"",1,0))</f>
        <v>0</v>
      </c>
      <c r="AJ10" s="119">
        <f>IF('Indicator Data'!AL13="No Data",1,IF('Indicator Data imputation'!AK13&lt;&gt;"",1,0))</f>
        <v>0</v>
      </c>
      <c r="AK10" s="119">
        <f>IF('Indicator Data'!AM13="No Data",1,IF('Indicator Data imputation'!AL13&lt;&gt;"",1,0))</f>
        <v>0</v>
      </c>
      <c r="AL10" s="119">
        <f>IF('Indicator Data'!AN13="No Data",1,IF('Indicator Data imputation'!AM13&lt;&gt;"",1,0))</f>
        <v>0</v>
      </c>
      <c r="AM10" s="119">
        <f>IF('Indicator Data'!AO13="No Data",1,IF('Indicator Data imputation'!AN13&lt;&gt;"",1,0))</f>
        <v>0</v>
      </c>
      <c r="AN10" s="119">
        <f>IF('Indicator Data'!AP13="No Data",1,IF('Indicator Data imputation'!AO13&lt;&gt;"",1,0))</f>
        <v>0</v>
      </c>
      <c r="AO10" s="119">
        <f>IF('Indicator Data'!AQ13="No Data",1,IF('Indicator Data imputation'!AP13&lt;&gt;"",1,0))</f>
        <v>0</v>
      </c>
      <c r="AP10" s="119">
        <f>IF('Indicator Data'!AR13="No Data",1,IF('Indicator Data imputation'!AQ13&lt;&gt;"",1,0))</f>
        <v>0</v>
      </c>
      <c r="AQ10" s="119">
        <f>IF('Indicator Data'!AS13="No Data",1,IF('Indicator Data imputation'!AR13&lt;&gt;"",1,0))</f>
        <v>0</v>
      </c>
      <c r="AR10" s="119">
        <f>IF('Indicator Data'!AT13="No Data",1,IF('Indicator Data imputation'!AS13&lt;&gt;"",1,0))</f>
        <v>0</v>
      </c>
      <c r="AS10" s="119">
        <f>IF('Indicator Data'!AU13="No Data",1,IF('Indicator Data imputation'!AT13&lt;&gt;"",1,0))</f>
        <v>0</v>
      </c>
      <c r="AT10" s="119">
        <f>IF('Indicator Data'!AV13="No Data",1,IF('Indicator Data imputation'!AU13&lt;&gt;"",1,0))</f>
        <v>0</v>
      </c>
      <c r="AU10" s="119">
        <f>IF('Indicator Data'!AW13="No Data",1,IF('Indicator Data imputation'!AV13&lt;&gt;"",1,0))</f>
        <v>0</v>
      </c>
      <c r="AV10" s="119">
        <f>IF('Indicator Data'!AX13="No Data",1,IF('Indicator Data imputation'!AW13&lt;&gt;"",1,0))</f>
        <v>0</v>
      </c>
      <c r="AW10" s="119">
        <f>IF('Indicator Data'!AY13="No Data",1,IF('Indicator Data imputation'!AX13&lt;&gt;"",1,0))</f>
        <v>0</v>
      </c>
      <c r="AX10" s="119">
        <f>IF('Indicator Data'!AZ13="No Data",1,IF('Indicator Data imputation'!AY13&lt;&gt;"",1,0))</f>
        <v>0</v>
      </c>
      <c r="AY10" s="119">
        <f>IF('Indicator Data'!BA13="No Data",1,IF('Indicator Data imputation'!AZ13&lt;&gt;"",1,0))</f>
        <v>0</v>
      </c>
      <c r="AZ10" s="119">
        <f>IF('Indicator Data'!BB13="No Data",1,IF('Indicator Data imputation'!BA13&lt;&gt;"",1,0))</f>
        <v>0</v>
      </c>
      <c r="BA10" s="119">
        <f>IF('Indicator Data'!BC13="No Data",1,IF('Indicator Data imputation'!BB13&lt;&gt;"",1,0))</f>
        <v>0</v>
      </c>
      <c r="BB10" s="119">
        <f>IF('Indicator Data'!BD13="No Data",1,IF('Indicator Data imputation'!BC13&lt;&gt;"",1,0))</f>
        <v>0</v>
      </c>
      <c r="BC10" s="119">
        <f>IF('Indicator Data'!BE13="No Data",1,IF('Indicator Data imputation'!BD13&lt;&gt;"",1,0))</f>
        <v>0</v>
      </c>
      <c r="BD10" s="4">
        <f t="shared" si="0"/>
        <v>0</v>
      </c>
      <c r="BE10" s="121">
        <f t="shared" si="1"/>
        <v>0</v>
      </c>
    </row>
    <row r="11" spans="1:57">
      <c r="A11" s="79" t="s">
        <v>342</v>
      </c>
      <c r="B11" s="119">
        <f>IF('Indicator Data'!D14="No Data",1,IF('Indicator Data imputation'!C14&lt;&gt;"",1,0))</f>
        <v>0</v>
      </c>
      <c r="C11" s="119">
        <f>IF('Indicator Data'!E14="No Data",1,IF('Indicator Data imputation'!D14&lt;&gt;"",1,0))</f>
        <v>0</v>
      </c>
      <c r="D11" s="119">
        <f>IF('Indicator Data'!F14="No Data",1,IF('Indicator Data imputation'!E14&lt;&gt;"",1,0))</f>
        <v>0</v>
      </c>
      <c r="E11" s="119">
        <f>IF('Indicator Data'!G14="No Data",1,IF('Indicator Data imputation'!F14&lt;&gt;"",1,0))</f>
        <v>0</v>
      </c>
      <c r="F11" s="119">
        <f>IF('Indicator Data'!H14="No Data",1,IF('Indicator Data imputation'!G14&lt;&gt;"",1,0))</f>
        <v>0</v>
      </c>
      <c r="G11" s="119">
        <f>IF('Indicator Data'!I14="No Data",1,IF('Indicator Data imputation'!H14&lt;&gt;"",1,0))</f>
        <v>0</v>
      </c>
      <c r="H11" s="119">
        <f>IF('Indicator Data'!J14="No Data",1,IF('Indicator Data imputation'!I14&lt;&gt;"",1,0))</f>
        <v>0</v>
      </c>
      <c r="I11" s="119">
        <f>IF('Indicator Data'!K14="No Data",1,IF('Indicator Data imputation'!J14&lt;&gt;"",1,0))</f>
        <v>0</v>
      </c>
      <c r="J11" s="119">
        <f>IF('Indicator Data'!L14="No Data",1,IF('Indicator Data imputation'!K14&lt;&gt;"",1,0))</f>
        <v>0</v>
      </c>
      <c r="K11" s="119">
        <f>IF('Indicator Data'!M14="No Data",1,IF('Indicator Data imputation'!L14&lt;&gt;"",1,0))</f>
        <v>0</v>
      </c>
      <c r="L11" s="119">
        <f>IF('Indicator Data'!N14="No Data",1,IF('Indicator Data imputation'!M14&lt;&gt;"",1,0))</f>
        <v>0</v>
      </c>
      <c r="M11" s="119">
        <f>IF('Indicator Data'!O14="No Data",1,IF('Indicator Data imputation'!N14&lt;&gt;"",1,0))</f>
        <v>0</v>
      </c>
      <c r="N11" s="119">
        <f>IF('Indicator Data'!P14="No Data",1,IF('Indicator Data imputation'!O14&lt;&gt;"",1,0))</f>
        <v>0</v>
      </c>
      <c r="O11" s="119">
        <f>IF('Indicator Data'!Q14="No Data",1,IF('Indicator Data imputation'!P14&lt;&gt;"",1,0))</f>
        <v>0</v>
      </c>
      <c r="P11" s="119">
        <f>IF('Indicator Data'!R14="No Data",1,IF('Indicator Data imputation'!Q14&lt;&gt;"",1,0))</f>
        <v>0</v>
      </c>
      <c r="Q11" s="119">
        <f>IF('Indicator Data'!S14="No Data",1,IF('Indicator Data imputation'!R14&lt;&gt;"",1,0))</f>
        <v>0</v>
      </c>
      <c r="R11" s="119">
        <f>IF('Indicator Data'!T14="No Data",1,IF('Indicator Data imputation'!S14&lt;&gt;"",1,0))</f>
        <v>0</v>
      </c>
      <c r="S11" s="119">
        <f>IF('Indicator Data'!U14="No Data",1,IF('Indicator Data imputation'!T14&lt;&gt;"",1,0))</f>
        <v>0</v>
      </c>
      <c r="T11" s="119">
        <f>IF('Indicator Data'!V14="No Data",1,IF('Indicator Data imputation'!U14&lt;&gt;"",1,0))</f>
        <v>0</v>
      </c>
      <c r="U11" s="119">
        <f>IF('Indicator Data'!W14="No Data",1,IF('Indicator Data imputation'!V14&lt;&gt;"",1,0))</f>
        <v>0</v>
      </c>
      <c r="V11" s="119">
        <f>IF('Indicator Data'!X14="No Data",1,IF('Indicator Data imputation'!W14&lt;&gt;"",1,0))</f>
        <v>0</v>
      </c>
      <c r="W11" s="119">
        <f>IF('Indicator Data'!Y14="No Data",1,IF('Indicator Data imputation'!X14&lt;&gt;"",1,0))</f>
        <v>0</v>
      </c>
      <c r="X11" s="119">
        <f>IF('Indicator Data'!Z14="No Data",1,IF('Indicator Data imputation'!Y14&lt;&gt;"",1,0))</f>
        <v>0</v>
      </c>
      <c r="Y11" s="119">
        <f>IF('Indicator Data'!AA14="No Data",1,IF('Indicator Data imputation'!Z14&lt;&gt;"",1,0))</f>
        <v>0</v>
      </c>
      <c r="Z11" s="119">
        <f>IF('Indicator Data'!AB14="No Data",1,IF('Indicator Data imputation'!AA14&lt;&gt;"",1,0))</f>
        <v>0</v>
      </c>
      <c r="AA11" s="119">
        <f>IF('Indicator Data'!AC14="No Data",1,IF('Indicator Data imputation'!AB14&lt;&gt;"",1,0))</f>
        <v>0</v>
      </c>
      <c r="AB11" s="119">
        <f>IF('Indicator Data'!AD14="No Data",1,IF('Indicator Data imputation'!AC14&lt;&gt;"",1,0))</f>
        <v>0</v>
      </c>
      <c r="AC11" s="119">
        <f>IF('Indicator Data'!AE14="No Data",1,IF('Indicator Data imputation'!AD14&lt;&gt;"",1,0))</f>
        <v>0</v>
      </c>
      <c r="AD11" s="119">
        <f>IF('Indicator Data'!AF14="No Data",1,IF('Indicator Data imputation'!AE14&lt;&gt;"",1,0))</f>
        <v>0</v>
      </c>
      <c r="AE11" s="119">
        <f>IF('Indicator Data'!AG14="No Data",1,IF('Indicator Data imputation'!AF14&lt;&gt;"",1,0))</f>
        <v>0</v>
      </c>
      <c r="AF11" s="119">
        <f>IF('Indicator Data'!AH14="No Data",1,IF('Indicator Data imputation'!AG14&lt;&gt;"",1,0))</f>
        <v>0</v>
      </c>
      <c r="AG11" s="119">
        <f>IF('Indicator Data'!AI14="No Data",1,IF('Indicator Data imputation'!AH14&lt;&gt;"",1,0))</f>
        <v>0</v>
      </c>
      <c r="AH11" s="119">
        <f>IF('Indicator Data'!AJ14="No Data",1,IF('Indicator Data imputation'!AI14&lt;&gt;"",1,0))</f>
        <v>0</v>
      </c>
      <c r="AI11" s="119">
        <f>IF('Indicator Data'!AK14="No Data",1,IF('Indicator Data imputation'!AJ14&lt;&gt;"",1,0))</f>
        <v>0</v>
      </c>
      <c r="AJ11" s="119">
        <f>IF('Indicator Data'!AL14="No Data",1,IF('Indicator Data imputation'!AK14&lt;&gt;"",1,0))</f>
        <v>0</v>
      </c>
      <c r="AK11" s="119">
        <f>IF('Indicator Data'!AM14="No Data",1,IF('Indicator Data imputation'!AL14&lt;&gt;"",1,0))</f>
        <v>0</v>
      </c>
      <c r="AL11" s="119">
        <f>IF('Indicator Data'!AN14="No Data",1,IF('Indicator Data imputation'!AM14&lt;&gt;"",1,0))</f>
        <v>0</v>
      </c>
      <c r="AM11" s="119">
        <f>IF('Indicator Data'!AO14="No Data",1,IF('Indicator Data imputation'!AN14&lt;&gt;"",1,0))</f>
        <v>0</v>
      </c>
      <c r="AN11" s="119">
        <f>IF('Indicator Data'!AP14="No Data",1,IF('Indicator Data imputation'!AO14&lt;&gt;"",1,0))</f>
        <v>0</v>
      </c>
      <c r="AO11" s="119">
        <f>IF('Indicator Data'!AQ14="No Data",1,IF('Indicator Data imputation'!AP14&lt;&gt;"",1,0))</f>
        <v>0</v>
      </c>
      <c r="AP11" s="119">
        <f>IF('Indicator Data'!AR14="No Data",1,IF('Indicator Data imputation'!AQ14&lt;&gt;"",1,0))</f>
        <v>0</v>
      </c>
      <c r="AQ11" s="119">
        <f>IF('Indicator Data'!AS14="No Data",1,IF('Indicator Data imputation'!AR14&lt;&gt;"",1,0))</f>
        <v>0</v>
      </c>
      <c r="AR11" s="119">
        <f>IF('Indicator Data'!AT14="No Data",1,IF('Indicator Data imputation'!AS14&lt;&gt;"",1,0))</f>
        <v>0</v>
      </c>
      <c r="AS11" s="119">
        <f>IF('Indicator Data'!AU14="No Data",1,IF('Indicator Data imputation'!AT14&lt;&gt;"",1,0))</f>
        <v>0</v>
      </c>
      <c r="AT11" s="119">
        <f>IF('Indicator Data'!AV14="No Data",1,IF('Indicator Data imputation'!AU14&lt;&gt;"",1,0))</f>
        <v>0</v>
      </c>
      <c r="AU11" s="119">
        <f>IF('Indicator Data'!AW14="No Data",1,IF('Indicator Data imputation'!AV14&lt;&gt;"",1,0))</f>
        <v>0</v>
      </c>
      <c r="AV11" s="119">
        <f>IF('Indicator Data'!AX14="No Data",1,IF('Indicator Data imputation'!AW14&lt;&gt;"",1,0))</f>
        <v>0</v>
      </c>
      <c r="AW11" s="119">
        <f>IF('Indicator Data'!AY14="No Data",1,IF('Indicator Data imputation'!AX14&lt;&gt;"",1,0))</f>
        <v>0</v>
      </c>
      <c r="AX11" s="119">
        <f>IF('Indicator Data'!AZ14="No Data",1,IF('Indicator Data imputation'!AY14&lt;&gt;"",1,0))</f>
        <v>0</v>
      </c>
      <c r="AY11" s="119">
        <f>IF('Indicator Data'!BA14="No Data",1,IF('Indicator Data imputation'!AZ14&lt;&gt;"",1,0))</f>
        <v>0</v>
      </c>
      <c r="AZ11" s="119">
        <f>IF('Indicator Data'!BB14="No Data",1,IF('Indicator Data imputation'!BA14&lt;&gt;"",1,0))</f>
        <v>0</v>
      </c>
      <c r="BA11" s="119">
        <f>IF('Indicator Data'!BC14="No Data",1,IF('Indicator Data imputation'!BB14&lt;&gt;"",1,0))</f>
        <v>0</v>
      </c>
      <c r="BB11" s="119">
        <f>IF('Indicator Data'!BD14="No Data",1,IF('Indicator Data imputation'!BC14&lt;&gt;"",1,0))</f>
        <v>0</v>
      </c>
      <c r="BC11" s="119">
        <f>IF('Indicator Data'!BE14="No Data",1,IF('Indicator Data imputation'!BD14&lt;&gt;"",1,0))</f>
        <v>0</v>
      </c>
      <c r="BD11" s="4">
        <f t="shared" si="0"/>
        <v>0</v>
      </c>
      <c r="BE11" s="121">
        <f t="shared" si="1"/>
        <v>0</v>
      </c>
    </row>
    <row r="12" spans="1:57">
      <c r="A12" s="79" t="s">
        <v>343</v>
      </c>
      <c r="B12" s="119">
        <f>IF('Indicator Data'!D15="No Data",1,IF('Indicator Data imputation'!C15&lt;&gt;"",1,0))</f>
        <v>0</v>
      </c>
      <c r="C12" s="119">
        <f>IF('Indicator Data'!E15="No Data",1,IF('Indicator Data imputation'!D15&lt;&gt;"",1,0))</f>
        <v>0</v>
      </c>
      <c r="D12" s="119">
        <f>IF('Indicator Data'!F15="No Data",1,IF('Indicator Data imputation'!E15&lt;&gt;"",1,0))</f>
        <v>0</v>
      </c>
      <c r="E12" s="119">
        <f>IF('Indicator Data'!G15="No Data",1,IF('Indicator Data imputation'!F15&lt;&gt;"",1,0))</f>
        <v>0</v>
      </c>
      <c r="F12" s="119">
        <f>IF('Indicator Data'!H15="No Data",1,IF('Indicator Data imputation'!G15&lt;&gt;"",1,0))</f>
        <v>0</v>
      </c>
      <c r="G12" s="119">
        <f>IF('Indicator Data'!I15="No Data",1,IF('Indicator Data imputation'!H15&lt;&gt;"",1,0))</f>
        <v>0</v>
      </c>
      <c r="H12" s="119">
        <f>IF('Indicator Data'!J15="No Data",1,IF('Indicator Data imputation'!I15&lt;&gt;"",1,0))</f>
        <v>0</v>
      </c>
      <c r="I12" s="119">
        <f>IF('Indicator Data'!K15="No Data",1,IF('Indicator Data imputation'!J15&lt;&gt;"",1,0))</f>
        <v>0</v>
      </c>
      <c r="J12" s="119">
        <f>IF('Indicator Data'!L15="No Data",1,IF('Indicator Data imputation'!K15&lt;&gt;"",1,0))</f>
        <v>0</v>
      </c>
      <c r="K12" s="119">
        <f>IF('Indicator Data'!M15="No Data",1,IF('Indicator Data imputation'!L15&lt;&gt;"",1,0))</f>
        <v>0</v>
      </c>
      <c r="L12" s="119">
        <f>IF('Indicator Data'!N15="No Data",1,IF('Indicator Data imputation'!M15&lt;&gt;"",1,0))</f>
        <v>0</v>
      </c>
      <c r="M12" s="119">
        <f>IF('Indicator Data'!O15="No Data",1,IF('Indicator Data imputation'!N15&lt;&gt;"",1,0))</f>
        <v>0</v>
      </c>
      <c r="N12" s="119">
        <f>IF('Indicator Data'!P15="No Data",1,IF('Indicator Data imputation'!O15&lt;&gt;"",1,0))</f>
        <v>0</v>
      </c>
      <c r="O12" s="119">
        <f>IF('Indicator Data'!Q15="No Data",1,IF('Indicator Data imputation'!P15&lt;&gt;"",1,0))</f>
        <v>0</v>
      </c>
      <c r="P12" s="119">
        <f>IF('Indicator Data'!R15="No Data",1,IF('Indicator Data imputation'!Q15&lt;&gt;"",1,0))</f>
        <v>0</v>
      </c>
      <c r="Q12" s="119">
        <f>IF('Indicator Data'!S15="No Data",1,IF('Indicator Data imputation'!R15&lt;&gt;"",1,0))</f>
        <v>0</v>
      </c>
      <c r="R12" s="119">
        <f>IF('Indicator Data'!T15="No Data",1,IF('Indicator Data imputation'!S15&lt;&gt;"",1,0))</f>
        <v>0</v>
      </c>
      <c r="S12" s="119">
        <f>IF('Indicator Data'!U15="No Data",1,IF('Indicator Data imputation'!T15&lt;&gt;"",1,0))</f>
        <v>0</v>
      </c>
      <c r="T12" s="119">
        <f>IF('Indicator Data'!V15="No Data",1,IF('Indicator Data imputation'!U15&lt;&gt;"",1,0))</f>
        <v>0</v>
      </c>
      <c r="U12" s="119">
        <f>IF('Indicator Data'!W15="No Data",1,IF('Indicator Data imputation'!V15&lt;&gt;"",1,0))</f>
        <v>0</v>
      </c>
      <c r="V12" s="119">
        <f>IF('Indicator Data'!X15="No Data",1,IF('Indicator Data imputation'!W15&lt;&gt;"",1,0))</f>
        <v>0</v>
      </c>
      <c r="W12" s="119">
        <f>IF('Indicator Data'!Y15="No Data",1,IF('Indicator Data imputation'!X15&lt;&gt;"",1,0))</f>
        <v>0</v>
      </c>
      <c r="X12" s="119">
        <f>IF('Indicator Data'!Z15="No Data",1,IF('Indicator Data imputation'!Y15&lt;&gt;"",1,0))</f>
        <v>0</v>
      </c>
      <c r="Y12" s="119">
        <f>IF('Indicator Data'!AA15="No Data",1,IF('Indicator Data imputation'!Z15&lt;&gt;"",1,0))</f>
        <v>0</v>
      </c>
      <c r="Z12" s="119">
        <f>IF('Indicator Data'!AB15="No Data",1,IF('Indicator Data imputation'!AA15&lt;&gt;"",1,0))</f>
        <v>0</v>
      </c>
      <c r="AA12" s="119">
        <f>IF('Indicator Data'!AC15="No Data",1,IF('Indicator Data imputation'!AB15&lt;&gt;"",1,0))</f>
        <v>0</v>
      </c>
      <c r="AB12" s="119">
        <f>IF('Indicator Data'!AD15="No Data",1,IF('Indicator Data imputation'!AC15&lt;&gt;"",1,0))</f>
        <v>0</v>
      </c>
      <c r="AC12" s="119">
        <f>IF('Indicator Data'!AE15="No Data",1,IF('Indicator Data imputation'!AD15&lt;&gt;"",1,0))</f>
        <v>0</v>
      </c>
      <c r="AD12" s="119">
        <f>IF('Indicator Data'!AF15="No Data",1,IF('Indicator Data imputation'!AE15&lt;&gt;"",1,0))</f>
        <v>0</v>
      </c>
      <c r="AE12" s="119">
        <f>IF('Indicator Data'!AG15="No Data",1,IF('Indicator Data imputation'!AF15&lt;&gt;"",1,0))</f>
        <v>0</v>
      </c>
      <c r="AF12" s="119">
        <f>IF('Indicator Data'!AH15="No Data",1,IF('Indicator Data imputation'!AG15&lt;&gt;"",1,0))</f>
        <v>0</v>
      </c>
      <c r="AG12" s="119">
        <f>IF('Indicator Data'!AI15="No Data",1,IF('Indicator Data imputation'!AH15&lt;&gt;"",1,0))</f>
        <v>0</v>
      </c>
      <c r="AH12" s="119">
        <f>IF('Indicator Data'!AJ15="No Data",1,IF('Indicator Data imputation'!AI15&lt;&gt;"",1,0))</f>
        <v>0</v>
      </c>
      <c r="AI12" s="119">
        <f>IF('Indicator Data'!AK15="No Data",1,IF('Indicator Data imputation'!AJ15&lt;&gt;"",1,0))</f>
        <v>0</v>
      </c>
      <c r="AJ12" s="119">
        <f>IF('Indicator Data'!AL15="No Data",1,IF('Indicator Data imputation'!AK15&lt;&gt;"",1,0))</f>
        <v>0</v>
      </c>
      <c r="AK12" s="119">
        <f>IF('Indicator Data'!AM15="No Data",1,IF('Indicator Data imputation'!AL15&lt;&gt;"",1,0))</f>
        <v>0</v>
      </c>
      <c r="AL12" s="119">
        <f>IF('Indicator Data'!AN15="No Data",1,IF('Indicator Data imputation'!AM15&lt;&gt;"",1,0))</f>
        <v>0</v>
      </c>
      <c r="AM12" s="119">
        <f>IF('Indicator Data'!AO15="No Data",1,IF('Indicator Data imputation'!AN15&lt;&gt;"",1,0))</f>
        <v>0</v>
      </c>
      <c r="AN12" s="119">
        <f>IF('Indicator Data'!AP15="No Data",1,IF('Indicator Data imputation'!AO15&lt;&gt;"",1,0))</f>
        <v>0</v>
      </c>
      <c r="AO12" s="119">
        <f>IF('Indicator Data'!AQ15="No Data",1,IF('Indicator Data imputation'!AP15&lt;&gt;"",1,0))</f>
        <v>0</v>
      </c>
      <c r="AP12" s="119">
        <f>IF('Indicator Data'!AR15="No Data",1,IF('Indicator Data imputation'!AQ15&lt;&gt;"",1,0))</f>
        <v>0</v>
      </c>
      <c r="AQ12" s="119">
        <f>IF('Indicator Data'!AS15="No Data",1,IF('Indicator Data imputation'!AR15&lt;&gt;"",1,0))</f>
        <v>0</v>
      </c>
      <c r="AR12" s="119">
        <f>IF('Indicator Data'!AT15="No Data",1,IF('Indicator Data imputation'!AS15&lt;&gt;"",1,0))</f>
        <v>0</v>
      </c>
      <c r="AS12" s="119">
        <f>IF('Indicator Data'!AU15="No Data",1,IF('Indicator Data imputation'!AT15&lt;&gt;"",1,0))</f>
        <v>0</v>
      </c>
      <c r="AT12" s="119">
        <f>IF('Indicator Data'!AV15="No Data",1,IF('Indicator Data imputation'!AU15&lt;&gt;"",1,0))</f>
        <v>0</v>
      </c>
      <c r="AU12" s="119">
        <f>IF('Indicator Data'!AW15="No Data",1,IF('Indicator Data imputation'!AV15&lt;&gt;"",1,0))</f>
        <v>0</v>
      </c>
      <c r="AV12" s="119">
        <f>IF('Indicator Data'!AX15="No Data",1,IF('Indicator Data imputation'!AW15&lt;&gt;"",1,0))</f>
        <v>0</v>
      </c>
      <c r="AW12" s="119">
        <f>IF('Indicator Data'!AY15="No Data",1,IF('Indicator Data imputation'!AX15&lt;&gt;"",1,0))</f>
        <v>0</v>
      </c>
      <c r="AX12" s="119">
        <f>IF('Indicator Data'!AZ15="No Data",1,IF('Indicator Data imputation'!AY15&lt;&gt;"",1,0))</f>
        <v>0</v>
      </c>
      <c r="AY12" s="119">
        <f>IF('Indicator Data'!BA15="No Data",1,IF('Indicator Data imputation'!AZ15&lt;&gt;"",1,0))</f>
        <v>0</v>
      </c>
      <c r="AZ12" s="119">
        <f>IF('Indicator Data'!BB15="No Data",1,IF('Indicator Data imputation'!BA15&lt;&gt;"",1,0))</f>
        <v>0</v>
      </c>
      <c r="BA12" s="119">
        <f>IF('Indicator Data'!BC15="No Data",1,IF('Indicator Data imputation'!BB15&lt;&gt;"",1,0))</f>
        <v>0</v>
      </c>
      <c r="BB12" s="119">
        <f>IF('Indicator Data'!BD15="No Data",1,IF('Indicator Data imputation'!BC15&lt;&gt;"",1,0))</f>
        <v>0</v>
      </c>
      <c r="BC12" s="119">
        <f>IF('Indicator Data'!BE15="No Data",1,IF('Indicator Data imputation'!BD15&lt;&gt;"",1,0))</f>
        <v>0</v>
      </c>
      <c r="BD12" s="4">
        <f t="shared" si="0"/>
        <v>0</v>
      </c>
      <c r="BE12" s="121">
        <f t="shared" si="1"/>
        <v>0</v>
      </c>
    </row>
    <row r="13" spans="1:57">
      <c r="A13" s="79" t="s">
        <v>344</v>
      </c>
      <c r="B13" s="119">
        <f>IF('Indicator Data'!D16="No Data",1,IF('Indicator Data imputation'!C16&lt;&gt;"",1,0))</f>
        <v>0</v>
      </c>
      <c r="C13" s="119">
        <f>IF('Indicator Data'!E16="No Data",1,IF('Indicator Data imputation'!D16&lt;&gt;"",1,0))</f>
        <v>0</v>
      </c>
      <c r="D13" s="119">
        <f>IF('Indicator Data'!F16="No Data",1,IF('Indicator Data imputation'!E16&lt;&gt;"",1,0))</f>
        <v>0</v>
      </c>
      <c r="E13" s="119">
        <f>IF('Indicator Data'!G16="No Data",1,IF('Indicator Data imputation'!F16&lt;&gt;"",1,0))</f>
        <v>0</v>
      </c>
      <c r="F13" s="119">
        <f>IF('Indicator Data'!H16="No Data",1,IF('Indicator Data imputation'!G16&lt;&gt;"",1,0))</f>
        <v>0</v>
      </c>
      <c r="G13" s="119">
        <f>IF('Indicator Data'!I16="No Data",1,IF('Indicator Data imputation'!H16&lt;&gt;"",1,0))</f>
        <v>0</v>
      </c>
      <c r="H13" s="119">
        <f>IF('Indicator Data'!J16="No Data",1,IF('Indicator Data imputation'!I16&lt;&gt;"",1,0))</f>
        <v>1</v>
      </c>
      <c r="I13" s="119">
        <f>IF('Indicator Data'!K16="No Data",1,IF('Indicator Data imputation'!J16&lt;&gt;"",1,0))</f>
        <v>0</v>
      </c>
      <c r="J13" s="119">
        <f>IF('Indicator Data'!L16="No Data",1,IF('Indicator Data imputation'!K16&lt;&gt;"",1,0))</f>
        <v>0</v>
      </c>
      <c r="K13" s="119">
        <f>IF('Indicator Data'!M16="No Data",1,IF('Indicator Data imputation'!L16&lt;&gt;"",1,0))</f>
        <v>0</v>
      </c>
      <c r="L13" s="119">
        <f>IF('Indicator Data'!N16="No Data",1,IF('Indicator Data imputation'!M16&lt;&gt;"",1,0))</f>
        <v>0</v>
      </c>
      <c r="M13" s="119">
        <f>IF('Indicator Data'!O16="No Data",1,IF('Indicator Data imputation'!N16&lt;&gt;"",1,0))</f>
        <v>0</v>
      </c>
      <c r="N13" s="119">
        <f>IF('Indicator Data'!P16="No Data",1,IF('Indicator Data imputation'!O16&lt;&gt;"",1,0))</f>
        <v>0</v>
      </c>
      <c r="O13" s="119">
        <f>IF('Indicator Data'!Q16="No Data",1,IF('Indicator Data imputation'!P16&lt;&gt;"",1,0))</f>
        <v>0</v>
      </c>
      <c r="P13" s="119">
        <f>IF('Indicator Data'!R16="No Data",1,IF('Indicator Data imputation'!Q16&lt;&gt;"",1,0))</f>
        <v>0</v>
      </c>
      <c r="Q13" s="119">
        <f>IF('Indicator Data'!S16="No Data",1,IF('Indicator Data imputation'!R16&lt;&gt;"",1,0))</f>
        <v>0</v>
      </c>
      <c r="R13" s="119">
        <f>IF('Indicator Data'!T16="No Data",1,IF('Indicator Data imputation'!S16&lt;&gt;"",1,0))</f>
        <v>0</v>
      </c>
      <c r="S13" s="119">
        <f>IF('Indicator Data'!U16="No Data",1,IF('Indicator Data imputation'!T16&lt;&gt;"",1,0))</f>
        <v>0</v>
      </c>
      <c r="T13" s="119">
        <f>IF('Indicator Data'!V16="No Data",1,IF('Indicator Data imputation'!U16&lt;&gt;"",1,0))</f>
        <v>0</v>
      </c>
      <c r="U13" s="119">
        <f>IF('Indicator Data'!W16="No Data",1,IF('Indicator Data imputation'!V16&lt;&gt;"",1,0))</f>
        <v>0</v>
      </c>
      <c r="V13" s="119">
        <f>IF('Indicator Data'!X16="No Data",1,IF('Indicator Data imputation'!W16&lt;&gt;"",1,0))</f>
        <v>0</v>
      </c>
      <c r="W13" s="119">
        <f>IF('Indicator Data'!Y16="No Data",1,IF('Indicator Data imputation'!X16&lt;&gt;"",1,0))</f>
        <v>0</v>
      </c>
      <c r="X13" s="119">
        <f>IF('Indicator Data'!Z16="No Data",1,IF('Indicator Data imputation'!Y16&lt;&gt;"",1,0))</f>
        <v>0</v>
      </c>
      <c r="Y13" s="119">
        <f>IF('Indicator Data'!AA16="No Data",1,IF('Indicator Data imputation'!Z16&lt;&gt;"",1,0))</f>
        <v>0</v>
      </c>
      <c r="Z13" s="119">
        <f>IF('Indicator Data'!AB16="No Data",1,IF('Indicator Data imputation'!AA16&lt;&gt;"",1,0))</f>
        <v>0</v>
      </c>
      <c r="AA13" s="119">
        <f>IF('Indicator Data'!AC16="No Data",1,IF('Indicator Data imputation'!AB16&lt;&gt;"",1,0))</f>
        <v>0</v>
      </c>
      <c r="AB13" s="119">
        <f>IF('Indicator Data'!AD16="No Data",1,IF('Indicator Data imputation'!AC16&lt;&gt;"",1,0))</f>
        <v>0</v>
      </c>
      <c r="AC13" s="119">
        <f>IF('Indicator Data'!AE16="No Data",1,IF('Indicator Data imputation'!AD16&lt;&gt;"",1,0))</f>
        <v>0</v>
      </c>
      <c r="AD13" s="119">
        <f>IF('Indicator Data'!AF16="No Data",1,IF('Indicator Data imputation'!AE16&lt;&gt;"",1,0))</f>
        <v>0</v>
      </c>
      <c r="AE13" s="119">
        <f>IF('Indicator Data'!AG16="No Data",1,IF('Indicator Data imputation'!AF16&lt;&gt;"",1,0))</f>
        <v>0</v>
      </c>
      <c r="AF13" s="119">
        <f>IF('Indicator Data'!AH16="No Data",1,IF('Indicator Data imputation'!AG16&lt;&gt;"",1,0))</f>
        <v>0</v>
      </c>
      <c r="AG13" s="119">
        <f>IF('Indicator Data'!AI16="No Data",1,IF('Indicator Data imputation'!AH16&lt;&gt;"",1,0))</f>
        <v>0</v>
      </c>
      <c r="AH13" s="119">
        <f>IF('Indicator Data'!AJ16="No Data",1,IF('Indicator Data imputation'!AI16&lt;&gt;"",1,0))</f>
        <v>0</v>
      </c>
      <c r="AI13" s="119">
        <f>IF('Indicator Data'!AK16="No Data",1,IF('Indicator Data imputation'!AJ16&lt;&gt;"",1,0))</f>
        <v>0</v>
      </c>
      <c r="AJ13" s="119">
        <f>IF('Indicator Data'!AL16="No Data",1,IF('Indicator Data imputation'!AK16&lt;&gt;"",1,0))</f>
        <v>0</v>
      </c>
      <c r="AK13" s="119">
        <f>IF('Indicator Data'!AM16="No Data",1,IF('Indicator Data imputation'!AL16&lt;&gt;"",1,0))</f>
        <v>1</v>
      </c>
      <c r="AL13" s="119">
        <f>IF('Indicator Data'!AN16="No Data",1,IF('Indicator Data imputation'!AM16&lt;&gt;"",1,0))</f>
        <v>0</v>
      </c>
      <c r="AM13" s="119">
        <f>IF('Indicator Data'!AO16="No Data",1,IF('Indicator Data imputation'!AN16&lt;&gt;"",1,0))</f>
        <v>0</v>
      </c>
      <c r="AN13" s="119">
        <f>IF('Indicator Data'!AP16="No Data",1,IF('Indicator Data imputation'!AO16&lt;&gt;"",1,0))</f>
        <v>0</v>
      </c>
      <c r="AO13" s="119">
        <f>IF('Indicator Data'!AQ16="No Data",1,IF('Indicator Data imputation'!AP16&lt;&gt;"",1,0))</f>
        <v>0</v>
      </c>
      <c r="AP13" s="119">
        <f>IF('Indicator Data'!AR16="No Data",1,IF('Indicator Data imputation'!AQ16&lt;&gt;"",1,0))</f>
        <v>0</v>
      </c>
      <c r="AQ13" s="119">
        <f>IF('Indicator Data'!AS16="No Data",1,IF('Indicator Data imputation'!AR16&lt;&gt;"",1,0))</f>
        <v>0</v>
      </c>
      <c r="AR13" s="119">
        <f>IF('Indicator Data'!AT16="No Data",1,IF('Indicator Data imputation'!AS16&lt;&gt;"",1,0))</f>
        <v>0</v>
      </c>
      <c r="AS13" s="119">
        <f>IF('Indicator Data'!AU16="No Data",1,IF('Indicator Data imputation'!AT16&lt;&gt;"",1,0))</f>
        <v>0</v>
      </c>
      <c r="AT13" s="119">
        <f>IF('Indicator Data'!AV16="No Data",1,IF('Indicator Data imputation'!AU16&lt;&gt;"",1,0))</f>
        <v>0</v>
      </c>
      <c r="AU13" s="119">
        <f>IF('Indicator Data'!AW16="No Data",1,IF('Indicator Data imputation'!AV16&lt;&gt;"",1,0))</f>
        <v>0</v>
      </c>
      <c r="AV13" s="119">
        <f>IF('Indicator Data'!AX16="No Data",1,IF('Indicator Data imputation'!AW16&lt;&gt;"",1,0))</f>
        <v>0</v>
      </c>
      <c r="AW13" s="119">
        <f>IF('Indicator Data'!AY16="No Data",1,IF('Indicator Data imputation'!AX16&lt;&gt;"",1,0))</f>
        <v>0</v>
      </c>
      <c r="AX13" s="119">
        <f>IF('Indicator Data'!AZ16="No Data",1,IF('Indicator Data imputation'!AY16&lt;&gt;"",1,0))</f>
        <v>0</v>
      </c>
      <c r="AY13" s="119">
        <f>IF('Indicator Data'!BA16="No Data",1,IF('Indicator Data imputation'!AZ16&lt;&gt;"",1,0))</f>
        <v>0</v>
      </c>
      <c r="AZ13" s="119">
        <f>IF('Indicator Data'!BB16="No Data",1,IF('Indicator Data imputation'!BA16&lt;&gt;"",1,0))</f>
        <v>0</v>
      </c>
      <c r="BA13" s="119">
        <f>IF('Indicator Data'!BC16="No Data",1,IF('Indicator Data imputation'!BB16&lt;&gt;"",1,0))</f>
        <v>0</v>
      </c>
      <c r="BB13" s="119">
        <f>IF('Indicator Data'!BD16="No Data",1,IF('Indicator Data imputation'!BC16&lt;&gt;"",1,0))</f>
        <v>0</v>
      </c>
      <c r="BC13" s="119">
        <f>IF('Indicator Data'!BE16="No Data",1,IF('Indicator Data imputation'!BD16&lt;&gt;"",1,0))</f>
        <v>0</v>
      </c>
      <c r="BD13" s="4">
        <f t="shared" si="0"/>
        <v>2</v>
      </c>
      <c r="BE13" s="121">
        <f t="shared" si="1"/>
        <v>3.7037037037037035E-2</v>
      </c>
    </row>
    <row r="14" spans="1:57">
      <c r="A14" s="79" t="s">
        <v>345</v>
      </c>
      <c r="B14" s="119">
        <f>IF('Indicator Data'!D17="No Data",1,IF('Indicator Data imputation'!C17&lt;&gt;"",1,0))</f>
        <v>0</v>
      </c>
      <c r="C14" s="119">
        <f>IF('Indicator Data'!E17="No Data",1,IF('Indicator Data imputation'!D17&lt;&gt;"",1,0))</f>
        <v>0</v>
      </c>
      <c r="D14" s="119">
        <f>IF('Indicator Data'!F17="No Data",1,IF('Indicator Data imputation'!E17&lt;&gt;"",1,0))</f>
        <v>0</v>
      </c>
      <c r="E14" s="119">
        <f>IF('Indicator Data'!G17="No Data",1,IF('Indicator Data imputation'!F17&lt;&gt;"",1,0))</f>
        <v>0</v>
      </c>
      <c r="F14" s="119">
        <f>IF('Indicator Data'!H17="No Data",1,IF('Indicator Data imputation'!G17&lt;&gt;"",1,0))</f>
        <v>0</v>
      </c>
      <c r="G14" s="119">
        <f>IF('Indicator Data'!I17="No Data",1,IF('Indicator Data imputation'!H17&lt;&gt;"",1,0))</f>
        <v>0</v>
      </c>
      <c r="H14" s="119">
        <f>IF('Indicator Data'!J17="No Data",1,IF('Indicator Data imputation'!I17&lt;&gt;"",1,0))</f>
        <v>1</v>
      </c>
      <c r="I14" s="119">
        <f>IF('Indicator Data'!K17="No Data",1,IF('Indicator Data imputation'!J17&lt;&gt;"",1,0))</f>
        <v>0</v>
      </c>
      <c r="J14" s="119">
        <f>IF('Indicator Data'!L17="No Data",1,IF('Indicator Data imputation'!K17&lt;&gt;"",1,0))</f>
        <v>0</v>
      </c>
      <c r="K14" s="119">
        <f>IF('Indicator Data'!M17="No Data",1,IF('Indicator Data imputation'!L17&lt;&gt;"",1,0))</f>
        <v>0</v>
      </c>
      <c r="L14" s="119">
        <f>IF('Indicator Data'!N17="No Data",1,IF('Indicator Data imputation'!M17&lt;&gt;"",1,0))</f>
        <v>0</v>
      </c>
      <c r="M14" s="119">
        <f>IF('Indicator Data'!O17="No Data",1,IF('Indicator Data imputation'!N17&lt;&gt;"",1,0))</f>
        <v>0</v>
      </c>
      <c r="N14" s="119">
        <f>IF('Indicator Data'!P17="No Data",1,IF('Indicator Data imputation'!O17&lt;&gt;"",1,0))</f>
        <v>0</v>
      </c>
      <c r="O14" s="119">
        <f>IF('Indicator Data'!Q17="No Data",1,IF('Indicator Data imputation'!P17&lt;&gt;"",1,0))</f>
        <v>0</v>
      </c>
      <c r="P14" s="119">
        <f>IF('Indicator Data'!R17="No Data",1,IF('Indicator Data imputation'!Q17&lt;&gt;"",1,0))</f>
        <v>0</v>
      </c>
      <c r="Q14" s="119">
        <f>IF('Indicator Data'!S17="No Data",1,IF('Indicator Data imputation'!R17&lt;&gt;"",1,0))</f>
        <v>0</v>
      </c>
      <c r="R14" s="119">
        <f>IF('Indicator Data'!T17="No Data",1,IF('Indicator Data imputation'!S17&lt;&gt;"",1,0))</f>
        <v>0</v>
      </c>
      <c r="S14" s="119">
        <f>IF('Indicator Data'!U17="No Data",1,IF('Indicator Data imputation'!T17&lt;&gt;"",1,0))</f>
        <v>0</v>
      </c>
      <c r="T14" s="119">
        <f>IF('Indicator Data'!V17="No Data",1,IF('Indicator Data imputation'!U17&lt;&gt;"",1,0))</f>
        <v>0</v>
      </c>
      <c r="U14" s="119">
        <f>IF('Indicator Data'!W17="No Data",1,IF('Indicator Data imputation'!V17&lt;&gt;"",1,0))</f>
        <v>0</v>
      </c>
      <c r="V14" s="119">
        <f>IF('Indicator Data'!X17="No Data",1,IF('Indicator Data imputation'!W17&lt;&gt;"",1,0))</f>
        <v>0</v>
      </c>
      <c r="W14" s="119">
        <f>IF('Indicator Data'!Y17="No Data",1,IF('Indicator Data imputation'!X17&lt;&gt;"",1,0))</f>
        <v>0</v>
      </c>
      <c r="X14" s="119">
        <f>IF('Indicator Data'!Z17="No Data",1,IF('Indicator Data imputation'!Y17&lt;&gt;"",1,0))</f>
        <v>0</v>
      </c>
      <c r="Y14" s="119">
        <f>IF('Indicator Data'!AA17="No Data",1,IF('Indicator Data imputation'!Z17&lt;&gt;"",1,0))</f>
        <v>0</v>
      </c>
      <c r="Z14" s="119">
        <f>IF('Indicator Data'!AB17="No Data",1,IF('Indicator Data imputation'!AA17&lt;&gt;"",1,0))</f>
        <v>0</v>
      </c>
      <c r="AA14" s="119">
        <f>IF('Indicator Data'!AC17="No Data",1,IF('Indicator Data imputation'!AB17&lt;&gt;"",1,0))</f>
        <v>0</v>
      </c>
      <c r="AB14" s="119">
        <f>IF('Indicator Data'!AD17="No Data",1,IF('Indicator Data imputation'!AC17&lt;&gt;"",1,0))</f>
        <v>0</v>
      </c>
      <c r="AC14" s="119">
        <f>IF('Indicator Data'!AE17="No Data",1,IF('Indicator Data imputation'!AD17&lt;&gt;"",1,0))</f>
        <v>0</v>
      </c>
      <c r="AD14" s="119">
        <f>IF('Indicator Data'!AF17="No Data",1,IF('Indicator Data imputation'!AE17&lt;&gt;"",1,0))</f>
        <v>0</v>
      </c>
      <c r="AE14" s="119">
        <f>IF('Indicator Data'!AG17="No Data",1,IF('Indicator Data imputation'!AF17&lt;&gt;"",1,0))</f>
        <v>0</v>
      </c>
      <c r="AF14" s="119">
        <f>IF('Indicator Data'!AH17="No Data",1,IF('Indicator Data imputation'!AG17&lt;&gt;"",1,0))</f>
        <v>0</v>
      </c>
      <c r="AG14" s="119">
        <f>IF('Indicator Data'!AI17="No Data",1,IF('Indicator Data imputation'!AH17&lt;&gt;"",1,0))</f>
        <v>0</v>
      </c>
      <c r="AH14" s="119">
        <f>IF('Indicator Data'!AJ17="No Data",1,IF('Indicator Data imputation'!AI17&lt;&gt;"",1,0))</f>
        <v>0</v>
      </c>
      <c r="AI14" s="119">
        <f>IF('Indicator Data'!AK17="No Data",1,IF('Indicator Data imputation'!AJ17&lt;&gt;"",1,0))</f>
        <v>0</v>
      </c>
      <c r="AJ14" s="119">
        <f>IF('Indicator Data'!AL17="No Data",1,IF('Indicator Data imputation'!AK17&lt;&gt;"",1,0))</f>
        <v>0</v>
      </c>
      <c r="AK14" s="119">
        <f>IF('Indicator Data'!AM17="No Data",1,IF('Indicator Data imputation'!AL17&lt;&gt;"",1,0))</f>
        <v>1</v>
      </c>
      <c r="AL14" s="119">
        <f>IF('Indicator Data'!AN17="No Data",1,IF('Indicator Data imputation'!AM17&lt;&gt;"",1,0))</f>
        <v>0</v>
      </c>
      <c r="AM14" s="119">
        <f>IF('Indicator Data'!AO17="No Data",1,IF('Indicator Data imputation'!AN17&lt;&gt;"",1,0))</f>
        <v>0</v>
      </c>
      <c r="AN14" s="119">
        <f>IF('Indicator Data'!AP17="No Data",1,IF('Indicator Data imputation'!AO17&lt;&gt;"",1,0))</f>
        <v>0</v>
      </c>
      <c r="AO14" s="119">
        <f>IF('Indicator Data'!AQ17="No Data",1,IF('Indicator Data imputation'!AP17&lt;&gt;"",1,0))</f>
        <v>0</v>
      </c>
      <c r="AP14" s="119">
        <f>IF('Indicator Data'!AR17="No Data",1,IF('Indicator Data imputation'!AQ17&lt;&gt;"",1,0))</f>
        <v>0</v>
      </c>
      <c r="AQ14" s="119">
        <f>IF('Indicator Data'!AS17="No Data",1,IF('Indicator Data imputation'!AR17&lt;&gt;"",1,0))</f>
        <v>0</v>
      </c>
      <c r="AR14" s="119">
        <f>IF('Indicator Data'!AT17="No Data",1,IF('Indicator Data imputation'!AS17&lt;&gt;"",1,0))</f>
        <v>0</v>
      </c>
      <c r="AS14" s="119">
        <f>IF('Indicator Data'!AU17="No Data",1,IF('Indicator Data imputation'!AT17&lt;&gt;"",1,0))</f>
        <v>0</v>
      </c>
      <c r="AT14" s="119">
        <f>IF('Indicator Data'!AV17="No Data",1,IF('Indicator Data imputation'!AU17&lt;&gt;"",1,0))</f>
        <v>0</v>
      </c>
      <c r="AU14" s="119">
        <f>IF('Indicator Data'!AW17="No Data",1,IF('Indicator Data imputation'!AV17&lt;&gt;"",1,0))</f>
        <v>0</v>
      </c>
      <c r="AV14" s="119">
        <f>IF('Indicator Data'!AX17="No Data",1,IF('Indicator Data imputation'!AW17&lt;&gt;"",1,0))</f>
        <v>0</v>
      </c>
      <c r="AW14" s="119">
        <f>IF('Indicator Data'!AY17="No Data",1,IF('Indicator Data imputation'!AX17&lt;&gt;"",1,0))</f>
        <v>0</v>
      </c>
      <c r="AX14" s="119">
        <f>IF('Indicator Data'!AZ17="No Data",1,IF('Indicator Data imputation'!AY17&lt;&gt;"",1,0))</f>
        <v>0</v>
      </c>
      <c r="AY14" s="119">
        <f>IF('Indicator Data'!BA17="No Data",1,IF('Indicator Data imputation'!AZ17&lt;&gt;"",1,0))</f>
        <v>0</v>
      </c>
      <c r="AZ14" s="119">
        <f>IF('Indicator Data'!BB17="No Data",1,IF('Indicator Data imputation'!BA17&lt;&gt;"",1,0))</f>
        <v>0</v>
      </c>
      <c r="BA14" s="119">
        <f>IF('Indicator Data'!BC17="No Data",1,IF('Indicator Data imputation'!BB17&lt;&gt;"",1,0))</f>
        <v>0</v>
      </c>
      <c r="BB14" s="119">
        <f>IF('Indicator Data'!BD17="No Data",1,IF('Indicator Data imputation'!BC17&lt;&gt;"",1,0))</f>
        <v>0</v>
      </c>
      <c r="BC14" s="119">
        <f>IF('Indicator Data'!BE17="No Data",1,IF('Indicator Data imputation'!BD17&lt;&gt;"",1,0))</f>
        <v>0</v>
      </c>
      <c r="BD14" s="4">
        <f t="shared" si="0"/>
        <v>2</v>
      </c>
      <c r="BE14" s="121">
        <f t="shared" si="1"/>
        <v>3.7037037037037035E-2</v>
      </c>
    </row>
    <row r="15" spans="1:57">
      <c r="A15" s="79" t="s">
        <v>346</v>
      </c>
      <c r="B15" s="119">
        <f>IF('Indicator Data'!D18="No Data",1,IF('Indicator Data imputation'!C18&lt;&gt;"",1,0))</f>
        <v>0</v>
      </c>
      <c r="C15" s="119">
        <f>IF('Indicator Data'!E18="No Data",1,IF('Indicator Data imputation'!D18&lt;&gt;"",1,0))</f>
        <v>0</v>
      </c>
      <c r="D15" s="119">
        <f>IF('Indicator Data'!F18="No Data",1,IF('Indicator Data imputation'!E18&lt;&gt;"",1,0))</f>
        <v>0</v>
      </c>
      <c r="E15" s="119">
        <f>IF('Indicator Data'!G18="No Data",1,IF('Indicator Data imputation'!F18&lt;&gt;"",1,0))</f>
        <v>0</v>
      </c>
      <c r="F15" s="119">
        <f>IF('Indicator Data'!H18="No Data",1,IF('Indicator Data imputation'!G18&lt;&gt;"",1,0))</f>
        <v>0</v>
      </c>
      <c r="G15" s="119">
        <f>IF('Indicator Data'!I18="No Data",1,IF('Indicator Data imputation'!H18&lt;&gt;"",1,0))</f>
        <v>0</v>
      </c>
      <c r="H15" s="119">
        <f>IF('Indicator Data'!J18="No Data",1,IF('Indicator Data imputation'!I18&lt;&gt;"",1,0))</f>
        <v>1</v>
      </c>
      <c r="I15" s="119">
        <f>IF('Indicator Data'!K18="No Data",1,IF('Indicator Data imputation'!J18&lt;&gt;"",1,0))</f>
        <v>0</v>
      </c>
      <c r="J15" s="119">
        <f>IF('Indicator Data'!L18="No Data",1,IF('Indicator Data imputation'!K18&lt;&gt;"",1,0))</f>
        <v>0</v>
      </c>
      <c r="K15" s="119">
        <f>IF('Indicator Data'!M18="No Data",1,IF('Indicator Data imputation'!L18&lt;&gt;"",1,0))</f>
        <v>0</v>
      </c>
      <c r="L15" s="119">
        <f>IF('Indicator Data'!N18="No Data",1,IF('Indicator Data imputation'!M18&lt;&gt;"",1,0))</f>
        <v>0</v>
      </c>
      <c r="M15" s="119">
        <f>IF('Indicator Data'!O18="No Data",1,IF('Indicator Data imputation'!N18&lt;&gt;"",1,0))</f>
        <v>0</v>
      </c>
      <c r="N15" s="119">
        <f>IF('Indicator Data'!P18="No Data",1,IF('Indicator Data imputation'!O18&lt;&gt;"",1,0))</f>
        <v>0</v>
      </c>
      <c r="O15" s="119">
        <f>IF('Indicator Data'!Q18="No Data",1,IF('Indicator Data imputation'!P18&lt;&gt;"",1,0))</f>
        <v>0</v>
      </c>
      <c r="P15" s="119">
        <f>IF('Indicator Data'!R18="No Data",1,IF('Indicator Data imputation'!Q18&lt;&gt;"",1,0))</f>
        <v>0</v>
      </c>
      <c r="Q15" s="119">
        <f>IF('Indicator Data'!S18="No Data",1,IF('Indicator Data imputation'!R18&lt;&gt;"",1,0))</f>
        <v>0</v>
      </c>
      <c r="R15" s="119">
        <f>IF('Indicator Data'!T18="No Data",1,IF('Indicator Data imputation'!S18&lt;&gt;"",1,0))</f>
        <v>0</v>
      </c>
      <c r="S15" s="119">
        <f>IF('Indicator Data'!U18="No Data",1,IF('Indicator Data imputation'!T18&lt;&gt;"",1,0))</f>
        <v>0</v>
      </c>
      <c r="T15" s="119">
        <f>IF('Indicator Data'!V18="No Data",1,IF('Indicator Data imputation'!U18&lt;&gt;"",1,0))</f>
        <v>0</v>
      </c>
      <c r="U15" s="119">
        <f>IF('Indicator Data'!W18="No Data",1,IF('Indicator Data imputation'!V18&lt;&gt;"",1,0))</f>
        <v>0</v>
      </c>
      <c r="V15" s="119">
        <f>IF('Indicator Data'!X18="No Data",1,IF('Indicator Data imputation'!W18&lt;&gt;"",1,0))</f>
        <v>0</v>
      </c>
      <c r="W15" s="119">
        <f>IF('Indicator Data'!Y18="No Data",1,IF('Indicator Data imputation'!X18&lt;&gt;"",1,0))</f>
        <v>0</v>
      </c>
      <c r="X15" s="119">
        <f>IF('Indicator Data'!Z18="No Data",1,IF('Indicator Data imputation'!Y18&lt;&gt;"",1,0))</f>
        <v>0</v>
      </c>
      <c r="Y15" s="119">
        <f>IF('Indicator Data'!AA18="No Data",1,IF('Indicator Data imputation'!Z18&lt;&gt;"",1,0))</f>
        <v>0</v>
      </c>
      <c r="Z15" s="119">
        <f>IF('Indicator Data'!AB18="No Data",1,IF('Indicator Data imputation'!AA18&lt;&gt;"",1,0))</f>
        <v>0</v>
      </c>
      <c r="AA15" s="119">
        <f>IF('Indicator Data'!AC18="No Data",1,IF('Indicator Data imputation'!AB18&lt;&gt;"",1,0))</f>
        <v>0</v>
      </c>
      <c r="AB15" s="119">
        <f>IF('Indicator Data'!AD18="No Data",1,IF('Indicator Data imputation'!AC18&lt;&gt;"",1,0))</f>
        <v>0</v>
      </c>
      <c r="AC15" s="119">
        <f>IF('Indicator Data'!AE18="No Data",1,IF('Indicator Data imputation'!AD18&lt;&gt;"",1,0))</f>
        <v>0</v>
      </c>
      <c r="AD15" s="119">
        <f>IF('Indicator Data'!AF18="No Data",1,IF('Indicator Data imputation'!AE18&lt;&gt;"",1,0))</f>
        <v>0</v>
      </c>
      <c r="AE15" s="119">
        <f>IF('Indicator Data'!AG18="No Data",1,IF('Indicator Data imputation'!AF18&lt;&gt;"",1,0))</f>
        <v>0</v>
      </c>
      <c r="AF15" s="119">
        <f>IF('Indicator Data'!AH18="No Data",1,IF('Indicator Data imputation'!AG18&lt;&gt;"",1,0))</f>
        <v>0</v>
      </c>
      <c r="AG15" s="119">
        <f>IF('Indicator Data'!AI18="No Data",1,IF('Indicator Data imputation'!AH18&lt;&gt;"",1,0))</f>
        <v>0</v>
      </c>
      <c r="AH15" s="119">
        <f>IF('Indicator Data'!AJ18="No Data",1,IF('Indicator Data imputation'!AI18&lt;&gt;"",1,0))</f>
        <v>0</v>
      </c>
      <c r="AI15" s="119">
        <f>IF('Indicator Data'!AK18="No Data",1,IF('Indicator Data imputation'!AJ18&lt;&gt;"",1,0))</f>
        <v>0</v>
      </c>
      <c r="AJ15" s="119">
        <f>IF('Indicator Data'!AL18="No Data",1,IF('Indicator Data imputation'!AK18&lt;&gt;"",1,0))</f>
        <v>0</v>
      </c>
      <c r="AK15" s="119">
        <f>IF('Indicator Data'!AM18="No Data",1,IF('Indicator Data imputation'!AL18&lt;&gt;"",1,0))</f>
        <v>1</v>
      </c>
      <c r="AL15" s="119">
        <f>IF('Indicator Data'!AN18="No Data",1,IF('Indicator Data imputation'!AM18&lt;&gt;"",1,0))</f>
        <v>0</v>
      </c>
      <c r="AM15" s="119">
        <f>IF('Indicator Data'!AO18="No Data",1,IF('Indicator Data imputation'!AN18&lt;&gt;"",1,0))</f>
        <v>0</v>
      </c>
      <c r="AN15" s="119">
        <f>IF('Indicator Data'!AP18="No Data",1,IF('Indicator Data imputation'!AO18&lt;&gt;"",1,0))</f>
        <v>0</v>
      </c>
      <c r="AO15" s="119">
        <f>IF('Indicator Data'!AQ18="No Data",1,IF('Indicator Data imputation'!AP18&lt;&gt;"",1,0))</f>
        <v>0</v>
      </c>
      <c r="AP15" s="119">
        <f>IF('Indicator Data'!AR18="No Data",1,IF('Indicator Data imputation'!AQ18&lt;&gt;"",1,0))</f>
        <v>0</v>
      </c>
      <c r="AQ15" s="119">
        <f>IF('Indicator Data'!AS18="No Data",1,IF('Indicator Data imputation'!AR18&lt;&gt;"",1,0))</f>
        <v>0</v>
      </c>
      <c r="AR15" s="119">
        <f>IF('Indicator Data'!AT18="No Data",1,IF('Indicator Data imputation'!AS18&lt;&gt;"",1,0))</f>
        <v>0</v>
      </c>
      <c r="AS15" s="119">
        <f>IF('Indicator Data'!AU18="No Data",1,IF('Indicator Data imputation'!AT18&lt;&gt;"",1,0))</f>
        <v>0</v>
      </c>
      <c r="AT15" s="119">
        <f>IF('Indicator Data'!AV18="No Data",1,IF('Indicator Data imputation'!AU18&lt;&gt;"",1,0))</f>
        <v>0</v>
      </c>
      <c r="AU15" s="119">
        <f>IF('Indicator Data'!AW18="No Data",1,IF('Indicator Data imputation'!AV18&lt;&gt;"",1,0))</f>
        <v>0</v>
      </c>
      <c r="AV15" s="119">
        <f>IF('Indicator Data'!AX18="No Data",1,IF('Indicator Data imputation'!AW18&lt;&gt;"",1,0))</f>
        <v>0</v>
      </c>
      <c r="AW15" s="119">
        <f>IF('Indicator Data'!AY18="No Data",1,IF('Indicator Data imputation'!AX18&lt;&gt;"",1,0))</f>
        <v>0</v>
      </c>
      <c r="AX15" s="119">
        <f>IF('Indicator Data'!AZ18="No Data",1,IF('Indicator Data imputation'!AY18&lt;&gt;"",1,0))</f>
        <v>0</v>
      </c>
      <c r="AY15" s="119">
        <f>IF('Indicator Data'!BA18="No Data",1,IF('Indicator Data imputation'!AZ18&lt;&gt;"",1,0))</f>
        <v>0</v>
      </c>
      <c r="AZ15" s="119">
        <f>IF('Indicator Data'!BB18="No Data",1,IF('Indicator Data imputation'!BA18&lt;&gt;"",1,0))</f>
        <v>0</v>
      </c>
      <c r="BA15" s="119">
        <f>IF('Indicator Data'!BC18="No Data",1,IF('Indicator Data imputation'!BB18&lt;&gt;"",1,0))</f>
        <v>0</v>
      </c>
      <c r="BB15" s="119">
        <f>IF('Indicator Data'!BD18="No Data",1,IF('Indicator Data imputation'!BC18&lt;&gt;"",1,0))</f>
        <v>0</v>
      </c>
      <c r="BC15" s="119">
        <f>IF('Indicator Data'!BE18="No Data",1,IF('Indicator Data imputation'!BD18&lt;&gt;"",1,0))</f>
        <v>0</v>
      </c>
      <c r="BD15" s="4">
        <f t="shared" si="0"/>
        <v>2</v>
      </c>
      <c r="BE15" s="121">
        <f t="shared" si="1"/>
        <v>3.7037037037037035E-2</v>
      </c>
    </row>
    <row r="16" spans="1:57">
      <c r="A16" s="79" t="s">
        <v>347</v>
      </c>
      <c r="B16" s="119">
        <f>IF('Indicator Data'!D19="No Data",1,IF('Indicator Data imputation'!C19&lt;&gt;"",1,0))</f>
        <v>0</v>
      </c>
      <c r="C16" s="119">
        <f>IF('Indicator Data'!E19="No Data",1,IF('Indicator Data imputation'!D19&lt;&gt;"",1,0))</f>
        <v>0</v>
      </c>
      <c r="D16" s="119">
        <f>IF('Indicator Data'!F19="No Data",1,IF('Indicator Data imputation'!E19&lt;&gt;"",1,0))</f>
        <v>0</v>
      </c>
      <c r="E16" s="119">
        <f>IF('Indicator Data'!G19="No Data",1,IF('Indicator Data imputation'!F19&lt;&gt;"",1,0))</f>
        <v>0</v>
      </c>
      <c r="F16" s="119">
        <f>IF('Indicator Data'!H19="No Data",1,IF('Indicator Data imputation'!G19&lt;&gt;"",1,0))</f>
        <v>0</v>
      </c>
      <c r="G16" s="119">
        <f>IF('Indicator Data'!I19="No Data",1,IF('Indicator Data imputation'!H19&lt;&gt;"",1,0))</f>
        <v>0</v>
      </c>
      <c r="H16" s="119">
        <f>IF('Indicator Data'!J19="No Data",1,IF('Indicator Data imputation'!I19&lt;&gt;"",1,0))</f>
        <v>1</v>
      </c>
      <c r="I16" s="119">
        <f>IF('Indicator Data'!K19="No Data",1,IF('Indicator Data imputation'!J19&lt;&gt;"",1,0))</f>
        <v>0</v>
      </c>
      <c r="J16" s="119">
        <f>IF('Indicator Data'!L19="No Data",1,IF('Indicator Data imputation'!K19&lt;&gt;"",1,0))</f>
        <v>0</v>
      </c>
      <c r="K16" s="119">
        <f>IF('Indicator Data'!M19="No Data",1,IF('Indicator Data imputation'!L19&lt;&gt;"",1,0))</f>
        <v>0</v>
      </c>
      <c r="L16" s="119">
        <f>IF('Indicator Data'!N19="No Data",1,IF('Indicator Data imputation'!M19&lt;&gt;"",1,0))</f>
        <v>0</v>
      </c>
      <c r="M16" s="119">
        <f>IF('Indicator Data'!O19="No Data",1,IF('Indicator Data imputation'!N19&lt;&gt;"",1,0))</f>
        <v>0</v>
      </c>
      <c r="N16" s="119">
        <f>IF('Indicator Data'!P19="No Data",1,IF('Indicator Data imputation'!O19&lt;&gt;"",1,0))</f>
        <v>0</v>
      </c>
      <c r="O16" s="119">
        <f>IF('Indicator Data'!Q19="No Data",1,IF('Indicator Data imputation'!P19&lt;&gt;"",1,0))</f>
        <v>0</v>
      </c>
      <c r="P16" s="119">
        <f>IF('Indicator Data'!R19="No Data",1,IF('Indicator Data imputation'!Q19&lt;&gt;"",1,0))</f>
        <v>0</v>
      </c>
      <c r="Q16" s="119">
        <f>IF('Indicator Data'!S19="No Data",1,IF('Indicator Data imputation'!R19&lt;&gt;"",1,0))</f>
        <v>0</v>
      </c>
      <c r="R16" s="119">
        <f>IF('Indicator Data'!T19="No Data",1,IF('Indicator Data imputation'!S19&lt;&gt;"",1,0))</f>
        <v>0</v>
      </c>
      <c r="S16" s="119">
        <f>IF('Indicator Data'!U19="No Data",1,IF('Indicator Data imputation'!T19&lt;&gt;"",1,0))</f>
        <v>0</v>
      </c>
      <c r="T16" s="119">
        <f>IF('Indicator Data'!V19="No Data",1,IF('Indicator Data imputation'!U19&lt;&gt;"",1,0))</f>
        <v>0</v>
      </c>
      <c r="U16" s="119">
        <f>IF('Indicator Data'!W19="No Data",1,IF('Indicator Data imputation'!V19&lt;&gt;"",1,0))</f>
        <v>0</v>
      </c>
      <c r="V16" s="119">
        <f>IF('Indicator Data'!X19="No Data",1,IF('Indicator Data imputation'!W19&lt;&gt;"",1,0))</f>
        <v>0</v>
      </c>
      <c r="W16" s="119">
        <f>IF('Indicator Data'!Y19="No Data",1,IF('Indicator Data imputation'!X19&lt;&gt;"",1,0))</f>
        <v>0</v>
      </c>
      <c r="X16" s="119">
        <f>IF('Indicator Data'!Z19="No Data",1,IF('Indicator Data imputation'!Y19&lt;&gt;"",1,0))</f>
        <v>0</v>
      </c>
      <c r="Y16" s="119">
        <f>IF('Indicator Data'!AA19="No Data",1,IF('Indicator Data imputation'!Z19&lt;&gt;"",1,0))</f>
        <v>0</v>
      </c>
      <c r="Z16" s="119">
        <f>IF('Indicator Data'!AB19="No Data",1,IF('Indicator Data imputation'!AA19&lt;&gt;"",1,0))</f>
        <v>0</v>
      </c>
      <c r="AA16" s="119">
        <f>IF('Indicator Data'!AC19="No Data",1,IF('Indicator Data imputation'!AB19&lt;&gt;"",1,0))</f>
        <v>0</v>
      </c>
      <c r="AB16" s="119">
        <f>IF('Indicator Data'!AD19="No Data",1,IF('Indicator Data imputation'!AC19&lt;&gt;"",1,0))</f>
        <v>0</v>
      </c>
      <c r="AC16" s="119">
        <f>IF('Indicator Data'!AE19="No Data",1,IF('Indicator Data imputation'!AD19&lt;&gt;"",1,0))</f>
        <v>0</v>
      </c>
      <c r="AD16" s="119">
        <f>IF('Indicator Data'!AF19="No Data",1,IF('Indicator Data imputation'!AE19&lt;&gt;"",1,0))</f>
        <v>0</v>
      </c>
      <c r="AE16" s="119">
        <f>IF('Indicator Data'!AG19="No Data",1,IF('Indicator Data imputation'!AF19&lt;&gt;"",1,0))</f>
        <v>0</v>
      </c>
      <c r="AF16" s="119">
        <f>IF('Indicator Data'!AH19="No Data",1,IF('Indicator Data imputation'!AG19&lt;&gt;"",1,0))</f>
        <v>0</v>
      </c>
      <c r="AG16" s="119">
        <f>IF('Indicator Data'!AI19="No Data",1,IF('Indicator Data imputation'!AH19&lt;&gt;"",1,0))</f>
        <v>0</v>
      </c>
      <c r="AH16" s="119">
        <f>IF('Indicator Data'!AJ19="No Data",1,IF('Indicator Data imputation'!AI19&lt;&gt;"",1,0))</f>
        <v>0</v>
      </c>
      <c r="AI16" s="119">
        <f>IF('Indicator Data'!AK19="No Data",1,IF('Indicator Data imputation'!AJ19&lt;&gt;"",1,0))</f>
        <v>0</v>
      </c>
      <c r="AJ16" s="119">
        <f>IF('Indicator Data'!AL19="No Data",1,IF('Indicator Data imputation'!AK19&lt;&gt;"",1,0))</f>
        <v>0</v>
      </c>
      <c r="AK16" s="119">
        <f>IF('Indicator Data'!AM19="No Data",1,IF('Indicator Data imputation'!AL19&lt;&gt;"",1,0))</f>
        <v>1</v>
      </c>
      <c r="AL16" s="119">
        <f>IF('Indicator Data'!AN19="No Data",1,IF('Indicator Data imputation'!AM19&lt;&gt;"",1,0))</f>
        <v>0</v>
      </c>
      <c r="AM16" s="119">
        <f>IF('Indicator Data'!AO19="No Data",1,IF('Indicator Data imputation'!AN19&lt;&gt;"",1,0))</f>
        <v>0</v>
      </c>
      <c r="AN16" s="119">
        <f>IF('Indicator Data'!AP19="No Data",1,IF('Indicator Data imputation'!AO19&lt;&gt;"",1,0))</f>
        <v>0</v>
      </c>
      <c r="AO16" s="119">
        <f>IF('Indicator Data'!AQ19="No Data",1,IF('Indicator Data imputation'!AP19&lt;&gt;"",1,0))</f>
        <v>0</v>
      </c>
      <c r="AP16" s="119">
        <f>IF('Indicator Data'!AR19="No Data",1,IF('Indicator Data imputation'!AQ19&lt;&gt;"",1,0))</f>
        <v>0</v>
      </c>
      <c r="AQ16" s="119">
        <f>IF('Indicator Data'!AS19="No Data",1,IF('Indicator Data imputation'!AR19&lt;&gt;"",1,0))</f>
        <v>0</v>
      </c>
      <c r="AR16" s="119">
        <f>IF('Indicator Data'!AT19="No Data",1,IF('Indicator Data imputation'!AS19&lt;&gt;"",1,0))</f>
        <v>0</v>
      </c>
      <c r="AS16" s="119">
        <f>IF('Indicator Data'!AU19="No Data",1,IF('Indicator Data imputation'!AT19&lt;&gt;"",1,0))</f>
        <v>0</v>
      </c>
      <c r="AT16" s="119">
        <f>IF('Indicator Data'!AV19="No Data",1,IF('Indicator Data imputation'!AU19&lt;&gt;"",1,0))</f>
        <v>0</v>
      </c>
      <c r="AU16" s="119">
        <f>IF('Indicator Data'!AW19="No Data",1,IF('Indicator Data imputation'!AV19&lt;&gt;"",1,0))</f>
        <v>0</v>
      </c>
      <c r="AV16" s="119">
        <f>IF('Indicator Data'!AX19="No Data",1,IF('Indicator Data imputation'!AW19&lt;&gt;"",1,0))</f>
        <v>0</v>
      </c>
      <c r="AW16" s="119">
        <f>IF('Indicator Data'!AY19="No Data",1,IF('Indicator Data imputation'!AX19&lt;&gt;"",1,0))</f>
        <v>0</v>
      </c>
      <c r="AX16" s="119">
        <f>IF('Indicator Data'!AZ19="No Data",1,IF('Indicator Data imputation'!AY19&lt;&gt;"",1,0))</f>
        <v>0</v>
      </c>
      <c r="AY16" s="119">
        <f>IF('Indicator Data'!BA19="No Data",1,IF('Indicator Data imputation'!AZ19&lt;&gt;"",1,0))</f>
        <v>0</v>
      </c>
      <c r="AZ16" s="119">
        <f>IF('Indicator Data'!BB19="No Data",1,IF('Indicator Data imputation'!BA19&lt;&gt;"",1,0))</f>
        <v>0</v>
      </c>
      <c r="BA16" s="119">
        <f>IF('Indicator Data'!BC19="No Data",1,IF('Indicator Data imputation'!BB19&lt;&gt;"",1,0))</f>
        <v>0</v>
      </c>
      <c r="BB16" s="119">
        <f>IF('Indicator Data'!BD19="No Data",1,IF('Indicator Data imputation'!BC19&lt;&gt;"",1,0))</f>
        <v>0</v>
      </c>
      <c r="BC16" s="119">
        <f>IF('Indicator Data'!BE19="No Data",1,IF('Indicator Data imputation'!BD19&lt;&gt;"",1,0))</f>
        <v>0</v>
      </c>
      <c r="BD16" s="4">
        <f t="shared" si="0"/>
        <v>2</v>
      </c>
      <c r="BE16" s="121">
        <f t="shared" si="1"/>
        <v>3.7037037037037035E-2</v>
      </c>
    </row>
    <row r="17" spans="1:57">
      <c r="A17" s="79" t="s">
        <v>348</v>
      </c>
      <c r="B17" s="119">
        <f>IF('Indicator Data'!D20="No Data",1,IF('Indicator Data imputation'!C20&lt;&gt;"",1,0))</f>
        <v>0</v>
      </c>
      <c r="C17" s="119">
        <f>IF('Indicator Data'!E20="No Data",1,IF('Indicator Data imputation'!D20&lt;&gt;"",1,0))</f>
        <v>0</v>
      </c>
      <c r="D17" s="119">
        <f>IF('Indicator Data'!F20="No Data",1,IF('Indicator Data imputation'!E20&lt;&gt;"",1,0))</f>
        <v>0</v>
      </c>
      <c r="E17" s="119">
        <f>IF('Indicator Data'!G20="No Data",1,IF('Indicator Data imputation'!F20&lt;&gt;"",1,0))</f>
        <v>0</v>
      </c>
      <c r="F17" s="119">
        <f>IF('Indicator Data'!H20="No Data",1,IF('Indicator Data imputation'!G20&lt;&gt;"",1,0))</f>
        <v>0</v>
      </c>
      <c r="G17" s="119">
        <f>IF('Indicator Data'!I20="No Data",1,IF('Indicator Data imputation'!H20&lt;&gt;"",1,0))</f>
        <v>0</v>
      </c>
      <c r="H17" s="119">
        <f>IF('Indicator Data'!J20="No Data",1,IF('Indicator Data imputation'!I20&lt;&gt;"",1,0))</f>
        <v>1</v>
      </c>
      <c r="I17" s="119">
        <f>IF('Indicator Data'!K20="No Data",1,IF('Indicator Data imputation'!J20&lt;&gt;"",1,0))</f>
        <v>0</v>
      </c>
      <c r="J17" s="119">
        <f>IF('Indicator Data'!L20="No Data",1,IF('Indicator Data imputation'!K20&lt;&gt;"",1,0))</f>
        <v>0</v>
      </c>
      <c r="K17" s="119">
        <f>IF('Indicator Data'!M20="No Data",1,IF('Indicator Data imputation'!L20&lt;&gt;"",1,0))</f>
        <v>0</v>
      </c>
      <c r="L17" s="119">
        <f>IF('Indicator Data'!N20="No Data",1,IF('Indicator Data imputation'!M20&lt;&gt;"",1,0))</f>
        <v>0</v>
      </c>
      <c r="M17" s="119">
        <f>IF('Indicator Data'!O20="No Data",1,IF('Indicator Data imputation'!N20&lt;&gt;"",1,0))</f>
        <v>0</v>
      </c>
      <c r="N17" s="119">
        <f>IF('Indicator Data'!P20="No Data",1,IF('Indicator Data imputation'!O20&lt;&gt;"",1,0))</f>
        <v>0</v>
      </c>
      <c r="O17" s="119">
        <f>IF('Indicator Data'!Q20="No Data",1,IF('Indicator Data imputation'!P20&lt;&gt;"",1,0))</f>
        <v>0</v>
      </c>
      <c r="P17" s="119">
        <f>IF('Indicator Data'!R20="No Data",1,IF('Indicator Data imputation'!Q20&lt;&gt;"",1,0))</f>
        <v>0</v>
      </c>
      <c r="Q17" s="119">
        <f>IF('Indicator Data'!S20="No Data",1,IF('Indicator Data imputation'!R20&lt;&gt;"",1,0))</f>
        <v>0</v>
      </c>
      <c r="R17" s="119">
        <f>IF('Indicator Data'!T20="No Data",1,IF('Indicator Data imputation'!S20&lt;&gt;"",1,0))</f>
        <v>0</v>
      </c>
      <c r="S17" s="119">
        <f>IF('Indicator Data'!U20="No Data",1,IF('Indicator Data imputation'!T20&lt;&gt;"",1,0))</f>
        <v>0</v>
      </c>
      <c r="T17" s="119">
        <f>IF('Indicator Data'!V20="No Data",1,IF('Indicator Data imputation'!U20&lt;&gt;"",1,0))</f>
        <v>0</v>
      </c>
      <c r="U17" s="119">
        <f>IF('Indicator Data'!W20="No Data",1,IF('Indicator Data imputation'!V20&lt;&gt;"",1,0))</f>
        <v>0</v>
      </c>
      <c r="V17" s="119">
        <f>IF('Indicator Data'!X20="No Data",1,IF('Indicator Data imputation'!W20&lt;&gt;"",1,0))</f>
        <v>0</v>
      </c>
      <c r="W17" s="119">
        <f>IF('Indicator Data'!Y20="No Data",1,IF('Indicator Data imputation'!X20&lt;&gt;"",1,0))</f>
        <v>0</v>
      </c>
      <c r="X17" s="119">
        <f>IF('Indicator Data'!Z20="No Data",1,IF('Indicator Data imputation'!Y20&lt;&gt;"",1,0))</f>
        <v>0</v>
      </c>
      <c r="Y17" s="119">
        <f>IF('Indicator Data'!AA20="No Data",1,IF('Indicator Data imputation'!Z20&lt;&gt;"",1,0))</f>
        <v>0</v>
      </c>
      <c r="Z17" s="119">
        <f>IF('Indicator Data'!AB20="No Data",1,IF('Indicator Data imputation'!AA20&lt;&gt;"",1,0))</f>
        <v>0</v>
      </c>
      <c r="AA17" s="119">
        <f>IF('Indicator Data'!AC20="No Data",1,IF('Indicator Data imputation'!AB20&lt;&gt;"",1,0))</f>
        <v>0</v>
      </c>
      <c r="AB17" s="119">
        <f>IF('Indicator Data'!AD20="No Data",1,IF('Indicator Data imputation'!AC20&lt;&gt;"",1,0))</f>
        <v>0</v>
      </c>
      <c r="AC17" s="119">
        <f>IF('Indicator Data'!AE20="No Data",1,IF('Indicator Data imputation'!AD20&lt;&gt;"",1,0))</f>
        <v>0</v>
      </c>
      <c r="AD17" s="119">
        <f>IF('Indicator Data'!AF20="No Data",1,IF('Indicator Data imputation'!AE20&lt;&gt;"",1,0))</f>
        <v>0</v>
      </c>
      <c r="AE17" s="119">
        <f>IF('Indicator Data'!AG20="No Data",1,IF('Indicator Data imputation'!AF20&lt;&gt;"",1,0))</f>
        <v>0</v>
      </c>
      <c r="AF17" s="119">
        <f>IF('Indicator Data'!AH20="No Data",1,IF('Indicator Data imputation'!AG20&lt;&gt;"",1,0))</f>
        <v>0</v>
      </c>
      <c r="AG17" s="119">
        <f>IF('Indicator Data'!AI20="No Data",1,IF('Indicator Data imputation'!AH20&lt;&gt;"",1,0))</f>
        <v>0</v>
      </c>
      <c r="AH17" s="119">
        <f>IF('Indicator Data'!AJ20="No Data",1,IF('Indicator Data imputation'!AI20&lt;&gt;"",1,0))</f>
        <v>0</v>
      </c>
      <c r="AI17" s="119">
        <f>IF('Indicator Data'!AK20="No Data",1,IF('Indicator Data imputation'!AJ20&lt;&gt;"",1,0))</f>
        <v>0</v>
      </c>
      <c r="AJ17" s="119">
        <f>IF('Indicator Data'!AL20="No Data",1,IF('Indicator Data imputation'!AK20&lt;&gt;"",1,0))</f>
        <v>0</v>
      </c>
      <c r="AK17" s="119">
        <f>IF('Indicator Data'!AM20="No Data",1,IF('Indicator Data imputation'!AL20&lt;&gt;"",1,0))</f>
        <v>1</v>
      </c>
      <c r="AL17" s="119">
        <f>IF('Indicator Data'!AN20="No Data",1,IF('Indicator Data imputation'!AM20&lt;&gt;"",1,0))</f>
        <v>0</v>
      </c>
      <c r="AM17" s="119">
        <f>IF('Indicator Data'!AO20="No Data",1,IF('Indicator Data imputation'!AN20&lt;&gt;"",1,0))</f>
        <v>0</v>
      </c>
      <c r="AN17" s="119">
        <f>IF('Indicator Data'!AP20="No Data",1,IF('Indicator Data imputation'!AO20&lt;&gt;"",1,0))</f>
        <v>0</v>
      </c>
      <c r="AO17" s="119">
        <f>IF('Indicator Data'!AQ20="No Data",1,IF('Indicator Data imputation'!AP20&lt;&gt;"",1,0))</f>
        <v>0</v>
      </c>
      <c r="AP17" s="119">
        <f>IF('Indicator Data'!AR20="No Data",1,IF('Indicator Data imputation'!AQ20&lt;&gt;"",1,0))</f>
        <v>0</v>
      </c>
      <c r="AQ17" s="119">
        <f>IF('Indicator Data'!AS20="No Data",1,IF('Indicator Data imputation'!AR20&lt;&gt;"",1,0))</f>
        <v>0</v>
      </c>
      <c r="AR17" s="119">
        <f>IF('Indicator Data'!AT20="No Data",1,IF('Indicator Data imputation'!AS20&lt;&gt;"",1,0))</f>
        <v>0</v>
      </c>
      <c r="AS17" s="119">
        <f>IF('Indicator Data'!AU20="No Data",1,IF('Indicator Data imputation'!AT20&lt;&gt;"",1,0))</f>
        <v>0</v>
      </c>
      <c r="AT17" s="119">
        <f>IF('Indicator Data'!AV20="No Data",1,IF('Indicator Data imputation'!AU20&lt;&gt;"",1,0))</f>
        <v>0</v>
      </c>
      <c r="AU17" s="119">
        <f>IF('Indicator Data'!AW20="No Data",1,IF('Indicator Data imputation'!AV20&lt;&gt;"",1,0))</f>
        <v>0</v>
      </c>
      <c r="AV17" s="119">
        <f>IF('Indicator Data'!AX20="No Data",1,IF('Indicator Data imputation'!AW20&lt;&gt;"",1,0))</f>
        <v>0</v>
      </c>
      <c r="AW17" s="119">
        <f>IF('Indicator Data'!AY20="No Data",1,IF('Indicator Data imputation'!AX20&lt;&gt;"",1,0))</f>
        <v>0</v>
      </c>
      <c r="AX17" s="119">
        <f>IF('Indicator Data'!AZ20="No Data",1,IF('Indicator Data imputation'!AY20&lt;&gt;"",1,0))</f>
        <v>0</v>
      </c>
      <c r="AY17" s="119">
        <f>IF('Indicator Data'!BA20="No Data",1,IF('Indicator Data imputation'!AZ20&lt;&gt;"",1,0))</f>
        <v>0</v>
      </c>
      <c r="AZ17" s="119">
        <f>IF('Indicator Data'!BB20="No Data",1,IF('Indicator Data imputation'!BA20&lt;&gt;"",1,0))</f>
        <v>0</v>
      </c>
      <c r="BA17" s="119">
        <f>IF('Indicator Data'!BC20="No Data",1,IF('Indicator Data imputation'!BB20&lt;&gt;"",1,0))</f>
        <v>0</v>
      </c>
      <c r="BB17" s="119">
        <f>IF('Indicator Data'!BD20="No Data",1,IF('Indicator Data imputation'!BC20&lt;&gt;"",1,0))</f>
        <v>0</v>
      </c>
      <c r="BC17" s="119">
        <f>IF('Indicator Data'!BE20="No Data",1,IF('Indicator Data imputation'!BD20&lt;&gt;"",1,0))</f>
        <v>0</v>
      </c>
      <c r="BD17" s="4">
        <f t="shared" si="0"/>
        <v>2</v>
      </c>
      <c r="BE17" s="121">
        <f t="shared" si="1"/>
        <v>3.7037037037037035E-2</v>
      </c>
    </row>
    <row r="18" spans="1:57">
      <c r="A18" s="79" t="s">
        <v>349</v>
      </c>
      <c r="B18" s="119">
        <f>IF('Indicator Data'!D21="No Data",1,IF('Indicator Data imputation'!C21&lt;&gt;"",1,0))</f>
        <v>0</v>
      </c>
      <c r="C18" s="119">
        <f>IF('Indicator Data'!E21="No Data",1,IF('Indicator Data imputation'!D21&lt;&gt;"",1,0))</f>
        <v>0</v>
      </c>
      <c r="D18" s="119">
        <f>IF('Indicator Data'!F21="No Data",1,IF('Indicator Data imputation'!E21&lt;&gt;"",1,0))</f>
        <v>0</v>
      </c>
      <c r="E18" s="119">
        <f>IF('Indicator Data'!G21="No Data",1,IF('Indicator Data imputation'!F21&lt;&gt;"",1,0))</f>
        <v>0</v>
      </c>
      <c r="F18" s="119">
        <f>IF('Indicator Data'!H21="No Data",1,IF('Indicator Data imputation'!G21&lt;&gt;"",1,0))</f>
        <v>0</v>
      </c>
      <c r="G18" s="119">
        <f>IF('Indicator Data'!I21="No Data",1,IF('Indicator Data imputation'!H21&lt;&gt;"",1,0))</f>
        <v>0</v>
      </c>
      <c r="H18" s="119">
        <f>IF('Indicator Data'!J21="No Data",1,IF('Indicator Data imputation'!I21&lt;&gt;"",1,0))</f>
        <v>1</v>
      </c>
      <c r="I18" s="119">
        <f>IF('Indicator Data'!K21="No Data",1,IF('Indicator Data imputation'!J21&lt;&gt;"",1,0))</f>
        <v>0</v>
      </c>
      <c r="J18" s="119">
        <f>IF('Indicator Data'!L21="No Data",1,IF('Indicator Data imputation'!K21&lt;&gt;"",1,0))</f>
        <v>0</v>
      </c>
      <c r="K18" s="119">
        <f>IF('Indicator Data'!M21="No Data",1,IF('Indicator Data imputation'!L21&lt;&gt;"",1,0))</f>
        <v>0</v>
      </c>
      <c r="L18" s="119">
        <f>IF('Indicator Data'!N21="No Data",1,IF('Indicator Data imputation'!M21&lt;&gt;"",1,0))</f>
        <v>0</v>
      </c>
      <c r="M18" s="119">
        <f>IF('Indicator Data'!O21="No Data",1,IF('Indicator Data imputation'!N21&lt;&gt;"",1,0))</f>
        <v>0</v>
      </c>
      <c r="N18" s="119">
        <f>IF('Indicator Data'!P21="No Data",1,IF('Indicator Data imputation'!O21&lt;&gt;"",1,0))</f>
        <v>0</v>
      </c>
      <c r="O18" s="119">
        <f>IF('Indicator Data'!Q21="No Data",1,IF('Indicator Data imputation'!P21&lt;&gt;"",1,0))</f>
        <v>0</v>
      </c>
      <c r="P18" s="119">
        <f>IF('Indicator Data'!R21="No Data",1,IF('Indicator Data imputation'!Q21&lt;&gt;"",1,0))</f>
        <v>0</v>
      </c>
      <c r="Q18" s="119">
        <f>IF('Indicator Data'!S21="No Data",1,IF('Indicator Data imputation'!R21&lt;&gt;"",1,0))</f>
        <v>0</v>
      </c>
      <c r="R18" s="119">
        <f>IF('Indicator Data'!T21="No Data",1,IF('Indicator Data imputation'!S21&lt;&gt;"",1,0))</f>
        <v>0</v>
      </c>
      <c r="S18" s="119">
        <f>IF('Indicator Data'!U21="No Data",1,IF('Indicator Data imputation'!T21&lt;&gt;"",1,0))</f>
        <v>0</v>
      </c>
      <c r="T18" s="119">
        <f>IF('Indicator Data'!V21="No Data",1,IF('Indicator Data imputation'!U21&lt;&gt;"",1,0))</f>
        <v>0</v>
      </c>
      <c r="U18" s="119">
        <f>IF('Indicator Data'!W21="No Data",1,IF('Indicator Data imputation'!V21&lt;&gt;"",1,0))</f>
        <v>0</v>
      </c>
      <c r="V18" s="119">
        <f>IF('Indicator Data'!X21="No Data",1,IF('Indicator Data imputation'!W21&lt;&gt;"",1,0))</f>
        <v>0</v>
      </c>
      <c r="W18" s="119">
        <f>IF('Indicator Data'!Y21="No Data",1,IF('Indicator Data imputation'!X21&lt;&gt;"",1,0))</f>
        <v>0</v>
      </c>
      <c r="X18" s="119">
        <f>IF('Indicator Data'!Z21="No Data",1,IF('Indicator Data imputation'!Y21&lt;&gt;"",1,0))</f>
        <v>0</v>
      </c>
      <c r="Y18" s="119">
        <f>IF('Indicator Data'!AA21="No Data",1,IF('Indicator Data imputation'!Z21&lt;&gt;"",1,0))</f>
        <v>0</v>
      </c>
      <c r="Z18" s="119">
        <f>IF('Indicator Data'!AB21="No Data",1,IF('Indicator Data imputation'!AA21&lt;&gt;"",1,0))</f>
        <v>0</v>
      </c>
      <c r="AA18" s="119">
        <f>IF('Indicator Data'!AC21="No Data",1,IF('Indicator Data imputation'!AB21&lt;&gt;"",1,0))</f>
        <v>0</v>
      </c>
      <c r="AB18" s="119">
        <f>IF('Indicator Data'!AD21="No Data",1,IF('Indicator Data imputation'!AC21&lt;&gt;"",1,0))</f>
        <v>0</v>
      </c>
      <c r="AC18" s="119">
        <f>IF('Indicator Data'!AE21="No Data",1,IF('Indicator Data imputation'!AD21&lt;&gt;"",1,0))</f>
        <v>0</v>
      </c>
      <c r="AD18" s="119">
        <f>IF('Indicator Data'!AF21="No Data",1,IF('Indicator Data imputation'!AE21&lt;&gt;"",1,0))</f>
        <v>0</v>
      </c>
      <c r="AE18" s="119">
        <f>IF('Indicator Data'!AG21="No Data",1,IF('Indicator Data imputation'!AF21&lt;&gt;"",1,0))</f>
        <v>0</v>
      </c>
      <c r="AF18" s="119">
        <f>IF('Indicator Data'!AH21="No Data",1,IF('Indicator Data imputation'!AG21&lt;&gt;"",1,0))</f>
        <v>0</v>
      </c>
      <c r="AG18" s="119">
        <f>IF('Indicator Data'!AI21="No Data",1,IF('Indicator Data imputation'!AH21&lt;&gt;"",1,0))</f>
        <v>0</v>
      </c>
      <c r="AH18" s="119">
        <f>IF('Indicator Data'!AJ21="No Data",1,IF('Indicator Data imputation'!AI21&lt;&gt;"",1,0))</f>
        <v>0</v>
      </c>
      <c r="AI18" s="119">
        <f>IF('Indicator Data'!AK21="No Data",1,IF('Indicator Data imputation'!AJ21&lt;&gt;"",1,0))</f>
        <v>0</v>
      </c>
      <c r="AJ18" s="119">
        <f>IF('Indicator Data'!AL21="No Data",1,IF('Indicator Data imputation'!AK21&lt;&gt;"",1,0))</f>
        <v>0</v>
      </c>
      <c r="AK18" s="119">
        <f>IF('Indicator Data'!AM21="No Data",1,IF('Indicator Data imputation'!AL21&lt;&gt;"",1,0))</f>
        <v>1</v>
      </c>
      <c r="AL18" s="119">
        <f>IF('Indicator Data'!AN21="No Data",1,IF('Indicator Data imputation'!AM21&lt;&gt;"",1,0))</f>
        <v>0</v>
      </c>
      <c r="AM18" s="119">
        <f>IF('Indicator Data'!AO21="No Data",1,IF('Indicator Data imputation'!AN21&lt;&gt;"",1,0))</f>
        <v>0</v>
      </c>
      <c r="AN18" s="119">
        <f>IF('Indicator Data'!AP21="No Data",1,IF('Indicator Data imputation'!AO21&lt;&gt;"",1,0))</f>
        <v>0</v>
      </c>
      <c r="AO18" s="119">
        <f>IF('Indicator Data'!AQ21="No Data",1,IF('Indicator Data imputation'!AP21&lt;&gt;"",1,0))</f>
        <v>0</v>
      </c>
      <c r="AP18" s="119">
        <f>IF('Indicator Data'!AR21="No Data",1,IF('Indicator Data imputation'!AQ21&lt;&gt;"",1,0))</f>
        <v>0</v>
      </c>
      <c r="AQ18" s="119">
        <f>IF('Indicator Data'!AS21="No Data",1,IF('Indicator Data imputation'!AR21&lt;&gt;"",1,0))</f>
        <v>0</v>
      </c>
      <c r="AR18" s="119">
        <f>IF('Indicator Data'!AT21="No Data",1,IF('Indicator Data imputation'!AS21&lt;&gt;"",1,0))</f>
        <v>0</v>
      </c>
      <c r="AS18" s="119">
        <f>IF('Indicator Data'!AU21="No Data",1,IF('Indicator Data imputation'!AT21&lt;&gt;"",1,0))</f>
        <v>0</v>
      </c>
      <c r="AT18" s="119">
        <f>IF('Indicator Data'!AV21="No Data",1,IF('Indicator Data imputation'!AU21&lt;&gt;"",1,0))</f>
        <v>0</v>
      </c>
      <c r="AU18" s="119">
        <f>IF('Indicator Data'!AW21="No Data",1,IF('Indicator Data imputation'!AV21&lt;&gt;"",1,0))</f>
        <v>0</v>
      </c>
      <c r="AV18" s="119">
        <f>IF('Indicator Data'!AX21="No Data",1,IF('Indicator Data imputation'!AW21&lt;&gt;"",1,0))</f>
        <v>0</v>
      </c>
      <c r="AW18" s="119">
        <f>IF('Indicator Data'!AY21="No Data",1,IF('Indicator Data imputation'!AX21&lt;&gt;"",1,0))</f>
        <v>0</v>
      </c>
      <c r="AX18" s="119">
        <f>IF('Indicator Data'!AZ21="No Data",1,IF('Indicator Data imputation'!AY21&lt;&gt;"",1,0))</f>
        <v>0</v>
      </c>
      <c r="AY18" s="119">
        <f>IF('Indicator Data'!BA21="No Data",1,IF('Indicator Data imputation'!AZ21&lt;&gt;"",1,0))</f>
        <v>0</v>
      </c>
      <c r="AZ18" s="119">
        <f>IF('Indicator Data'!BB21="No Data",1,IF('Indicator Data imputation'!BA21&lt;&gt;"",1,0))</f>
        <v>0</v>
      </c>
      <c r="BA18" s="119">
        <f>IF('Indicator Data'!BC21="No Data",1,IF('Indicator Data imputation'!BB21&lt;&gt;"",1,0))</f>
        <v>0</v>
      </c>
      <c r="BB18" s="119">
        <f>IF('Indicator Data'!BD21="No Data",1,IF('Indicator Data imputation'!BC21&lt;&gt;"",1,0))</f>
        <v>0</v>
      </c>
      <c r="BC18" s="119">
        <f>IF('Indicator Data'!BE21="No Data",1,IF('Indicator Data imputation'!BD21&lt;&gt;"",1,0))</f>
        <v>0</v>
      </c>
      <c r="BD18" s="4">
        <f t="shared" si="0"/>
        <v>2</v>
      </c>
      <c r="BE18" s="121">
        <f t="shared" si="1"/>
        <v>3.7037037037037035E-2</v>
      </c>
    </row>
    <row r="19" spans="1:57">
      <c r="A19" s="79" t="s">
        <v>350</v>
      </c>
      <c r="B19" s="119">
        <f>IF('Indicator Data'!D22="No Data",1,IF('Indicator Data imputation'!C22&lt;&gt;"",1,0))</f>
        <v>0</v>
      </c>
      <c r="C19" s="119">
        <f>IF('Indicator Data'!E22="No Data",1,IF('Indicator Data imputation'!D22&lt;&gt;"",1,0))</f>
        <v>0</v>
      </c>
      <c r="D19" s="119">
        <f>IF('Indicator Data'!F22="No Data",1,IF('Indicator Data imputation'!E22&lt;&gt;"",1,0))</f>
        <v>0</v>
      </c>
      <c r="E19" s="119">
        <f>IF('Indicator Data'!G22="No Data",1,IF('Indicator Data imputation'!F22&lt;&gt;"",1,0))</f>
        <v>0</v>
      </c>
      <c r="F19" s="119">
        <f>IF('Indicator Data'!H22="No Data",1,IF('Indicator Data imputation'!G22&lt;&gt;"",1,0))</f>
        <v>0</v>
      </c>
      <c r="G19" s="119">
        <f>IF('Indicator Data'!I22="No Data",1,IF('Indicator Data imputation'!H22&lt;&gt;"",1,0))</f>
        <v>0</v>
      </c>
      <c r="H19" s="119">
        <f>IF('Indicator Data'!J22="No Data",1,IF('Indicator Data imputation'!I22&lt;&gt;"",1,0))</f>
        <v>1</v>
      </c>
      <c r="I19" s="119">
        <f>IF('Indicator Data'!K22="No Data",1,IF('Indicator Data imputation'!J22&lt;&gt;"",1,0))</f>
        <v>0</v>
      </c>
      <c r="J19" s="119">
        <f>IF('Indicator Data'!L22="No Data",1,IF('Indicator Data imputation'!K22&lt;&gt;"",1,0))</f>
        <v>0</v>
      </c>
      <c r="K19" s="119">
        <f>IF('Indicator Data'!M22="No Data",1,IF('Indicator Data imputation'!L22&lt;&gt;"",1,0))</f>
        <v>0</v>
      </c>
      <c r="L19" s="119">
        <f>IF('Indicator Data'!N22="No Data",1,IF('Indicator Data imputation'!M22&lt;&gt;"",1,0))</f>
        <v>0</v>
      </c>
      <c r="M19" s="119">
        <f>IF('Indicator Data'!O22="No Data",1,IF('Indicator Data imputation'!N22&lt;&gt;"",1,0))</f>
        <v>0</v>
      </c>
      <c r="N19" s="119">
        <f>IF('Indicator Data'!P22="No Data",1,IF('Indicator Data imputation'!O22&lt;&gt;"",1,0))</f>
        <v>0</v>
      </c>
      <c r="O19" s="119">
        <f>IF('Indicator Data'!Q22="No Data",1,IF('Indicator Data imputation'!P22&lt;&gt;"",1,0))</f>
        <v>0</v>
      </c>
      <c r="P19" s="119">
        <f>IF('Indicator Data'!R22="No Data",1,IF('Indicator Data imputation'!Q22&lt;&gt;"",1,0))</f>
        <v>0</v>
      </c>
      <c r="Q19" s="119">
        <f>IF('Indicator Data'!S22="No Data",1,IF('Indicator Data imputation'!R22&lt;&gt;"",1,0))</f>
        <v>0</v>
      </c>
      <c r="R19" s="119">
        <f>IF('Indicator Data'!T22="No Data",1,IF('Indicator Data imputation'!S22&lt;&gt;"",1,0))</f>
        <v>0</v>
      </c>
      <c r="S19" s="119">
        <f>IF('Indicator Data'!U22="No Data",1,IF('Indicator Data imputation'!T22&lt;&gt;"",1,0))</f>
        <v>0</v>
      </c>
      <c r="T19" s="119">
        <f>IF('Indicator Data'!V22="No Data",1,IF('Indicator Data imputation'!U22&lt;&gt;"",1,0))</f>
        <v>0</v>
      </c>
      <c r="U19" s="119">
        <f>IF('Indicator Data'!W22="No Data",1,IF('Indicator Data imputation'!V22&lt;&gt;"",1,0))</f>
        <v>0</v>
      </c>
      <c r="V19" s="119">
        <f>IF('Indicator Data'!X22="No Data",1,IF('Indicator Data imputation'!W22&lt;&gt;"",1,0))</f>
        <v>0</v>
      </c>
      <c r="W19" s="119">
        <f>IF('Indicator Data'!Y22="No Data",1,IF('Indicator Data imputation'!X22&lt;&gt;"",1,0))</f>
        <v>0</v>
      </c>
      <c r="X19" s="119">
        <f>IF('Indicator Data'!Z22="No Data",1,IF('Indicator Data imputation'!Y22&lt;&gt;"",1,0))</f>
        <v>0</v>
      </c>
      <c r="Y19" s="119">
        <f>IF('Indicator Data'!AA22="No Data",1,IF('Indicator Data imputation'!Z22&lt;&gt;"",1,0))</f>
        <v>0</v>
      </c>
      <c r="Z19" s="119">
        <f>IF('Indicator Data'!AB22="No Data",1,IF('Indicator Data imputation'!AA22&lt;&gt;"",1,0))</f>
        <v>0</v>
      </c>
      <c r="AA19" s="119">
        <f>IF('Indicator Data'!AC22="No Data",1,IF('Indicator Data imputation'!AB22&lt;&gt;"",1,0))</f>
        <v>0</v>
      </c>
      <c r="AB19" s="119">
        <f>IF('Indicator Data'!AD22="No Data",1,IF('Indicator Data imputation'!AC22&lt;&gt;"",1,0))</f>
        <v>0</v>
      </c>
      <c r="AC19" s="119">
        <f>IF('Indicator Data'!AE22="No Data",1,IF('Indicator Data imputation'!AD22&lt;&gt;"",1,0))</f>
        <v>0</v>
      </c>
      <c r="AD19" s="119">
        <f>IF('Indicator Data'!AF22="No Data",1,IF('Indicator Data imputation'!AE22&lt;&gt;"",1,0))</f>
        <v>0</v>
      </c>
      <c r="AE19" s="119">
        <f>IF('Indicator Data'!AG22="No Data",1,IF('Indicator Data imputation'!AF22&lt;&gt;"",1,0))</f>
        <v>0</v>
      </c>
      <c r="AF19" s="119">
        <f>IF('Indicator Data'!AH22="No Data",1,IF('Indicator Data imputation'!AG22&lt;&gt;"",1,0))</f>
        <v>0</v>
      </c>
      <c r="AG19" s="119">
        <f>IF('Indicator Data'!AI22="No Data",1,IF('Indicator Data imputation'!AH22&lt;&gt;"",1,0))</f>
        <v>0</v>
      </c>
      <c r="AH19" s="119">
        <f>IF('Indicator Data'!AJ22="No Data",1,IF('Indicator Data imputation'!AI22&lt;&gt;"",1,0))</f>
        <v>0</v>
      </c>
      <c r="AI19" s="119">
        <f>IF('Indicator Data'!AK22="No Data",1,IF('Indicator Data imputation'!AJ22&lt;&gt;"",1,0))</f>
        <v>0</v>
      </c>
      <c r="AJ19" s="119">
        <f>IF('Indicator Data'!AL22="No Data",1,IF('Indicator Data imputation'!AK22&lt;&gt;"",1,0))</f>
        <v>0</v>
      </c>
      <c r="AK19" s="119">
        <f>IF('Indicator Data'!AM22="No Data",1,IF('Indicator Data imputation'!AL22&lt;&gt;"",1,0))</f>
        <v>1</v>
      </c>
      <c r="AL19" s="119">
        <f>IF('Indicator Data'!AN22="No Data",1,IF('Indicator Data imputation'!AM22&lt;&gt;"",1,0))</f>
        <v>0</v>
      </c>
      <c r="AM19" s="119">
        <f>IF('Indicator Data'!AO22="No Data",1,IF('Indicator Data imputation'!AN22&lt;&gt;"",1,0))</f>
        <v>0</v>
      </c>
      <c r="AN19" s="119">
        <f>IF('Indicator Data'!AP22="No Data",1,IF('Indicator Data imputation'!AO22&lt;&gt;"",1,0))</f>
        <v>0</v>
      </c>
      <c r="AO19" s="119">
        <f>IF('Indicator Data'!AQ22="No Data",1,IF('Indicator Data imputation'!AP22&lt;&gt;"",1,0))</f>
        <v>0</v>
      </c>
      <c r="AP19" s="119">
        <f>IF('Indicator Data'!AR22="No Data",1,IF('Indicator Data imputation'!AQ22&lt;&gt;"",1,0))</f>
        <v>0</v>
      </c>
      <c r="AQ19" s="119">
        <f>IF('Indicator Data'!AS22="No Data",1,IF('Indicator Data imputation'!AR22&lt;&gt;"",1,0))</f>
        <v>0</v>
      </c>
      <c r="AR19" s="119">
        <f>IF('Indicator Data'!AT22="No Data",1,IF('Indicator Data imputation'!AS22&lt;&gt;"",1,0))</f>
        <v>0</v>
      </c>
      <c r="AS19" s="119">
        <f>IF('Indicator Data'!AU22="No Data",1,IF('Indicator Data imputation'!AT22&lt;&gt;"",1,0))</f>
        <v>0</v>
      </c>
      <c r="AT19" s="119">
        <f>IF('Indicator Data'!AV22="No Data",1,IF('Indicator Data imputation'!AU22&lt;&gt;"",1,0))</f>
        <v>0</v>
      </c>
      <c r="AU19" s="119">
        <f>IF('Indicator Data'!AW22="No Data",1,IF('Indicator Data imputation'!AV22&lt;&gt;"",1,0))</f>
        <v>0</v>
      </c>
      <c r="AV19" s="119">
        <f>IF('Indicator Data'!AX22="No Data",1,IF('Indicator Data imputation'!AW22&lt;&gt;"",1,0))</f>
        <v>0</v>
      </c>
      <c r="AW19" s="119">
        <f>IF('Indicator Data'!AY22="No Data",1,IF('Indicator Data imputation'!AX22&lt;&gt;"",1,0))</f>
        <v>0</v>
      </c>
      <c r="AX19" s="119">
        <f>IF('Indicator Data'!AZ22="No Data",1,IF('Indicator Data imputation'!AY22&lt;&gt;"",1,0))</f>
        <v>0</v>
      </c>
      <c r="AY19" s="119">
        <f>IF('Indicator Data'!BA22="No Data",1,IF('Indicator Data imputation'!AZ22&lt;&gt;"",1,0))</f>
        <v>0</v>
      </c>
      <c r="AZ19" s="119">
        <f>IF('Indicator Data'!BB22="No Data",1,IF('Indicator Data imputation'!BA22&lt;&gt;"",1,0))</f>
        <v>0</v>
      </c>
      <c r="BA19" s="119">
        <f>IF('Indicator Data'!BC22="No Data",1,IF('Indicator Data imputation'!BB22&lt;&gt;"",1,0))</f>
        <v>0</v>
      </c>
      <c r="BB19" s="119">
        <f>IF('Indicator Data'!BD22="No Data",1,IF('Indicator Data imputation'!BC22&lt;&gt;"",1,0))</f>
        <v>0</v>
      </c>
      <c r="BC19" s="119">
        <f>IF('Indicator Data'!BE22="No Data",1,IF('Indicator Data imputation'!BD22&lt;&gt;"",1,0))</f>
        <v>0</v>
      </c>
      <c r="BD19" s="4">
        <f t="shared" si="0"/>
        <v>2</v>
      </c>
      <c r="BE19" s="121">
        <f t="shared" si="1"/>
        <v>3.7037037037037035E-2</v>
      </c>
    </row>
    <row r="20" spans="1:57">
      <c r="A20" s="79" t="s">
        <v>351</v>
      </c>
      <c r="B20" s="119">
        <f>IF('Indicator Data'!D23="No Data",1,IF('Indicator Data imputation'!C23&lt;&gt;"",1,0))</f>
        <v>0</v>
      </c>
      <c r="C20" s="119">
        <f>IF('Indicator Data'!E23="No Data",1,IF('Indicator Data imputation'!D23&lt;&gt;"",1,0))</f>
        <v>0</v>
      </c>
      <c r="D20" s="119">
        <f>IF('Indicator Data'!F23="No Data",1,IF('Indicator Data imputation'!E23&lt;&gt;"",1,0))</f>
        <v>0</v>
      </c>
      <c r="E20" s="119">
        <f>IF('Indicator Data'!G23="No Data",1,IF('Indicator Data imputation'!F23&lt;&gt;"",1,0))</f>
        <v>0</v>
      </c>
      <c r="F20" s="119">
        <f>IF('Indicator Data'!H23="No Data",1,IF('Indicator Data imputation'!G23&lt;&gt;"",1,0))</f>
        <v>0</v>
      </c>
      <c r="G20" s="119">
        <f>IF('Indicator Data'!I23="No Data",1,IF('Indicator Data imputation'!H23&lt;&gt;"",1,0))</f>
        <v>0</v>
      </c>
      <c r="H20" s="119">
        <f>IF('Indicator Data'!J23="No Data",1,IF('Indicator Data imputation'!I23&lt;&gt;"",1,0))</f>
        <v>1</v>
      </c>
      <c r="I20" s="119">
        <f>IF('Indicator Data'!K23="No Data",1,IF('Indicator Data imputation'!J23&lt;&gt;"",1,0))</f>
        <v>0</v>
      </c>
      <c r="J20" s="119">
        <f>IF('Indicator Data'!L23="No Data",1,IF('Indicator Data imputation'!K23&lt;&gt;"",1,0))</f>
        <v>0</v>
      </c>
      <c r="K20" s="119">
        <f>IF('Indicator Data'!M23="No Data",1,IF('Indicator Data imputation'!L23&lt;&gt;"",1,0))</f>
        <v>0</v>
      </c>
      <c r="L20" s="119">
        <f>IF('Indicator Data'!N23="No Data",1,IF('Indicator Data imputation'!M23&lt;&gt;"",1,0))</f>
        <v>0</v>
      </c>
      <c r="M20" s="119">
        <f>IF('Indicator Data'!O23="No Data",1,IF('Indicator Data imputation'!N23&lt;&gt;"",1,0))</f>
        <v>0</v>
      </c>
      <c r="N20" s="119">
        <f>IF('Indicator Data'!P23="No Data",1,IF('Indicator Data imputation'!O23&lt;&gt;"",1,0))</f>
        <v>0</v>
      </c>
      <c r="O20" s="119">
        <f>IF('Indicator Data'!Q23="No Data",1,IF('Indicator Data imputation'!P23&lt;&gt;"",1,0))</f>
        <v>0</v>
      </c>
      <c r="P20" s="119">
        <f>IF('Indicator Data'!R23="No Data",1,IF('Indicator Data imputation'!Q23&lt;&gt;"",1,0))</f>
        <v>0</v>
      </c>
      <c r="Q20" s="119">
        <f>IF('Indicator Data'!S23="No Data",1,IF('Indicator Data imputation'!R23&lt;&gt;"",1,0))</f>
        <v>0</v>
      </c>
      <c r="R20" s="119">
        <f>IF('Indicator Data'!T23="No Data",1,IF('Indicator Data imputation'!S23&lt;&gt;"",1,0))</f>
        <v>0</v>
      </c>
      <c r="S20" s="119">
        <f>IF('Indicator Data'!U23="No Data",1,IF('Indicator Data imputation'!T23&lt;&gt;"",1,0))</f>
        <v>0</v>
      </c>
      <c r="T20" s="119">
        <f>IF('Indicator Data'!V23="No Data",1,IF('Indicator Data imputation'!U23&lt;&gt;"",1,0))</f>
        <v>0</v>
      </c>
      <c r="U20" s="119">
        <f>IF('Indicator Data'!W23="No Data",1,IF('Indicator Data imputation'!V23&lt;&gt;"",1,0))</f>
        <v>0</v>
      </c>
      <c r="V20" s="119">
        <f>IF('Indicator Data'!X23="No Data",1,IF('Indicator Data imputation'!W23&lt;&gt;"",1,0))</f>
        <v>0</v>
      </c>
      <c r="W20" s="119">
        <f>IF('Indicator Data'!Y23="No Data",1,IF('Indicator Data imputation'!X23&lt;&gt;"",1,0))</f>
        <v>0</v>
      </c>
      <c r="X20" s="119">
        <f>IF('Indicator Data'!Z23="No Data",1,IF('Indicator Data imputation'!Y23&lt;&gt;"",1,0))</f>
        <v>0</v>
      </c>
      <c r="Y20" s="119">
        <f>IF('Indicator Data'!AA23="No Data",1,IF('Indicator Data imputation'!Z23&lt;&gt;"",1,0))</f>
        <v>0</v>
      </c>
      <c r="Z20" s="119">
        <f>IF('Indicator Data'!AB23="No Data",1,IF('Indicator Data imputation'!AA23&lt;&gt;"",1,0))</f>
        <v>0</v>
      </c>
      <c r="AA20" s="119">
        <f>IF('Indicator Data'!AC23="No Data",1,IF('Indicator Data imputation'!AB23&lt;&gt;"",1,0))</f>
        <v>0</v>
      </c>
      <c r="AB20" s="119">
        <f>IF('Indicator Data'!AD23="No Data",1,IF('Indicator Data imputation'!AC23&lt;&gt;"",1,0))</f>
        <v>0</v>
      </c>
      <c r="AC20" s="119">
        <f>IF('Indicator Data'!AE23="No Data",1,IF('Indicator Data imputation'!AD23&lt;&gt;"",1,0))</f>
        <v>0</v>
      </c>
      <c r="AD20" s="119">
        <f>IF('Indicator Data'!AF23="No Data",1,IF('Indicator Data imputation'!AE23&lt;&gt;"",1,0))</f>
        <v>0</v>
      </c>
      <c r="AE20" s="119">
        <f>IF('Indicator Data'!AG23="No Data",1,IF('Indicator Data imputation'!AF23&lt;&gt;"",1,0))</f>
        <v>0</v>
      </c>
      <c r="AF20" s="119">
        <f>IF('Indicator Data'!AH23="No Data",1,IF('Indicator Data imputation'!AG23&lt;&gt;"",1,0))</f>
        <v>0</v>
      </c>
      <c r="AG20" s="119">
        <f>IF('Indicator Data'!AI23="No Data",1,IF('Indicator Data imputation'!AH23&lt;&gt;"",1,0))</f>
        <v>0</v>
      </c>
      <c r="AH20" s="119">
        <f>IF('Indicator Data'!AJ23="No Data",1,IF('Indicator Data imputation'!AI23&lt;&gt;"",1,0))</f>
        <v>0</v>
      </c>
      <c r="AI20" s="119">
        <f>IF('Indicator Data'!AK23="No Data",1,IF('Indicator Data imputation'!AJ23&lt;&gt;"",1,0))</f>
        <v>0</v>
      </c>
      <c r="AJ20" s="119">
        <f>IF('Indicator Data'!AL23="No Data",1,IF('Indicator Data imputation'!AK23&lt;&gt;"",1,0))</f>
        <v>0</v>
      </c>
      <c r="AK20" s="119">
        <f>IF('Indicator Data'!AM23="No Data",1,IF('Indicator Data imputation'!AL23&lt;&gt;"",1,0))</f>
        <v>1</v>
      </c>
      <c r="AL20" s="119">
        <f>IF('Indicator Data'!AN23="No Data",1,IF('Indicator Data imputation'!AM23&lt;&gt;"",1,0))</f>
        <v>0</v>
      </c>
      <c r="AM20" s="119">
        <f>IF('Indicator Data'!AO23="No Data",1,IF('Indicator Data imputation'!AN23&lt;&gt;"",1,0))</f>
        <v>0</v>
      </c>
      <c r="AN20" s="119">
        <f>IF('Indicator Data'!AP23="No Data",1,IF('Indicator Data imputation'!AO23&lt;&gt;"",1,0))</f>
        <v>0</v>
      </c>
      <c r="AO20" s="119">
        <f>IF('Indicator Data'!AQ23="No Data",1,IF('Indicator Data imputation'!AP23&lt;&gt;"",1,0))</f>
        <v>0</v>
      </c>
      <c r="AP20" s="119">
        <f>IF('Indicator Data'!AR23="No Data",1,IF('Indicator Data imputation'!AQ23&lt;&gt;"",1,0))</f>
        <v>0</v>
      </c>
      <c r="AQ20" s="119">
        <f>IF('Indicator Data'!AS23="No Data",1,IF('Indicator Data imputation'!AR23&lt;&gt;"",1,0))</f>
        <v>0</v>
      </c>
      <c r="AR20" s="119">
        <f>IF('Indicator Data'!AT23="No Data",1,IF('Indicator Data imputation'!AS23&lt;&gt;"",1,0))</f>
        <v>0</v>
      </c>
      <c r="AS20" s="119">
        <f>IF('Indicator Data'!AU23="No Data",1,IF('Indicator Data imputation'!AT23&lt;&gt;"",1,0))</f>
        <v>0</v>
      </c>
      <c r="AT20" s="119">
        <f>IF('Indicator Data'!AV23="No Data",1,IF('Indicator Data imputation'!AU23&lt;&gt;"",1,0))</f>
        <v>0</v>
      </c>
      <c r="AU20" s="119">
        <f>IF('Indicator Data'!AW23="No Data",1,IF('Indicator Data imputation'!AV23&lt;&gt;"",1,0))</f>
        <v>0</v>
      </c>
      <c r="AV20" s="119">
        <f>IF('Indicator Data'!AX23="No Data",1,IF('Indicator Data imputation'!AW23&lt;&gt;"",1,0))</f>
        <v>0</v>
      </c>
      <c r="AW20" s="119">
        <f>IF('Indicator Data'!AY23="No Data",1,IF('Indicator Data imputation'!AX23&lt;&gt;"",1,0))</f>
        <v>0</v>
      </c>
      <c r="AX20" s="119">
        <f>IF('Indicator Data'!AZ23="No Data",1,IF('Indicator Data imputation'!AY23&lt;&gt;"",1,0))</f>
        <v>0</v>
      </c>
      <c r="AY20" s="119">
        <f>IF('Indicator Data'!BA23="No Data",1,IF('Indicator Data imputation'!AZ23&lt;&gt;"",1,0))</f>
        <v>0</v>
      </c>
      <c r="AZ20" s="119">
        <f>IF('Indicator Data'!BB23="No Data",1,IF('Indicator Data imputation'!BA23&lt;&gt;"",1,0))</f>
        <v>0</v>
      </c>
      <c r="BA20" s="119">
        <f>IF('Indicator Data'!BC23="No Data",1,IF('Indicator Data imputation'!BB23&lt;&gt;"",1,0))</f>
        <v>0</v>
      </c>
      <c r="BB20" s="119">
        <f>IF('Indicator Data'!BD23="No Data",1,IF('Indicator Data imputation'!BC23&lt;&gt;"",1,0))</f>
        <v>0</v>
      </c>
      <c r="BC20" s="119">
        <f>IF('Indicator Data'!BE23="No Data",1,IF('Indicator Data imputation'!BD23&lt;&gt;"",1,0))</f>
        <v>0</v>
      </c>
      <c r="BD20" s="4">
        <f t="shared" si="0"/>
        <v>2</v>
      </c>
      <c r="BE20" s="121">
        <f t="shared" si="1"/>
        <v>3.7037037037037035E-2</v>
      </c>
    </row>
    <row r="21" spans="1:57">
      <c r="A21" s="79" t="s">
        <v>352</v>
      </c>
      <c r="B21" s="119">
        <f>IF('Indicator Data'!D24="No Data",1,IF('Indicator Data imputation'!C24&lt;&gt;"",1,0))</f>
        <v>0</v>
      </c>
      <c r="C21" s="119">
        <f>IF('Indicator Data'!E24="No Data",1,IF('Indicator Data imputation'!D24&lt;&gt;"",1,0))</f>
        <v>0</v>
      </c>
      <c r="D21" s="119">
        <f>IF('Indicator Data'!F24="No Data",1,IF('Indicator Data imputation'!E24&lt;&gt;"",1,0))</f>
        <v>0</v>
      </c>
      <c r="E21" s="119">
        <f>IF('Indicator Data'!G24="No Data",1,IF('Indicator Data imputation'!F24&lt;&gt;"",1,0))</f>
        <v>0</v>
      </c>
      <c r="F21" s="119">
        <f>IF('Indicator Data'!H24="No Data",1,IF('Indicator Data imputation'!G24&lt;&gt;"",1,0))</f>
        <v>0</v>
      </c>
      <c r="G21" s="119">
        <f>IF('Indicator Data'!I24="No Data",1,IF('Indicator Data imputation'!H24&lt;&gt;"",1,0))</f>
        <v>0</v>
      </c>
      <c r="H21" s="119">
        <f>IF('Indicator Data'!J24="No Data",1,IF('Indicator Data imputation'!I24&lt;&gt;"",1,0))</f>
        <v>1</v>
      </c>
      <c r="I21" s="119">
        <f>IF('Indicator Data'!K24="No Data",1,IF('Indicator Data imputation'!J24&lt;&gt;"",1,0))</f>
        <v>0</v>
      </c>
      <c r="J21" s="119">
        <f>IF('Indicator Data'!L24="No Data",1,IF('Indicator Data imputation'!K24&lt;&gt;"",1,0))</f>
        <v>0</v>
      </c>
      <c r="K21" s="119">
        <f>IF('Indicator Data'!M24="No Data",1,IF('Indicator Data imputation'!L24&lt;&gt;"",1,0))</f>
        <v>0</v>
      </c>
      <c r="L21" s="119">
        <f>IF('Indicator Data'!N24="No Data",1,IF('Indicator Data imputation'!M24&lt;&gt;"",1,0))</f>
        <v>0</v>
      </c>
      <c r="M21" s="119">
        <f>IF('Indicator Data'!O24="No Data",1,IF('Indicator Data imputation'!N24&lt;&gt;"",1,0))</f>
        <v>0</v>
      </c>
      <c r="N21" s="119">
        <f>IF('Indicator Data'!P24="No Data",1,IF('Indicator Data imputation'!O24&lt;&gt;"",1,0))</f>
        <v>0</v>
      </c>
      <c r="O21" s="119">
        <f>IF('Indicator Data'!Q24="No Data",1,IF('Indicator Data imputation'!P24&lt;&gt;"",1,0))</f>
        <v>0</v>
      </c>
      <c r="P21" s="119">
        <f>IF('Indicator Data'!R24="No Data",1,IF('Indicator Data imputation'!Q24&lt;&gt;"",1,0))</f>
        <v>0</v>
      </c>
      <c r="Q21" s="119">
        <f>IF('Indicator Data'!S24="No Data",1,IF('Indicator Data imputation'!R24&lt;&gt;"",1,0))</f>
        <v>0</v>
      </c>
      <c r="R21" s="119">
        <f>IF('Indicator Data'!T24="No Data",1,IF('Indicator Data imputation'!S24&lt;&gt;"",1,0))</f>
        <v>0</v>
      </c>
      <c r="S21" s="119">
        <f>IF('Indicator Data'!U24="No Data",1,IF('Indicator Data imputation'!T24&lt;&gt;"",1,0))</f>
        <v>0</v>
      </c>
      <c r="T21" s="119">
        <f>IF('Indicator Data'!V24="No Data",1,IF('Indicator Data imputation'!U24&lt;&gt;"",1,0))</f>
        <v>0</v>
      </c>
      <c r="U21" s="119">
        <f>IF('Indicator Data'!W24="No Data",1,IF('Indicator Data imputation'!V24&lt;&gt;"",1,0))</f>
        <v>0</v>
      </c>
      <c r="V21" s="119">
        <f>IF('Indicator Data'!X24="No Data",1,IF('Indicator Data imputation'!W24&lt;&gt;"",1,0))</f>
        <v>0</v>
      </c>
      <c r="W21" s="119">
        <f>IF('Indicator Data'!Y24="No Data",1,IF('Indicator Data imputation'!X24&lt;&gt;"",1,0))</f>
        <v>0</v>
      </c>
      <c r="X21" s="119">
        <f>IF('Indicator Data'!Z24="No Data",1,IF('Indicator Data imputation'!Y24&lt;&gt;"",1,0))</f>
        <v>0</v>
      </c>
      <c r="Y21" s="119">
        <f>IF('Indicator Data'!AA24="No Data",1,IF('Indicator Data imputation'!Z24&lt;&gt;"",1,0))</f>
        <v>0</v>
      </c>
      <c r="Z21" s="119">
        <f>IF('Indicator Data'!AB24="No Data",1,IF('Indicator Data imputation'!AA24&lt;&gt;"",1,0))</f>
        <v>0</v>
      </c>
      <c r="AA21" s="119">
        <f>IF('Indicator Data'!AC24="No Data",1,IF('Indicator Data imputation'!AB24&lt;&gt;"",1,0))</f>
        <v>0</v>
      </c>
      <c r="AB21" s="119">
        <f>IF('Indicator Data'!AD24="No Data",1,IF('Indicator Data imputation'!AC24&lt;&gt;"",1,0))</f>
        <v>0</v>
      </c>
      <c r="AC21" s="119">
        <f>IF('Indicator Data'!AE24="No Data",1,IF('Indicator Data imputation'!AD24&lt;&gt;"",1,0))</f>
        <v>0</v>
      </c>
      <c r="AD21" s="119">
        <f>IF('Indicator Data'!AF24="No Data",1,IF('Indicator Data imputation'!AE24&lt;&gt;"",1,0))</f>
        <v>0</v>
      </c>
      <c r="AE21" s="119">
        <f>IF('Indicator Data'!AG24="No Data",1,IF('Indicator Data imputation'!AF24&lt;&gt;"",1,0))</f>
        <v>0</v>
      </c>
      <c r="AF21" s="119">
        <f>IF('Indicator Data'!AH24="No Data",1,IF('Indicator Data imputation'!AG24&lt;&gt;"",1,0))</f>
        <v>0</v>
      </c>
      <c r="AG21" s="119">
        <f>IF('Indicator Data'!AI24="No Data",1,IF('Indicator Data imputation'!AH24&lt;&gt;"",1,0))</f>
        <v>0</v>
      </c>
      <c r="AH21" s="119">
        <f>IF('Indicator Data'!AJ24="No Data",1,IF('Indicator Data imputation'!AI24&lt;&gt;"",1,0))</f>
        <v>0</v>
      </c>
      <c r="AI21" s="119">
        <f>IF('Indicator Data'!AK24="No Data",1,IF('Indicator Data imputation'!AJ24&lt;&gt;"",1,0))</f>
        <v>0</v>
      </c>
      <c r="AJ21" s="119">
        <f>IF('Indicator Data'!AL24="No Data",1,IF('Indicator Data imputation'!AK24&lt;&gt;"",1,0))</f>
        <v>0</v>
      </c>
      <c r="AK21" s="119">
        <f>IF('Indicator Data'!AM24="No Data",1,IF('Indicator Data imputation'!AL24&lt;&gt;"",1,0))</f>
        <v>1</v>
      </c>
      <c r="AL21" s="119">
        <f>IF('Indicator Data'!AN24="No Data",1,IF('Indicator Data imputation'!AM24&lt;&gt;"",1,0))</f>
        <v>0</v>
      </c>
      <c r="AM21" s="119">
        <f>IF('Indicator Data'!AO24="No Data",1,IF('Indicator Data imputation'!AN24&lt;&gt;"",1,0))</f>
        <v>0</v>
      </c>
      <c r="AN21" s="119">
        <f>IF('Indicator Data'!AP24="No Data",1,IF('Indicator Data imputation'!AO24&lt;&gt;"",1,0))</f>
        <v>0</v>
      </c>
      <c r="AO21" s="119">
        <f>IF('Indicator Data'!AQ24="No Data",1,IF('Indicator Data imputation'!AP24&lt;&gt;"",1,0))</f>
        <v>0</v>
      </c>
      <c r="AP21" s="119">
        <f>IF('Indicator Data'!AR24="No Data",1,IF('Indicator Data imputation'!AQ24&lt;&gt;"",1,0))</f>
        <v>0</v>
      </c>
      <c r="AQ21" s="119">
        <f>IF('Indicator Data'!AS24="No Data",1,IF('Indicator Data imputation'!AR24&lt;&gt;"",1,0))</f>
        <v>0</v>
      </c>
      <c r="AR21" s="119">
        <f>IF('Indicator Data'!AT24="No Data",1,IF('Indicator Data imputation'!AS24&lt;&gt;"",1,0))</f>
        <v>0</v>
      </c>
      <c r="AS21" s="119">
        <f>IF('Indicator Data'!AU24="No Data",1,IF('Indicator Data imputation'!AT24&lt;&gt;"",1,0))</f>
        <v>0</v>
      </c>
      <c r="AT21" s="119">
        <f>IF('Indicator Data'!AV24="No Data",1,IF('Indicator Data imputation'!AU24&lt;&gt;"",1,0))</f>
        <v>0</v>
      </c>
      <c r="AU21" s="119">
        <f>IF('Indicator Data'!AW24="No Data",1,IF('Indicator Data imputation'!AV24&lt;&gt;"",1,0))</f>
        <v>0</v>
      </c>
      <c r="AV21" s="119">
        <f>IF('Indicator Data'!AX24="No Data",1,IF('Indicator Data imputation'!AW24&lt;&gt;"",1,0))</f>
        <v>0</v>
      </c>
      <c r="AW21" s="119">
        <f>IF('Indicator Data'!AY24="No Data",1,IF('Indicator Data imputation'!AX24&lt;&gt;"",1,0))</f>
        <v>0</v>
      </c>
      <c r="AX21" s="119">
        <f>IF('Indicator Data'!AZ24="No Data",1,IF('Indicator Data imputation'!AY24&lt;&gt;"",1,0))</f>
        <v>0</v>
      </c>
      <c r="AY21" s="119">
        <f>IF('Indicator Data'!BA24="No Data",1,IF('Indicator Data imputation'!AZ24&lt;&gt;"",1,0))</f>
        <v>0</v>
      </c>
      <c r="AZ21" s="119">
        <f>IF('Indicator Data'!BB24="No Data",1,IF('Indicator Data imputation'!BA24&lt;&gt;"",1,0))</f>
        <v>0</v>
      </c>
      <c r="BA21" s="119">
        <f>IF('Indicator Data'!BC24="No Data",1,IF('Indicator Data imputation'!BB24&lt;&gt;"",1,0))</f>
        <v>0</v>
      </c>
      <c r="BB21" s="119">
        <f>IF('Indicator Data'!BD24="No Data",1,IF('Indicator Data imputation'!BC24&lt;&gt;"",1,0))</f>
        <v>0</v>
      </c>
      <c r="BC21" s="119">
        <f>IF('Indicator Data'!BE24="No Data",1,IF('Indicator Data imputation'!BD24&lt;&gt;"",1,0))</f>
        <v>0</v>
      </c>
      <c r="BD21" s="4">
        <f t="shared" si="0"/>
        <v>2</v>
      </c>
      <c r="BE21" s="121">
        <f t="shared" si="1"/>
        <v>3.7037037037037035E-2</v>
      </c>
    </row>
    <row r="22" spans="1:57">
      <c r="A22" s="79" t="s">
        <v>353</v>
      </c>
      <c r="B22" s="119">
        <f>IF('Indicator Data'!D25="No Data",1,IF('Indicator Data imputation'!C25&lt;&gt;"",1,0))</f>
        <v>0</v>
      </c>
      <c r="C22" s="119">
        <f>IF('Indicator Data'!E25="No Data",1,IF('Indicator Data imputation'!D25&lt;&gt;"",1,0))</f>
        <v>0</v>
      </c>
      <c r="D22" s="119">
        <f>IF('Indicator Data'!F25="No Data",1,IF('Indicator Data imputation'!E25&lt;&gt;"",1,0))</f>
        <v>0</v>
      </c>
      <c r="E22" s="119">
        <f>IF('Indicator Data'!G25="No Data",1,IF('Indicator Data imputation'!F25&lt;&gt;"",1,0))</f>
        <v>0</v>
      </c>
      <c r="F22" s="119">
        <f>IF('Indicator Data'!H25="No Data",1,IF('Indicator Data imputation'!G25&lt;&gt;"",1,0))</f>
        <v>0</v>
      </c>
      <c r="G22" s="119">
        <f>IF('Indicator Data'!I25="No Data",1,IF('Indicator Data imputation'!H25&lt;&gt;"",1,0))</f>
        <v>0</v>
      </c>
      <c r="H22" s="119">
        <f>IF('Indicator Data'!J25="No Data",1,IF('Indicator Data imputation'!I25&lt;&gt;"",1,0))</f>
        <v>1</v>
      </c>
      <c r="I22" s="119">
        <f>IF('Indicator Data'!K25="No Data",1,IF('Indicator Data imputation'!J25&lt;&gt;"",1,0))</f>
        <v>0</v>
      </c>
      <c r="J22" s="119">
        <f>IF('Indicator Data'!L25="No Data",1,IF('Indicator Data imputation'!K25&lt;&gt;"",1,0))</f>
        <v>0</v>
      </c>
      <c r="K22" s="119">
        <f>IF('Indicator Data'!M25="No Data",1,IF('Indicator Data imputation'!L25&lt;&gt;"",1,0))</f>
        <v>0</v>
      </c>
      <c r="L22" s="119">
        <f>IF('Indicator Data'!N25="No Data",1,IF('Indicator Data imputation'!M25&lt;&gt;"",1,0))</f>
        <v>0</v>
      </c>
      <c r="M22" s="119">
        <f>IF('Indicator Data'!O25="No Data",1,IF('Indicator Data imputation'!N25&lt;&gt;"",1,0))</f>
        <v>0</v>
      </c>
      <c r="N22" s="119">
        <f>IF('Indicator Data'!P25="No Data",1,IF('Indicator Data imputation'!O25&lt;&gt;"",1,0))</f>
        <v>0</v>
      </c>
      <c r="O22" s="119">
        <f>IF('Indicator Data'!Q25="No Data",1,IF('Indicator Data imputation'!P25&lt;&gt;"",1,0))</f>
        <v>0</v>
      </c>
      <c r="P22" s="119">
        <f>IF('Indicator Data'!R25="No Data",1,IF('Indicator Data imputation'!Q25&lt;&gt;"",1,0))</f>
        <v>0</v>
      </c>
      <c r="Q22" s="119">
        <f>IF('Indicator Data'!S25="No Data",1,IF('Indicator Data imputation'!R25&lt;&gt;"",1,0))</f>
        <v>0</v>
      </c>
      <c r="R22" s="119">
        <f>IF('Indicator Data'!T25="No Data",1,IF('Indicator Data imputation'!S25&lt;&gt;"",1,0))</f>
        <v>0</v>
      </c>
      <c r="S22" s="119">
        <f>IF('Indicator Data'!U25="No Data",1,IF('Indicator Data imputation'!T25&lt;&gt;"",1,0))</f>
        <v>0</v>
      </c>
      <c r="T22" s="119">
        <f>IF('Indicator Data'!V25="No Data",1,IF('Indicator Data imputation'!U25&lt;&gt;"",1,0))</f>
        <v>0</v>
      </c>
      <c r="U22" s="119">
        <f>IF('Indicator Data'!W25="No Data",1,IF('Indicator Data imputation'!V25&lt;&gt;"",1,0))</f>
        <v>0</v>
      </c>
      <c r="V22" s="119">
        <f>IF('Indicator Data'!X25="No Data",1,IF('Indicator Data imputation'!W25&lt;&gt;"",1,0))</f>
        <v>0</v>
      </c>
      <c r="W22" s="119">
        <f>IF('Indicator Data'!Y25="No Data",1,IF('Indicator Data imputation'!X25&lt;&gt;"",1,0))</f>
        <v>0</v>
      </c>
      <c r="X22" s="119">
        <f>IF('Indicator Data'!Z25="No Data",1,IF('Indicator Data imputation'!Y25&lt;&gt;"",1,0))</f>
        <v>0</v>
      </c>
      <c r="Y22" s="119">
        <f>IF('Indicator Data'!AA25="No Data",1,IF('Indicator Data imputation'!Z25&lt;&gt;"",1,0))</f>
        <v>0</v>
      </c>
      <c r="Z22" s="119">
        <f>IF('Indicator Data'!AB25="No Data",1,IF('Indicator Data imputation'!AA25&lt;&gt;"",1,0))</f>
        <v>0</v>
      </c>
      <c r="AA22" s="119">
        <f>IF('Indicator Data'!AC25="No Data",1,IF('Indicator Data imputation'!AB25&lt;&gt;"",1,0))</f>
        <v>0</v>
      </c>
      <c r="AB22" s="119">
        <f>IF('Indicator Data'!AD25="No Data",1,IF('Indicator Data imputation'!AC25&lt;&gt;"",1,0))</f>
        <v>0</v>
      </c>
      <c r="AC22" s="119">
        <f>IF('Indicator Data'!AE25="No Data",1,IF('Indicator Data imputation'!AD25&lt;&gt;"",1,0))</f>
        <v>0</v>
      </c>
      <c r="AD22" s="119">
        <f>IF('Indicator Data'!AF25="No Data",1,IF('Indicator Data imputation'!AE25&lt;&gt;"",1,0))</f>
        <v>0</v>
      </c>
      <c r="AE22" s="119">
        <f>IF('Indicator Data'!AG25="No Data",1,IF('Indicator Data imputation'!AF25&lt;&gt;"",1,0))</f>
        <v>0</v>
      </c>
      <c r="AF22" s="119">
        <f>IF('Indicator Data'!AH25="No Data",1,IF('Indicator Data imputation'!AG25&lt;&gt;"",1,0))</f>
        <v>0</v>
      </c>
      <c r="AG22" s="119">
        <f>IF('Indicator Data'!AI25="No Data",1,IF('Indicator Data imputation'!AH25&lt;&gt;"",1,0))</f>
        <v>0</v>
      </c>
      <c r="AH22" s="119">
        <f>IF('Indicator Data'!AJ25="No Data",1,IF('Indicator Data imputation'!AI25&lt;&gt;"",1,0))</f>
        <v>0</v>
      </c>
      <c r="AI22" s="119">
        <f>IF('Indicator Data'!AK25="No Data",1,IF('Indicator Data imputation'!AJ25&lt;&gt;"",1,0))</f>
        <v>0</v>
      </c>
      <c r="AJ22" s="119">
        <f>IF('Indicator Data'!AL25="No Data",1,IF('Indicator Data imputation'!AK25&lt;&gt;"",1,0))</f>
        <v>0</v>
      </c>
      <c r="AK22" s="119">
        <f>IF('Indicator Data'!AM25="No Data",1,IF('Indicator Data imputation'!AL25&lt;&gt;"",1,0))</f>
        <v>1</v>
      </c>
      <c r="AL22" s="119">
        <f>IF('Indicator Data'!AN25="No Data",1,IF('Indicator Data imputation'!AM25&lt;&gt;"",1,0))</f>
        <v>0</v>
      </c>
      <c r="AM22" s="119">
        <f>IF('Indicator Data'!AO25="No Data",1,IF('Indicator Data imputation'!AN25&lt;&gt;"",1,0))</f>
        <v>0</v>
      </c>
      <c r="AN22" s="119">
        <f>IF('Indicator Data'!AP25="No Data",1,IF('Indicator Data imputation'!AO25&lt;&gt;"",1,0))</f>
        <v>0</v>
      </c>
      <c r="AO22" s="119">
        <f>IF('Indicator Data'!AQ25="No Data",1,IF('Indicator Data imputation'!AP25&lt;&gt;"",1,0))</f>
        <v>0</v>
      </c>
      <c r="AP22" s="119">
        <f>IF('Indicator Data'!AR25="No Data",1,IF('Indicator Data imputation'!AQ25&lt;&gt;"",1,0))</f>
        <v>0</v>
      </c>
      <c r="AQ22" s="119">
        <f>IF('Indicator Data'!AS25="No Data",1,IF('Indicator Data imputation'!AR25&lt;&gt;"",1,0))</f>
        <v>0</v>
      </c>
      <c r="AR22" s="119">
        <f>IF('Indicator Data'!AT25="No Data",1,IF('Indicator Data imputation'!AS25&lt;&gt;"",1,0))</f>
        <v>0</v>
      </c>
      <c r="AS22" s="119">
        <f>IF('Indicator Data'!AU25="No Data",1,IF('Indicator Data imputation'!AT25&lt;&gt;"",1,0))</f>
        <v>0</v>
      </c>
      <c r="AT22" s="119">
        <f>IF('Indicator Data'!AV25="No Data",1,IF('Indicator Data imputation'!AU25&lt;&gt;"",1,0))</f>
        <v>0</v>
      </c>
      <c r="AU22" s="119">
        <f>IF('Indicator Data'!AW25="No Data",1,IF('Indicator Data imputation'!AV25&lt;&gt;"",1,0))</f>
        <v>0</v>
      </c>
      <c r="AV22" s="119">
        <f>IF('Indicator Data'!AX25="No Data",1,IF('Indicator Data imputation'!AW25&lt;&gt;"",1,0))</f>
        <v>0</v>
      </c>
      <c r="AW22" s="119">
        <f>IF('Indicator Data'!AY25="No Data",1,IF('Indicator Data imputation'!AX25&lt;&gt;"",1,0))</f>
        <v>0</v>
      </c>
      <c r="AX22" s="119">
        <f>IF('Indicator Data'!AZ25="No Data",1,IF('Indicator Data imputation'!AY25&lt;&gt;"",1,0))</f>
        <v>0</v>
      </c>
      <c r="AY22" s="119">
        <f>IF('Indicator Data'!BA25="No Data",1,IF('Indicator Data imputation'!AZ25&lt;&gt;"",1,0))</f>
        <v>0</v>
      </c>
      <c r="AZ22" s="119">
        <f>IF('Indicator Data'!BB25="No Data",1,IF('Indicator Data imputation'!BA25&lt;&gt;"",1,0))</f>
        <v>0</v>
      </c>
      <c r="BA22" s="119">
        <f>IF('Indicator Data'!BC25="No Data",1,IF('Indicator Data imputation'!BB25&lt;&gt;"",1,0))</f>
        <v>0</v>
      </c>
      <c r="BB22" s="119">
        <f>IF('Indicator Data'!BD25="No Data",1,IF('Indicator Data imputation'!BC25&lt;&gt;"",1,0))</f>
        <v>0</v>
      </c>
      <c r="BC22" s="119">
        <f>IF('Indicator Data'!BE25="No Data",1,IF('Indicator Data imputation'!BD25&lt;&gt;"",1,0))</f>
        <v>0</v>
      </c>
      <c r="BD22" s="4">
        <f t="shared" si="0"/>
        <v>2</v>
      </c>
      <c r="BE22" s="121">
        <f t="shared" si="1"/>
        <v>3.7037037037037035E-2</v>
      </c>
    </row>
    <row r="23" spans="1:57">
      <c r="A23" s="79" t="s">
        <v>354</v>
      </c>
      <c r="B23" s="119">
        <f>IF('Indicator Data'!D26="No Data",1,IF('Indicator Data imputation'!C26&lt;&gt;"",1,0))</f>
        <v>0</v>
      </c>
      <c r="C23" s="119">
        <f>IF('Indicator Data'!E26="No Data",1,IF('Indicator Data imputation'!D26&lt;&gt;"",1,0))</f>
        <v>0</v>
      </c>
      <c r="D23" s="119">
        <f>IF('Indicator Data'!F26="No Data",1,IF('Indicator Data imputation'!E26&lt;&gt;"",1,0))</f>
        <v>0</v>
      </c>
      <c r="E23" s="119">
        <f>IF('Indicator Data'!G26="No Data",1,IF('Indicator Data imputation'!F26&lt;&gt;"",1,0))</f>
        <v>0</v>
      </c>
      <c r="F23" s="119">
        <f>IF('Indicator Data'!H26="No Data",1,IF('Indicator Data imputation'!G26&lt;&gt;"",1,0))</f>
        <v>0</v>
      </c>
      <c r="G23" s="119">
        <f>IF('Indicator Data'!I26="No Data",1,IF('Indicator Data imputation'!H26&lt;&gt;"",1,0))</f>
        <v>0</v>
      </c>
      <c r="H23" s="119">
        <f>IF('Indicator Data'!J26="No Data",1,IF('Indicator Data imputation'!I26&lt;&gt;"",1,0))</f>
        <v>0</v>
      </c>
      <c r="I23" s="119">
        <f>IF('Indicator Data'!K26="No Data",1,IF('Indicator Data imputation'!J26&lt;&gt;"",1,0))</f>
        <v>0</v>
      </c>
      <c r="J23" s="119">
        <f>IF('Indicator Data'!L26="No Data",1,IF('Indicator Data imputation'!K26&lt;&gt;"",1,0))</f>
        <v>0</v>
      </c>
      <c r="K23" s="119">
        <f>IF('Indicator Data'!M26="No Data",1,IF('Indicator Data imputation'!L26&lt;&gt;"",1,0))</f>
        <v>0</v>
      </c>
      <c r="L23" s="119">
        <f>IF('Indicator Data'!N26="No Data",1,IF('Indicator Data imputation'!M26&lt;&gt;"",1,0))</f>
        <v>0</v>
      </c>
      <c r="M23" s="119">
        <f>IF('Indicator Data'!O26="No Data",1,IF('Indicator Data imputation'!N26&lt;&gt;"",1,0))</f>
        <v>0</v>
      </c>
      <c r="N23" s="119">
        <f>IF('Indicator Data'!P26="No Data",1,IF('Indicator Data imputation'!O26&lt;&gt;"",1,0))</f>
        <v>0</v>
      </c>
      <c r="O23" s="119">
        <f>IF('Indicator Data'!Q26="No Data",1,IF('Indicator Data imputation'!P26&lt;&gt;"",1,0))</f>
        <v>0</v>
      </c>
      <c r="P23" s="119">
        <f>IF('Indicator Data'!R26="No Data",1,IF('Indicator Data imputation'!Q26&lt;&gt;"",1,0))</f>
        <v>0</v>
      </c>
      <c r="Q23" s="119">
        <f>IF('Indicator Data'!S26="No Data",1,IF('Indicator Data imputation'!R26&lt;&gt;"",1,0))</f>
        <v>0</v>
      </c>
      <c r="R23" s="119">
        <f>IF('Indicator Data'!T26="No Data",1,IF('Indicator Data imputation'!S26&lt;&gt;"",1,0))</f>
        <v>0</v>
      </c>
      <c r="S23" s="119">
        <f>IF('Indicator Data'!U26="No Data",1,IF('Indicator Data imputation'!T26&lt;&gt;"",1,0))</f>
        <v>0</v>
      </c>
      <c r="T23" s="119">
        <f>IF('Indicator Data'!V26="No Data",1,IF('Indicator Data imputation'!U26&lt;&gt;"",1,0))</f>
        <v>0</v>
      </c>
      <c r="U23" s="119">
        <f>IF('Indicator Data'!W26="No Data",1,IF('Indicator Data imputation'!V26&lt;&gt;"",1,0))</f>
        <v>0</v>
      </c>
      <c r="V23" s="119">
        <f>IF('Indicator Data'!X26="No Data",1,IF('Indicator Data imputation'!W26&lt;&gt;"",1,0))</f>
        <v>0</v>
      </c>
      <c r="W23" s="119">
        <f>IF('Indicator Data'!Y26="No Data",1,IF('Indicator Data imputation'!X26&lt;&gt;"",1,0))</f>
        <v>0</v>
      </c>
      <c r="X23" s="119">
        <f>IF('Indicator Data'!Z26="No Data",1,IF('Indicator Data imputation'!Y26&lt;&gt;"",1,0))</f>
        <v>0</v>
      </c>
      <c r="Y23" s="119">
        <f>IF('Indicator Data'!AA26="No Data",1,IF('Indicator Data imputation'!Z26&lt;&gt;"",1,0))</f>
        <v>0</v>
      </c>
      <c r="Z23" s="119">
        <f>IF('Indicator Data'!AB26="No Data",1,IF('Indicator Data imputation'!AA26&lt;&gt;"",1,0))</f>
        <v>0</v>
      </c>
      <c r="AA23" s="119">
        <f>IF('Indicator Data'!AC26="No Data",1,IF('Indicator Data imputation'!AB26&lt;&gt;"",1,0))</f>
        <v>0</v>
      </c>
      <c r="AB23" s="119">
        <f>IF('Indicator Data'!AD26="No Data",1,IF('Indicator Data imputation'!AC26&lt;&gt;"",1,0))</f>
        <v>0</v>
      </c>
      <c r="AC23" s="119">
        <f>IF('Indicator Data'!AE26="No Data",1,IF('Indicator Data imputation'!AD26&lt;&gt;"",1,0))</f>
        <v>0</v>
      </c>
      <c r="AD23" s="119">
        <f>IF('Indicator Data'!AF26="No Data",1,IF('Indicator Data imputation'!AE26&lt;&gt;"",1,0))</f>
        <v>0</v>
      </c>
      <c r="AE23" s="119">
        <f>IF('Indicator Data'!AG26="No Data",1,IF('Indicator Data imputation'!AF26&lt;&gt;"",1,0))</f>
        <v>0</v>
      </c>
      <c r="AF23" s="119">
        <f>IF('Indicator Data'!AH26="No Data",1,IF('Indicator Data imputation'!AG26&lt;&gt;"",1,0))</f>
        <v>0</v>
      </c>
      <c r="AG23" s="119">
        <f>IF('Indicator Data'!AI26="No Data",1,IF('Indicator Data imputation'!AH26&lt;&gt;"",1,0))</f>
        <v>0</v>
      </c>
      <c r="AH23" s="119">
        <f>IF('Indicator Data'!AJ26="No Data",1,IF('Indicator Data imputation'!AI26&lt;&gt;"",1,0))</f>
        <v>0</v>
      </c>
      <c r="AI23" s="119">
        <f>IF('Indicator Data'!AK26="No Data",1,IF('Indicator Data imputation'!AJ26&lt;&gt;"",1,0))</f>
        <v>0</v>
      </c>
      <c r="AJ23" s="119">
        <f>IF('Indicator Data'!AL26="No Data",1,IF('Indicator Data imputation'!AK26&lt;&gt;"",1,0))</f>
        <v>0</v>
      </c>
      <c r="AK23" s="119">
        <f>IF('Indicator Data'!AM26="No Data",1,IF('Indicator Data imputation'!AL26&lt;&gt;"",1,0))</f>
        <v>0</v>
      </c>
      <c r="AL23" s="119">
        <f>IF('Indicator Data'!AN26="No Data",1,IF('Indicator Data imputation'!AM26&lt;&gt;"",1,0))</f>
        <v>0</v>
      </c>
      <c r="AM23" s="119">
        <f>IF('Indicator Data'!AO26="No Data",1,IF('Indicator Data imputation'!AN26&lt;&gt;"",1,0))</f>
        <v>0</v>
      </c>
      <c r="AN23" s="119">
        <f>IF('Indicator Data'!AP26="No Data",1,IF('Indicator Data imputation'!AO26&lt;&gt;"",1,0))</f>
        <v>0</v>
      </c>
      <c r="AO23" s="119">
        <f>IF('Indicator Data'!AQ26="No Data",1,IF('Indicator Data imputation'!AP26&lt;&gt;"",1,0))</f>
        <v>0</v>
      </c>
      <c r="AP23" s="119">
        <f>IF('Indicator Data'!AR26="No Data",1,IF('Indicator Data imputation'!AQ26&lt;&gt;"",1,0))</f>
        <v>0</v>
      </c>
      <c r="AQ23" s="119">
        <f>IF('Indicator Data'!AS26="No Data",1,IF('Indicator Data imputation'!AR26&lt;&gt;"",1,0))</f>
        <v>0</v>
      </c>
      <c r="AR23" s="119">
        <f>IF('Indicator Data'!AT26="No Data",1,IF('Indicator Data imputation'!AS26&lt;&gt;"",1,0))</f>
        <v>1</v>
      </c>
      <c r="AS23" s="119">
        <f>IF('Indicator Data'!AU26="No Data",1,IF('Indicator Data imputation'!AT26&lt;&gt;"",1,0))</f>
        <v>0</v>
      </c>
      <c r="AT23" s="119">
        <f>IF('Indicator Data'!AV26="No Data",1,IF('Indicator Data imputation'!AU26&lt;&gt;"",1,0))</f>
        <v>0</v>
      </c>
      <c r="AU23" s="119">
        <f>IF('Indicator Data'!AW26="No Data",1,IF('Indicator Data imputation'!AV26&lt;&gt;"",1,0))</f>
        <v>0</v>
      </c>
      <c r="AV23" s="119">
        <f>IF('Indicator Data'!AX26="No Data",1,IF('Indicator Data imputation'!AW26&lt;&gt;"",1,0))</f>
        <v>0</v>
      </c>
      <c r="AW23" s="119">
        <f>IF('Indicator Data'!AY26="No Data",1,IF('Indicator Data imputation'!AX26&lt;&gt;"",1,0))</f>
        <v>0</v>
      </c>
      <c r="AX23" s="119">
        <f>IF('Indicator Data'!AZ26="No Data",1,IF('Indicator Data imputation'!AY26&lt;&gt;"",1,0))</f>
        <v>0</v>
      </c>
      <c r="AY23" s="119">
        <f>IF('Indicator Data'!BA26="No Data",1,IF('Indicator Data imputation'!AZ26&lt;&gt;"",1,0))</f>
        <v>0</v>
      </c>
      <c r="AZ23" s="119">
        <f>IF('Indicator Data'!BB26="No Data",1,IF('Indicator Data imputation'!BA26&lt;&gt;"",1,0))</f>
        <v>0</v>
      </c>
      <c r="BA23" s="119">
        <f>IF('Indicator Data'!BC26="No Data",1,IF('Indicator Data imputation'!BB26&lt;&gt;"",1,0))</f>
        <v>0</v>
      </c>
      <c r="BB23" s="119">
        <f>IF('Indicator Data'!BD26="No Data",1,IF('Indicator Data imputation'!BC26&lt;&gt;"",1,0))</f>
        <v>0</v>
      </c>
      <c r="BC23" s="119">
        <f>IF('Indicator Data'!BE26="No Data",1,IF('Indicator Data imputation'!BD26&lt;&gt;"",1,0))</f>
        <v>0</v>
      </c>
      <c r="BD23" s="4">
        <f t="shared" si="0"/>
        <v>1</v>
      </c>
      <c r="BE23" s="121">
        <f t="shared" si="1"/>
        <v>1.8518518518518517E-2</v>
      </c>
    </row>
    <row r="24" spans="1:57">
      <c r="A24" s="79" t="s">
        <v>355</v>
      </c>
      <c r="B24" s="119">
        <f>IF('Indicator Data'!D27="No Data",1,IF('Indicator Data imputation'!C27&lt;&gt;"",1,0))</f>
        <v>0</v>
      </c>
      <c r="C24" s="119">
        <f>IF('Indicator Data'!E27="No Data",1,IF('Indicator Data imputation'!D27&lt;&gt;"",1,0))</f>
        <v>0</v>
      </c>
      <c r="D24" s="119">
        <f>IF('Indicator Data'!F27="No Data",1,IF('Indicator Data imputation'!E27&lt;&gt;"",1,0))</f>
        <v>0</v>
      </c>
      <c r="E24" s="119">
        <f>IF('Indicator Data'!G27="No Data",1,IF('Indicator Data imputation'!F27&lt;&gt;"",1,0))</f>
        <v>0</v>
      </c>
      <c r="F24" s="119">
        <f>IF('Indicator Data'!H27="No Data",1,IF('Indicator Data imputation'!G27&lt;&gt;"",1,0))</f>
        <v>0</v>
      </c>
      <c r="G24" s="119">
        <f>IF('Indicator Data'!I27="No Data",1,IF('Indicator Data imputation'!H27&lt;&gt;"",1,0))</f>
        <v>0</v>
      </c>
      <c r="H24" s="119">
        <f>IF('Indicator Data'!J27="No Data",1,IF('Indicator Data imputation'!I27&lt;&gt;"",1,0))</f>
        <v>0</v>
      </c>
      <c r="I24" s="119">
        <f>IF('Indicator Data'!K27="No Data",1,IF('Indicator Data imputation'!J27&lt;&gt;"",1,0))</f>
        <v>0</v>
      </c>
      <c r="J24" s="119">
        <f>IF('Indicator Data'!L27="No Data",1,IF('Indicator Data imputation'!K27&lt;&gt;"",1,0))</f>
        <v>0</v>
      </c>
      <c r="K24" s="119">
        <f>IF('Indicator Data'!M27="No Data",1,IF('Indicator Data imputation'!L27&lt;&gt;"",1,0))</f>
        <v>0</v>
      </c>
      <c r="L24" s="119">
        <f>IF('Indicator Data'!N27="No Data",1,IF('Indicator Data imputation'!M27&lt;&gt;"",1,0))</f>
        <v>0</v>
      </c>
      <c r="M24" s="119">
        <f>IF('Indicator Data'!O27="No Data",1,IF('Indicator Data imputation'!N27&lt;&gt;"",1,0))</f>
        <v>0</v>
      </c>
      <c r="N24" s="119">
        <f>IF('Indicator Data'!P27="No Data",1,IF('Indicator Data imputation'!O27&lt;&gt;"",1,0))</f>
        <v>0</v>
      </c>
      <c r="O24" s="119">
        <f>IF('Indicator Data'!Q27="No Data",1,IF('Indicator Data imputation'!P27&lt;&gt;"",1,0))</f>
        <v>0</v>
      </c>
      <c r="P24" s="119">
        <f>IF('Indicator Data'!R27="No Data",1,IF('Indicator Data imputation'!Q27&lt;&gt;"",1,0))</f>
        <v>0</v>
      </c>
      <c r="Q24" s="119">
        <f>IF('Indicator Data'!S27="No Data",1,IF('Indicator Data imputation'!R27&lt;&gt;"",1,0))</f>
        <v>0</v>
      </c>
      <c r="R24" s="119">
        <f>IF('Indicator Data'!T27="No Data",1,IF('Indicator Data imputation'!S27&lt;&gt;"",1,0))</f>
        <v>0</v>
      </c>
      <c r="S24" s="119">
        <f>IF('Indicator Data'!U27="No Data",1,IF('Indicator Data imputation'!T27&lt;&gt;"",1,0))</f>
        <v>0</v>
      </c>
      <c r="T24" s="119">
        <f>IF('Indicator Data'!V27="No Data",1,IF('Indicator Data imputation'!U27&lt;&gt;"",1,0))</f>
        <v>0</v>
      </c>
      <c r="U24" s="119">
        <f>IF('Indicator Data'!W27="No Data",1,IF('Indicator Data imputation'!V27&lt;&gt;"",1,0))</f>
        <v>0</v>
      </c>
      <c r="V24" s="119">
        <f>IF('Indicator Data'!X27="No Data",1,IF('Indicator Data imputation'!W27&lt;&gt;"",1,0))</f>
        <v>0</v>
      </c>
      <c r="W24" s="119">
        <f>IF('Indicator Data'!Y27="No Data",1,IF('Indicator Data imputation'!X27&lt;&gt;"",1,0))</f>
        <v>0</v>
      </c>
      <c r="X24" s="119">
        <f>IF('Indicator Data'!Z27="No Data",1,IF('Indicator Data imputation'!Y27&lt;&gt;"",1,0))</f>
        <v>0</v>
      </c>
      <c r="Y24" s="119">
        <f>IF('Indicator Data'!AA27="No Data",1,IF('Indicator Data imputation'!Z27&lt;&gt;"",1,0))</f>
        <v>0</v>
      </c>
      <c r="Z24" s="119">
        <f>IF('Indicator Data'!AB27="No Data",1,IF('Indicator Data imputation'!AA27&lt;&gt;"",1,0))</f>
        <v>0</v>
      </c>
      <c r="AA24" s="119">
        <f>IF('Indicator Data'!AC27="No Data",1,IF('Indicator Data imputation'!AB27&lt;&gt;"",1,0))</f>
        <v>0</v>
      </c>
      <c r="AB24" s="119">
        <f>IF('Indicator Data'!AD27="No Data",1,IF('Indicator Data imputation'!AC27&lt;&gt;"",1,0))</f>
        <v>0</v>
      </c>
      <c r="AC24" s="119">
        <f>IF('Indicator Data'!AE27="No Data",1,IF('Indicator Data imputation'!AD27&lt;&gt;"",1,0))</f>
        <v>0</v>
      </c>
      <c r="AD24" s="119">
        <f>IF('Indicator Data'!AF27="No Data",1,IF('Indicator Data imputation'!AE27&lt;&gt;"",1,0))</f>
        <v>0</v>
      </c>
      <c r="AE24" s="119">
        <f>IF('Indicator Data'!AG27="No Data",1,IF('Indicator Data imputation'!AF27&lt;&gt;"",1,0))</f>
        <v>0</v>
      </c>
      <c r="AF24" s="119">
        <f>IF('Indicator Data'!AH27="No Data",1,IF('Indicator Data imputation'!AG27&lt;&gt;"",1,0))</f>
        <v>0</v>
      </c>
      <c r="AG24" s="119">
        <f>IF('Indicator Data'!AI27="No Data",1,IF('Indicator Data imputation'!AH27&lt;&gt;"",1,0))</f>
        <v>0</v>
      </c>
      <c r="AH24" s="119">
        <f>IF('Indicator Data'!AJ27="No Data",1,IF('Indicator Data imputation'!AI27&lt;&gt;"",1,0))</f>
        <v>0</v>
      </c>
      <c r="AI24" s="119">
        <f>IF('Indicator Data'!AK27="No Data",1,IF('Indicator Data imputation'!AJ27&lt;&gt;"",1,0))</f>
        <v>0</v>
      </c>
      <c r="AJ24" s="119">
        <f>IF('Indicator Data'!AL27="No Data",1,IF('Indicator Data imputation'!AK27&lt;&gt;"",1,0))</f>
        <v>0</v>
      </c>
      <c r="AK24" s="119">
        <f>IF('Indicator Data'!AM27="No Data",1,IF('Indicator Data imputation'!AL27&lt;&gt;"",1,0))</f>
        <v>0</v>
      </c>
      <c r="AL24" s="119">
        <f>IF('Indicator Data'!AN27="No Data",1,IF('Indicator Data imputation'!AM27&lt;&gt;"",1,0))</f>
        <v>0</v>
      </c>
      <c r="AM24" s="119">
        <f>IF('Indicator Data'!AO27="No Data",1,IF('Indicator Data imputation'!AN27&lt;&gt;"",1,0))</f>
        <v>0</v>
      </c>
      <c r="AN24" s="119">
        <f>IF('Indicator Data'!AP27="No Data",1,IF('Indicator Data imputation'!AO27&lt;&gt;"",1,0))</f>
        <v>0</v>
      </c>
      <c r="AO24" s="119">
        <f>IF('Indicator Data'!AQ27="No Data",1,IF('Indicator Data imputation'!AP27&lt;&gt;"",1,0))</f>
        <v>0</v>
      </c>
      <c r="AP24" s="119">
        <f>IF('Indicator Data'!AR27="No Data",1,IF('Indicator Data imputation'!AQ27&lt;&gt;"",1,0))</f>
        <v>0</v>
      </c>
      <c r="AQ24" s="119">
        <f>IF('Indicator Data'!AS27="No Data",1,IF('Indicator Data imputation'!AR27&lt;&gt;"",1,0))</f>
        <v>0</v>
      </c>
      <c r="AR24" s="119">
        <f>IF('Indicator Data'!AT27="No Data",1,IF('Indicator Data imputation'!AS27&lt;&gt;"",1,0))</f>
        <v>1</v>
      </c>
      <c r="AS24" s="119">
        <f>IF('Indicator Data'!AU27="No Data",1,IF('Indicator Data imputation'!AT27&lt;&gt;"",1,0))</f>
        <v>0</v>
      </c>
      <c r="AT24" s="119">
        <f>IF('Indicator Data'!AV27="No Data",1,IF('Indicator Data imputation'!AU27&lt;&gt;"",1,0))</f>
        <v>0</v>
      </c>
      <c r="AU24" s="119">
        <f>IF('Indicator Data'!AW27="No Data",1,IF('Indicator Data imputation'!AV27&lt;&gt;"",1,0))</f>
        <v>0</v>
      </c>
      <c r="AV24" s="119">
        <f>IF('Indicator Data'!AX27="No Data",1,IF('Indicator Data imputation'!AW27&lt;&gt;"",1,0))</f>
        <v>0</v>
      </c>
      <c r="AW24" s="119">
        <f>IF('Indicator Data'!AY27="No Data",1,IF('Indicator Data imputation'!AX27&lt;&gt;"",1,0))</f>
        <v>0</v>
      </c>
      <c r="AX24" s="119">
        <f>IF('Indicator Data'!AZ27="No Data",1,IF('Indicator Data imputation'!AY27&lt;&gt;"",1,0))</f>
        <v>0</v>
      </c>
      <c r="AY24" s="119">
        <f>IF('Indicator Data'!BA27="No Data",1,IF('Indicator Data imputation'!AZ27&lt;&gt;"",1,0))</f>
        <v>0</v>
      </c>
      <c r="AZ24" s="119">
        <f>IF('Indicator Data'!BB27="No Data",1,IF('Indicator Data imputation'!BA27&lt;&gt;"",1,0))</f>
        <v>0</v>
      </c>
      <c r="BA24" s="119">
        <f>IF('Indicator Data'!BC27="No Data",1,IF('Indicator Data imputation'!BB27&lt;&gt;"",1,0))</f>
        <v>0</v>
      </c>
      <c r="BB24" s="119">
        <f>IF('Indicator Data'!BD27="No Data",1,IF('Indicator Data imputation'!BC27&lt;&gt;"",1,0))</f>
        <v>0</v>
      </c>
      <c r="BC24" s="119">
        <f>IF('Indicator Data'!BE27="No Data",1,IF('Indicator Data imputation'!BD27&lt;&gt;"",1,0))</f>
        <v>0</v>
      </c>
      <c r="BD24" s="4">
        <f t="shared" si="0"/>
        <v>1</v>
      </c>
      <c r="BE24" s="121">
        <f t="shared" si="1"/>
        <v>1.8518518518518517E-2</v>
      </c>
    </row>
    <row r="25" spans="1:57">
      <c r="A25" s="79" t="s">
        <v>356</v>
      </c>
      <c r="B25" s="119">
        <f>IF('Indicator Data'!D28="No Data",1,IF('Indicator Data imputation'!C28&lt;&gt;"",1,0))</f>
        <v>0</v>
      </c>
      <c r="C25" s="119">
        <f>IF('Indicator Data'!E28="No Data",1,IF('Indicator Data imputation'!D28&lt;&gt;"",1,0))</f>
        <v>0</v>
      </c>
      <c r="D25" s="119">
        <f>IF('Indicator Data'!F28="No Data",1,IF('Indicator Data imputation'!E28&lt;&gt;"",1,0))</f>
        <v>0</v>
      </c>
      <c r="E25" s="119">
        <f>IF('Indicator Data'!G28="No Data",1,IF('Indicator Data imputation'!F28&lt;&gt;"",1,0))</f>
        <v>0</v>
      </c>
      <c r="F25" s="119">
        <f>IF('Indicator Data'!H28="No Data",1,IF('Indicator Data imputation'!G28&lt;&gt;"",1,0))</f>
        <v>0</v>
      </c>
      <c r="G25" s="119">
        <f>IF('Indicator Data'!I28="No Data",1,IF('Indicator Data imputation'!H28&lt;&gt;"",1,0))</f>
        <v>0</v>
      </c>
      <c r="H25" s="119">
        <f>IF('Indicator Data'!J28="No Data",1,IF('Indicator Data imputation'!I28&lt;&gt;"",1,0))</f>
        <v>0</v>
      </c>
      <c r="I25" s="119">
        <f>IF('Indicator Data'!K28="No Data",1,IF('Indicator Data imputation'!J28&lt;&gt;"",1,0))</f>
        <v>0</v>
      </c>
      <c r="J25" s="119">
        <f>IF('Indicator Data'!L28="No Data",1,IF('Indicator Data imputation'!K28&lt;&gt;"",1,0))</f>
        <v>0</v>
      </c>
      <c r="K25" s="119">
        <f>IF('Indicator Data'!M28="No Data",1,IF('Indicator Data imputation'!L28&lt;&gt;"",1,0))</f>
        <v>0</v>
      </c>
      <c r="L25" s="119">
        <f>IF('Indicator Data'!N28="No Data",1,IF('Indicator Data imputation'!M28&lt;&gt;"",1,0))</f>
        <v>0</v>
      </c>
      <c r="M25" s="119">
        <f>IF('Indicator Data'!O28="No Data",1,IF('Indicator Data imputation'!N28&lt;&gt;"",1,0))</f>
        <v>0</v>
      </c>
      <c r="N25" s="119">
        <f>IF('Indicator Data'!P28="No Data",1,IF('Indicator Data imputation'!O28&lt;&gt;"",1,0))</f>
        <v>0</v>
      </c>
      <c r="O25" s="119">
        <f>IF('Indicator Data'!Q28="No Data",1,IF('Indicator Data imputation'!P28&lt;&gt;"",1,0))</f>
        <v>0</v>
      </c>
      <c r="P25" s="119">
        <f>IF('Indicator Data'!R28="No Data",1,IF('Indicator Data imputation'!Q28&lt;&gt;"",1,0))</f>
        <v>0</v>
      </c>
      <c r="Q25" s="119">
        <f>IF('Indicator Data'!S28="No Data",1,IF('Indicator Data imputation'!R28&lt;&gt;"",1,0))</f>
        <v>0</v>
      </c>
      <c r="R25" s="119">
        <f>IF('Indicator Data'!T28="No Data",1,IF('Indicator Data imputation'!S28&lt;&gt;"",1,0))</f>
        <v>0</v>
      </c>
      <c r="S25" s="119">
        <f>IF('Indicator Data'!U28="No Data",1,IF('Indicator Data imputation'!T28&lt;&gt;"",1,0))</f>
        <v>0</v>
      </c>
      <c r="T25" s="119">
        <f>IF('Indicator Data'!V28="No Data",1,IF('Indicator Data imputation'!U28&lt;&gt;"",1,0))</f>
        <v>0</v>
      </c>
      <c r="U25" s="119">
        <f>IF('Indicator Data'!W28="No Data",1,IF('Indicator Data imputation'!V28&lt;&gt;"",1,0))</f>
        <v>0</v>
      </c>
      <c r="V25" s="119">
        <f>IF('Indicator Data'!X28="No Data",1,IF('Indicator Data imputation'!W28&lt;&gt;"",1,0))</f>
        <v>0</v>
      </c>
      <c r="W25" s="119">
        <f>IF('Indicator Data'!Y28="No Data",1,IF('Indicator Data imputation'!X28&lt;&gt;"",1,0))</f>
        <v>0</v>
      </c>
      <c r="X25" s="119">
        <f>IF('Indicator Data'!Z28="No Data",1,IF('Indicator Data imputation'!Y28&lt;&gt;"",1,0))</f>
        <v>0</v>
      </c>
      <c r="Y25" s="119">
        <f>IF('Indicator Data'!AA28="No Data",1,IF('Indicator Data imputation'!Z28&lt;&gt;"",1,0))</f>
        <v>0</v>
      </c>
      <c r="Z25" s="119">
        <f>IF('Indicator Data'!AB28="No Data",1,IF('Indicator Data imputation'!AA28&lt;&gt;"",1,0))</f>
        <v>0</v>
      </c>
      <c r="AA25" s="119">
        <f>IF('Indicator Data'!AC28="No Data",1,IF('Indicator Data imputation'!AB28&lt;&gt;"",1,0))</f>
        <v>0</v>
      </c>
      <c r="AB25" s="119">
        <f>IF('Indicator Data'!AD28="No Data",1,IF('Indicator Data imputation'!AC28&lt;&gt;"",1,0))</f>
        <v>0</v>
      </c>
      <c r="AC25" s="119">
        <f>IF('Indicator Data'!AE28="No Data",1,IF('Indicator Data imputation'!AD28&lt;&gt;"",1,0))</f>
        <v>0</v>
      </c>
      <c r="AD25" s="119">
        <f>IF('Indicator Data'!AF28="No Data",1,IF('Indicator Data imputation'!AE28&lt;&gt;"",1,0))</f>
        <v>0</v>
      </c>
      <c r="AE25" s="119">
        <f>IF('Indicator Data'!AG28="No Data",1,IF('Indicator Data imputation'!AF28&lt;&gt;"",1,0))</f>
        <v>0</v>
      </c>
      <c r="AF25" s="119">
        <f>IF('Indicator Data'!AH28="No Data",1,IF('Indicator Data imputation'!AG28&lt;&gt;"",1,0))</f>
        <v>0</v>
      </c>
      <c r="AG25" s="119">
        <f>IF('Indicator Data'!AI28="No Data",1,IF('Indicator Data imputation'!AH28&lt;&gt;"",1,0))</f>
        <v>0</v>
      </c>
      <c r="AH25" s="119">
        <f>IF('Indicator Data'!AJ28="No Data",1,IF('Indicator Data imputation'!AI28&lt;&gt;"",1,0))</f>
        <v>0</v>
      </c>
      <c r="AI25" s="119">
        <f>IF('Indicator Data'!AK28="No Data",1,IF('Indicator Data imputation'!AJ28&lt;&gt;"",1,0))</f>
        <v>0</v>
      </c>
      <c r="AJ25" s="119">
        <f>IF('Indicator Data'!AL28="No Data",1,IF('Indicator Data imputation'!AK28&lt;&gt;"",1,0))</f>
        <v>0</v>
      </c>
      <c r="AK25" s="119">
        <f>IF('Indicator Data'!AM28="No Data",1,IF('Indicator Data imputation'!AL28&lt;&gt;"",1,0))</f>
        <v>0</v>
      </c>
      <c r="AL25" s="119">
        <f>IF('Indicator Data'!AN28="No Data",1,IF('Indicator Data imputation'!AM28&lt;&gt;"",1,0))</f>
        <v>0</v>
      </c>
      <c r="AM25" s="119">
        <f>IF('Indicator Data'!AO28="No Data",1,IF('Indicator Data imputation'!AN28&lt;&gt;"",1,0))</f>
        <v>0</v>
      </c>
      <c r="AN25" s="119">
        <f>IF('Indicator Data'!AP28="No Data",1,IF('Indicator Data imputation'!AO28&lt;&gt;"",1,0))</f>
        <v>0</v>
      </c>
      <c r="AO25" s="119">
        <f>IF('Indicator Data'!AQ28="No Data",1,IF('Indicator Data imputation'!AP28&lt;&gt;"",1,0))</f>
        <v>0</v>
      </c>
      <c r="AP25" s="119">
        <f>IF('Indicator Data'!AR28="No Data",1,IF('Indicator Data imputation'!AQ28&lt;&gt;"",1,0))</f>
        <v>0</v>
      </c>
      <c r="AQ25" s="119">
        <f>IF('Indicator Data'!AS28="No Data",1,IF('Indicator Data imputation'!AR28&lt;&gt;"",1,0))</f>
        <v>0</v>
      </c>
      <c r="AR25" s="119">
        <f>IF('Indicator Data'!AT28="No Data",1,IF('Indicator Data imputation'!AS28&lt;&gt;"",1,0))</f>
        <v>1</v>
      </c>
      <c r="AS25" s="119">
        <f>IF('Indicator Data'!AU28="No Data",1,IF('Indicator Data imputation'!AT28&lt;&gt;"",1,0))</f>
        <v>0</v>
      </c>
      <c r="AT25" s="119">
        <f>IF('Indicator Data'!AV28="No Data",1,IF('Indicator Data imputation'!AU28&lt;&gt;"",1,0))</f>
        <v>0</v>
      </c>
      <c r="AU25" s="119">
        <f>IF('Indicator Data'!AW28="No Data",1,IF('Indicator Data imputation'!AV28&lt;&gt;"",1,0))</f>
        <v>0</v>
      </c>
      <c r="AV25" s="119">
        <f>IF('Indicator Data'!AX28="No Data",1,IF('Indicator Data imputation'!AW28&lt;&gt;"",1,0))</f>
        <v>0</v>
      </c>
      <c r="AW25" s="119">
        <f>IF('Indicator Data'!AY28="No Data",1,IF('Indicator Data imputation'!AX28&lt;&gt;"",1,0))</f>
        <v>0</v>
      </c>
      <c r="AX25" s="119">
        <f>IF('Indicator Data'!AZ28="No Data",1,IF('Indicator Data imputation'!AY28&lt;&gt;"",1,0))</f>
        <v>0</v>
      </c>
      <c r="AY25" s="119">
        <f>IF('Indicator Data'!BA28="No Data",1,IF('Indicator Data imputation'!AZ28&lt;&gt;"",1,0))</f>
        <v>0</v>
      </c>
      <c r="AZ25" s="119">
        <f>IF('Indicator Data'!BB28="No Data",1,IF('Indicator Data imputation'!BA28&lt;&gt;"",1,0))</f>
        <v>0</v>
      </c>
      <c r="BA25" s="119">
        <f>IF('Indicator Data'!BC28="No Data",1,IF('Indicator Data imputation'!BB28&lt;&gt;"",1,0))</f>
        <v>0</v>
      </c>
      <c r="BB25" s="119">
        <f>IF('Indicator Data'!BD28="No Data",1,IF('Indicator Data imputation'!BC28&lt;&gt;"",1,0))</f>
        <v>0</v>
      </c>
      <c r="BC25" s="119">
        <f>IF('Indicator Data'!BE28="No Data",1,IF('Indicator Data imputation'!BD28&lt;&gt;"",1,0))</f>
        <v>0</v>
      </c>
      <c r="BD25" s="4">
        <f t="shared" si="0"/>
        <v>1</v>
      </c>
      <c r="BE25" s="121">
        <f t="shared" si="1"/>
        <v>1.8518518518518517E-2</v>
      </c>
    </row>
    <row r="26" spans="1:57">
      <c r="A26" s="79" t="s">
        <v>357</v>
      </c>
      <c r="B26" s="119">
        <f>IF('Indicator Data'!D29="No Data",1,IF('Indicator Data imputation'!C29&lt;&gt;"",1,0))</f>
        <v>0</v>
      </c>
      <c r="C26" s="119">
        <f>IF('Indicator Data'!E29="No Data",1,IF('Indicator Data imputation'!D29&lt;&gt;"",1,0))</f>
        <v>0</v>
      </c>
      <c r="D26" s="119">
        <f>IF('Indicator Data'!F29="No Data",1,IF('Indicator Data imputation'!E29&lt;&gt;"",1,0))</f>
        <v>0</v>
      </c>
      <c r="E26" s="119">
        <f>IF('Indicator Data'!G29="No Data",1,IF('Indicator Data imputation'!F29&lt;&gt;"",1,0))</f>
        <v>0</v>
      </c>
      <c r="F26" s="119">
        <f>IF('Indicator Data'!H29="No Data",1,IF('Indicator Data imputation'!G29&lt;&gt;"",1,0))</f>
        <v>0</v>
      </c>
      <c r="G26" s="119">
        <f>IF('Indicator Data'!I29="No Data",1,IF('Indicator Data imputation'!H29&lt;&gt;"",1,0))</f>
        <v>0</v>
      </c>
      <c r="H26" s="119">
        <f>IF('Indicator Data'!J29="No Data",1,IF('Indicator Data imputation'!I29&lt;&gt;"",1,0))</f>
        <v>0</v>
      </c>
      <c r="I26" s="119">
        <f>IF('Indicator Data'!K29="No Data",1,IF('Indicator Data imputation'!J29&lt;&gt;"",1,0))</f>
        <v>0</v>
      </c>
      <c r="J26" s="119">
        <f>IF('Indicator Data'!L29="No Data",1,IF('Indicator Data imputation'!K29&lt;&gt;"",1,0))</f>
        <v>0</v>
      </c>
      <c r="K26" s="119">
        <f>IF('Indicator Data'!M29="No Data",1,IF('Indicator Data imputation'!L29&lt;&gt;"",1,0))</f>
        <v>0</v>
      </c>
      <c r="L26" s="119">
        <f>IF('Indicator Data'!N29="No Data",1,IF('Indicator Data imputation'!M29&lt;&gt;"",1,0))</f>
        <v>0</v>
      </c>
      <c r="M26" s="119">
        <f>IF('Indicator Data'!O29="No Data",1,IF('Indicator Data imputation'!N29&lt;&gt;"",1,0))</f>
        <v>0</v>
      </c>
      <c r="N26" s="119">
        <f>IF('Indicator Data'!P29="No Data",1,IF('Indicator Data imputation'!O29&lt;&gt;"",1,0))</f>
        <v>0</v>
      </c>
      <c r="O26" s="119">
        <f>IF('Indicator Data'!Q29="No Data",1,IF('Indicator Data imputation'!P29&lt;&gt;"",1,0))</f>
        <v>0</v>
      </c>
      <c r="P26" s="119">
        <f>IF('Indicator Data'!R29="No Data",1,IF('Indicator Data imputation'!Q29&lt;&gt;"",1,0))</f>
        <v>0</v>
      </c>
      <c r="Q26" s="119">
        <f>IF('Indicator Data'!S29="No Data",1,IF('Indicator Data imputation'!R29&lt;&gt;"",1,0))</f>
        <v>0</v>
      </c>
      <c r="R26" s="119">
        <f>IF('Indicator Data'!T29="No Data",1,IF('Indicator Data imputation'!S29&lt;&gt;"",1,0))</f>
        <v>0</v>
      </c>
      <c r="S26" s="119">
        <f>IF('Indicator Data'!U29="No Data",1,IF('Indicator Data imputation'!T29&lt;&gt;"",1,0))</f>
        <v>0</v>
      </c>
      <c r="T26" s="119">
        <f>IF('Indicator Data'!V29="No Data",1,IF('Indicator Data imputation'!U29&lt;&gt;"",1,0))</f>
        <v>0</v>
      </c>
      <c r="U26" s="119">
        <f>IF('Indicator Data'!W29="No Data",1,IF('Indicator Data imputation'!V29&lt;&gt;"",1,0))</f>
        <v>0</v>
      </c>
      <c r="V26" s="119">
        <f>IF('Indicator Data'!X29="No Data",1,IF('Indicator Data imputation'!W29&lt;&gt;"",1,0))</f>
        <v>0</v>
      </c>
      <c r="W26" s="119">
        <f>IF('Indicator Data'!Y29="No Data",1,IF('Indicator Data imputation'!X29&lt;&gt;"",1,0))</f>
        <v>0</v>
      </c>
      <c r="X26" s="119">
        <f>IF('Indicator Data'!Z29="No Data",1,IF('Indicator Data imputation'!Y29&lt;&gt;"",1,0))</f>
        <v>0</v>
      </c>
      <c r="Y26" s="119">
        <f>IF('Indicator Data'!AA29="No Data",1,IF('Indicator Data imputation'!Z29&lt;&gt;"",1,0))</f>
        <v>0</v>
      </c>
      <c r="Z26" s="119">
        <f>IF('Indicator Data'!AB29="No Data",1,IF('Indicator Data imputation'!AA29&lt;&gt;"",1,0))</f>
        <v>0</v>
      </c>
      <c r="AA26" s="119">
        <f>IF('Indicator Data'!AC29="No Data",1,IF('Indicator Data imputation'!AB29&lt;&gt;"",1,0))</f>
        <v>0</v>
      </c>
      <c r="AB26" s="119">
        <f>IF('Indicator Data'!AD29="No Data",1,IF('Indicator Data imputation'!AC29&lt;&gt;"",1,0))</f>
        <v>0</v>
      </c>
      <c r="AC26" s="119">
        <f>IF('Indicator Data'!AE29="No Data",1,IF('Indicator Data imputation'!AD29&lt;&gt;"",1,0))</f>
        <v>0</v>
      </c>
      <c r="AD26" s="119">
        <f>IF('Indicator Data'!AF29="No Data",1,IF('Indicator Data imputation'!AE29&lt;&gt;"",1,0))</f>
        <v>0</v>
      </c>
      <c r="AE26" s="119">
        <f>IF('Indicator Data'!AG29="No Data",1,IF('Indicator Data imputation'!AF29&lt;&gt;"",1,0))</f>
        <v>0</v>
      </c>
      <c r="AF26" s="119">
        <f>IF('Indicator Data'!AH29="No Data",1,IF('Indicator Data imputation'!AG29&lt;&gt;"",1,0))</f>
        <v>0</v>
      </c>
      <c r="AG26" s="119">
        <f>IF('Indicator Data'!AI29="No Data",1,IF('Indicator Data imputation'!AH29&lt;&gt;"",1,0))</f>
        <v>0</v>
      </c>
      <c r="AH26" s="119">
        <f>IF('Indicator Data'!AJ29="No Data",1,IF('Indicator Data imputation'!AI29&lt;&gt;"",1,0))</f>
        <v>0</v>
      </c>
      <c r="AI26" s="119">
        <f>IF('Indicator Data'!AK29="No Data",1,IF('Indicator Data imputation'!AJ29&lt;&gt;"",1,0))</f>
        <v>0</v>
      </c>
      <c r="AJ26" s="119">
        <f>IF('Indicator Data'!AL29="No Data",1,IF('Indicator Data imputation'!AK29&lt;&gt;"",1,0))</f>
        <v>0</v>
      </c>
      <c r="AK26" s="119">
        <f>IF('Indicator Data'!AM29="No Data",1,IF('Indicator Data imputation'!AL29&lt;&gt;"",1,0))</f>
        <v>0</v>
      </c>
      <c r="AL26" s="119">
        <f>IF('Indicator Data'!AN29="No Data",1,IF('Indicator Data imputation'!AM29&lt;&gt;"",1,0))</f>
        <v>0</v>
      </c>
      <c r="AM26" s="119">
        <f>IF('Indicator Data'!AO29="No Data",1,IF('Indicator Data imputation'!AN29&lt;&gt;"",1,0))</f>
        <v>0</v>
      </c>
      <c r="AN26" s="119">
        <f>IF('Indicator Data'!AP29="No Data",1,IF('Indicator Data imputation'!AO29&lt;&gt;"",1,0))</f>
        <v>0</v>
      </c>
      <c r="AO26" s="119">
        <f>IF('Indicator Data'!AQ29="No Data",1,IF('Indicator Data imputation'!AP29&lt;&gt;"",1,0))</f>
        <v>0</v>
      </c>
      <c r="AP26" s="119">
        <f>IF('Indicator Data'!AR29="No Data",1,IF('Indicator Data imputation'!AQ29&lt;&gt;"",1,0))</f>
        <v>0</v>
      </c>
      <c r="AQ26" s="119">
        <f>IF('Indicator Data'!AS29="No Data",1,IF('Indicator Data imputation'!AR29&lt;&gt;"",1,0))</f>
        <v>0</v>
      </c>
      <c r="AR26" s="119">
        <f>IF('Indicator Data'!AT29="No Data",1,IF('Indicator Data imputation'!AS29&lt;&gt;"",1,0))</f>
        <v>1</v>
      </c>
      <c r="AS26" s="119">
        <f>IF('Indicator Data'!AU29="No Data",1,IF('Indicator Data imputation'!AT29&lt;&gt;"",1,0))</f>
        <v>0</v>
      </c>
      <c r="AT26" s="119">
        <f>IF('Indicator Data'!AV29="No Data",1,IF('Indicator Data imputation'!AU29&lt;&gt;"",1,0))</f>
        <v>0</v>
      </c>
      <c r="AU26" s="119">
        <f>IF('Indicator Data'!AW29="No Data",1,IF('Indicator Data imputation'!AV29&lt;&gt;"",1,0))</f>
        <v>0</v>
      </c>
      <c r="AV26" s="119">
        <f>IF('Indicator Data'!AX29="No Data",1,IF('Indicator Data imputation'!AW29&lt;&gt;"",1,0))</f>
        <v>0</v>
      </c>
      <c r="AW26" s="119">
        <f>IF('Indicator Data'!AY29="No Data",1,IF('Indicator Data imputation'!AX29&lt;&gt;"",1,0))</f>
        <v>0</v>
      </c>
      <c r="AX26" s="119">
        <f>IF('Indicator Data'!AZ29="No Data",1,IF('Indicator Data imputation'!AY29&lt;&gt;"",1,0))</f>
        <v>0</v>
      </c>
      <c r="AY26" s="119">
        <f>IF('Indicator Data'!BA29="No Data",1,IF('Indicator Data imputation'!AZ29&lt;&gt;"",1,0))</f>
        <v>0</v>
      </c>
      <c r="AZ26" s="119">
        <f>IF('Indicator Data'!BB29="No Data",1,IF('Indicator Data imputation'!BA29&lt;&gt;"",1,0))</f>
        <v>0</v>
      </c>
      <c r="BA26" s="119">
        <f>IF('Indicator Data'!BC29="No Data",1,IF('Indicator Data imputation'!BB29&lt;&gt;"",1,0))</f>
        <v>0</v>
      </c>
      <c r="BB26" s="119">
        <f>IF('Indicator Data'!BD29="No Data",1,IF('Indicator Data imputation'!BC29&lt;&gt;"",1,0))</f>
        <v>0</v>
      </c>
      <c r="BC26" s="119">
        <f>IF('Indicator Data'!BE29="No Data",1,IF('Indicator Data imputation'!BD29&lt;&gt;"",1,0))</f>
        <v>0</v>
      </c>
      <c r="BD26" s="4">
        <f t="shared" si="0"/>
        <v>1</v>
      </c>
      <c r="BE26" s="121">
        <f t="shared" si="1"/>
        <v>1.8518518518518517E-2</v>
      </c>
    </row>
    <row r="27" spans="1:57">
      <c r="A27" s="79" t="s">
        <v>358</v>
      </c>
      <c r="B27" s="119">
        <f>IF('Indicator Data'!D30="No Data",1,IF('Indicator Data imputation'!C30&lt;&gt;"",1,0))</f>
        <v>0</v>
      </c>
      <c r="C27" s="119">
        <f>IF('Indicator Data'!E30="No Data",1,IF('Indicator Data imputation'!D30&lt;&gt;"",1,0))</f>
        <v>0</v>
      </c>
      <c r="D27" s="119">
        <f>IF('Indicator Data'!F30="No Data",1,IF('Indicator Data imputation'!E30&lt;&gt;"",1,0))</f>
        <v>0</v>
      </c>
      <c r="E27" s="119">
        <f>IF('Indicator Data'!G30="No Data",1,IF('Indicator Data imputation'!F30&lt;&gt;"",1,0))</f>
        <v>0</v>
      </c>
      <c r="F27" s="119">
        <f>IF('Indicator Data'!H30="No Data",1,IF('Indicator Data imputation'!G30&lt;&gt;"",1,0))</f>
        <v>0</v>
      </c>
      <c r="G27" s="119">
        <f>IF('Indicator Data'!I30="No Data",1,IF('Indicator Data imputation'!H30&lt;&gt;"",1,0))</f>
        <v>0</v>
      </c>
      <c r="H27" s="119">
        <f>IF('Indicator Data'!J30="No Data",1,IF('Indicator Data imputation'!I30&lt;&gt;"",1,0))</f>
        <v>0</v>
      </c>
      <c r="I27" s="119">
        <f>IF('Indicator Data'!K30="No Data",1,IF('Indicator Data imputation'!J30&lt;&gt;"",1,0))</f>
        <v>0</v>
      </c>
      <c r="J27" s="119">
        <f>IF('Indicator Data'!L30="No Data",1,IF('Indicator Data imputation'!K30&lt;&gt;"",1,0))</f>
        <v>0</v>
      </c>
      <c r="K27" s="119">
        <f>IF('Indicator Data'!M30="No Data",1,IF('Indicator Data imputation'!L30&lt;&gt;"",1,0))</f>
        <v>0</v>
      </c>
      <c r="L27" s="119">
        <f>IF('Indicator Data'!N30="No Data",1,IF('Indicator Data imputation'!M30&lt;&gt;"",1,0))</f>
        <v>0</v>
      </c>
      <c r="M27" s="119">
        <f>IF('Indicator Data'!O30="No Data",1,IF('Indicator Data imputation'!N30&lt;&gt;"",1,0))</f>
        <v>0</v>
      </c>
      <c r="N27" s="119">
        <f>IF('Indicator Data'!P30="No Data",1,IF('Indicator Data imputation'!O30&lt;&gt;"",1,0))</f>
        <v>0</v>
      </c>
      <c r="O27" s="119">
        <f>IF('Indicator Data'!Q30="No Data",1,IF('Indicator Data imputation'!P30&lt;&gt;"",1,0))</f>
        <v>0</v>
      </c>
      <c r="P27" s="119">
        <f>IF('Indicator Data'!R30="No Data",1,IF('Indicator Data imputation'!Q30&lt;&gt;"",1,0))</f>
        <v>0</v>
      </c>
      <c r="Q27" s="119">
        <f>IF('Indicator Data'!S30="No Data",1,IF('Indicator Data imputation'!R30&lt;&gt;"",1,0))</f>
        <v>0</v>
      </c>
      <c r="R27" s="119">
        <f>IF('Indicator Data'!T30="No Data",1,IF('Indicator Data imputation'!S30&lt;&gt;"",1,0))</f>
        <v>0</v>
      </c>
      <c r="S27" s="119">
        <f>IF('Indicator Data'!U30="No Data",1,IF('Indicator Data imputation'!T30&lt;&gt;"",1,0))</f>
        <v>0</v>
      </c>
      <c r="T27" s="119">
        <f>IF('Indicator Data'!V30="No Data",1,IF('Indicator Data imputation'!U30&lt;&gt;"",1,0))</f>
        <v>0</v>
      </c>
      <c r="U27" s="119">
        <f>IF('Indicator Data'!W30="No Data",1,IF('Indicator Data imputation'!V30&lt;&gt;"",1,0))</f>
        <v>0</v>
      </c>
      <c r="V27" s="119">
        <f>IF('Indicator Data'!X30="No Data",1,IF('Indicator Data imputation'!W30&lt;&gt;"",1,0))</f>
        <v>0</v>
      </c>
      <c r="W27" s="119">
        <f>IF('Indicator Data'!Y30="No Data",1,IF('Indicator Data imputation'!X30&lt;&gt;"",1,0))</f>
        <v>0</v>
      </c>
      <c r="X27" s="119">
        <f>IF('Indicator Data'!Z30="No Data",1,IF('Indicator Data imputation'!Y30&lt;&gt;"",1,0))</f>
        <v>0</v>
      </c>
      <c r="Y27" s="119">
        <f>IF('Indicator Data'!AA30="No Data",1,IF('Indicator Data imputation'!Z30&lt;&gt;"",1,0))</f>
        <v>0</v>
      </c>
      <c r="Z27" s="119">
        <f>IF('Indicator Data'!AB30="No Data",1,IF('Indicator Data imputation'!AA30&lt;&gt;"",1,0))</f>
        <v>0</v>
      </c>
      <c r="AA27" s="119">
        <f>IF('Indicator Data'!AC30="No Data",1,IF('Indicator Data imputation'!AB30&lt;&gt;"",1,0))</f>
        <v>0</v>
      </c>
      <c r="AB27" s="119">
        <f>IF('Indicator Data'!AD30="No Data",1,IF('Indicator Data imputation'!AC30&lt;&gt;"",1,0))</f>
        <v>0</v>
      </c>
      <c r="AC27" s="119">
        <f>IF('Indicator Data'!AE30="No Data",1,IF('Indicator Data imputation'!AD30&lt;&gt;"",1,0))</f>
        <v>0</v>
      </c>
      <c r="AD27" s="119">
        <f>IF('Indicator Data'!AF30="No Data",1,IF('Indicator Data imputation'!AE30&lt;&gt;"",1,0))</f>
        <v>0</v>
      </c>
      <c r="AE27" s="119">
        <f>IF('Indicator Data'!AG30="No Data",1,IF('Indicator Data imputation'!AF30&lt;&gt;"",1,0))</f>
        <v>0</v>
      </c>
      <c r="AF27" s="119">
        <f>IF('Indicator Data'!AH30="No Data",1,IF('Indicator Data imputation'!AG30&lt;&gt;"",1,0))</f>
        <v>0</v>
      </c>
      <c r="AG27" s="119">
        <f>IF('Indicator Data'!AI30="No Data",1,IF('Indicator Data imputation'!AH30&lt;&gt;"",1,0))</f>
        <v>0</v>
      </c>
      <c r="AH27" s="119">
        <f>IF('Indicator Data'!AJ30="No Data",1,IF('Indicator Data imputation'!AI30&lt;&gt;"",1,0))</f>
        <v>0</v>
      </c>
      <c r="AI27" s="119">
        <f>IF('Indicator Data'!AK30="No Data",1,IF('Indicator Data imputation'!AJ30&lt;&gt;"",1,0))</f>
        <v>0</v>
      </c>
      <c r="AJ27" s="119">
        <f>IF('Indicator Data'!AL30="No Data",1,IF('Indicator Data imputation'!AK30&lt;&gt;"",1,0))</f>
        <v>0</v>
      </c>
      <c r="AK27" s="119">
        <f>IF('Indicator Data'!AM30="No Data",1,IF('Indicator Data imputation'!AL30&lt;&gt;"",1,0))</f>
        <v>0</v>
      </c>
      <c r="AL27" s="119">
        <f>IF('Indicator Data'!AN30="No Data",1,IF('Indicator Data imputation'!AM30&lt;&gt;"",1,0))</f>
        <v>0</v>
      </c>
      <c r="AM27" s="119">
        <f>IF('Indicator Data'!AO30="No Data",1,IF('Indicator Data imputation'!AN30&lt;&gt;"",1,0))</f>
        <v>0</v>
      </c>
      <c r="AN27" s="119">
        <f>IF('Indicator Data'!AP30="No Data",1,IF('Indicator Data imputation'!AO30&lt;&gt;"",1,0))</f>
        <v>0</v>
      </c>
      <c r="AO27" s="119">
        <f>IF('Indicator Data'!AQ30="No Data",1,IF('Indicator Data imputation'!AP30&lt;&gt;"",1,0))</f>
        <v>0</v>
      </c>
      <c r="AP27" s="119">
        <f>IF('Indicator Data'!AR30="No Data",1,IF('Indicator Data imputation'!AQ30&lt;&gt;"",1,0))</f>
        <v>0</v>
      </c>
      <c r="AQ27" s="119">
        <f>IF('Indicator Data'!AS30="No Data",1,IF('Indicator Data imputation'!AR30&lt;&gt;"",1,0))</f>
        <v>0</v>
      </c>
      <c r="AR27" s="119">
        <f>IF('Indicator Data'!AT30="No Data",1,IF('Indicator Data imputation'!AS30&lt;&gt;"",1,0))</f>
        <v>1</v>
      </c>
      <c r="AS27" s="119">
        <f>IF('Indicator Data'!AU30="No Data",1,IF('Indicator Data imputation'!AT30&lt;&gt;"",1,0))</f>
        <v>0</v>
      </c>
      <c r="AT27" s="119">
        <f>IF('Indicator Data'!AV30="No Data",1,IF('Indicator Data imputation'!AU30&lt;&gt;"",1,0))</f>
        <v>0</v>
      </c>
      <c r="AU27" s="119">
        <f>IF('Indicator Data'!AW30="No Data",1,IF('Indicator Data imputation'!AV30&lt;&gt;"",1,0))</f>
        <v>0</v>
      </c>
      <c r="AV27" s="119">
        <f>IF('Indicator Data'!AX30="No Data",1,IF('Indicator Data imputation'!AW30&lt;&gt;"",1,0))</f>
        <v>0</v>
      </c>
      <c r="AW27" s="119">
        <f>IF('Indicator Data'!AY30="No Data",1,IF('Indicator Data imputation'!AX30&lt;&gt;"",1,0))</f>
        <v>0</v>
      </c>
      <c r="AX27" s="119">
        <f>IF('Indicator Data'!AZ30="No Data",1,IF('Indicator Data imputation'!AY30&lt;&gt;"",1,0))</f>
        <v>0</v>
      </c>
      <c r="AY27" s="119">
        <f>IF('Indicator Data'!BA30="No Data",1,IF('Indicator Data imputation'!AZ30&lt;&gt;"",1,0))</f>
        <v>0</v>
      </c>
      <c r="AZ27" s="119">
        <f>IF('Indicator Data'!BB30="No Data",1,IF('Indicator Data imputation'!BA30&lt;&gt;"",1,0))</f>
        <v>0</v>
      </c>
      <c r="BA27" s="119">
        <f>IF('Indicator Data'!BC30="No Data",1,IF('Indicator Data imputation'!BB30&lt;&gt;"",1,0))</f>
        <v>0</v>
      </c>
      <c r="BB27" s="119">
        <f>IF('Indicator Data'!BD30="No Data",1,IF('Indicator Data imputation'!BC30&lt;&gt;"",1,0))</f>
        <v>0</v>
      </c>
      <c r="BC27" s="119">
        <f>IF('Indicator Data'!BE30="No Data",1,IF('Indicator Data imputation'!BD30&lt;&gt;"",1,0))</f>
        <v>0</v>
      </c>
      <c r="BD27" s="4">
        <f t="shared" si="0"/>
        <v>1</v>
      </c>
      <c r="BE27" s="121">
        <f t="shared" si="1"/>
        <v>1.8518518518518517E-2</v>
      </c>
    </row>
    <row r="28" spans="1:57">
      <c r="A28" s="79" t="s">
        <v>359</v>
      </c>
      <c r="B28" s="119">
        <f>IF('Indicator Data'!D31="No Data",1,IF('Indicator Data imputation'!C31&lt;&gt;"",1,0))</f>
        <v>0</v>
      </c>
      <c r="C28" s="119">
        <f>IF('Indicator Data'!E31="No Data",1,IF('Indicator Data imputation'!D31&lt;&gt;"",1,0))</f>
        <v>0</v>
      </c>
      <c r="D28" s="119">
        <f>IF('Indicator Data'!F31="No Data",1,IF('Indicator Data imputation'!E31&lt;&gt;"",1,0))</f>
        <v>0</v>
      </c>
      <c r="E28" s="119">
        <f>IF('Indicator Data'!G31="No Data",1,IF('Indicator Data imputation'!F31&lt;&gt;"",1,0))</f>
        <v>0</v>
      </c>
      <c r="F28" s="119">
        <f>IF('Indicator Data'!H31="No Data",1,IF('Indicator Data imputation'!G31&lt;&gt;"",1,0))</f>
        <v>0</v>
      </c>
      <c r="G28" s="119">
        <f>IF('Indicator Data'!I31="No Data",1,IF('Indicator Data imputation'!H31&lt;&gt;"",1,0))</f>
        <v>0</v>
      </c>
      <c r="H28" s="119">
        <f>IF('Indicator Data'!J31="No Data",1,IF('Indicator Data imputation'!I31&lt;&gt;"",1,0))</f>
        <v>0</v>
      </c>
      <c r="I28" s="119">
        <f>IF('Indicator Data'!K31="No Data",1,IF('Indicator Data imputation'!J31&lt;&gt;"",1,0))</f>
        <v>0</v>
      </c>
      <c r="J28" s="119">
        <f>IF('Indicator Data'!L31="No Data",1,IF('Indicator Data imputation'!K31&lt;&gt;"",1,0))</f>
        <v>0</v>
      </c>
      <c r="K28" s="119">
        <f>IF('Indicator Data'!M31="No Data",1,IF('Indicator Data imputation'!L31&lt;&gt;"",1,0))</f>
        <v>0</v>
      </c>
      <c r="L28" s="119">
        <f>IF('Indicator Data'!N31="No Data",1,IF('Indicator Data imputation'!M31&lt;&gt;"",1,0))</f>
        <v>0</v>
      </c>
      <c r="M28" s="119">
        <f>IF('Indicator Data'!O31="No Data",1,IF('Indicator Data imputation'!N31&lt;&gt;"",1,0))</f>
        <v>0</v>
      </c>
      <c r="N28" s="119">
        <f>IF('Indicator Data'!P31="No Data",1,IF('Indicator Data imputation'!O31&lt;&gt;"",1,0))</f>
        <v>0</v>
      </c>
      <c r="O28" s="119">
        <f>IF('Indicator Data'!Q31="No Data",1,IF('Indicator Data imputation'!P31&lt;&gt;"",1,0))</f>
        <v>0</v>
      </c>
      <c r="P28" s="119">
        <f>IF('Indicator Data'!R31="No Data",1,IF('Indicator Data imputation'!Q31&lt;&gt;"",1,0))</f>
        <v>0</v>
      </c>
      <c r="Q28" s="119">
        <f>IF('Indicator Data'!S31="No Data",1,IF('Indicator Data imputation'!R31&lt;&gt;"",1,0))</f>
        <v>0</v>
      </c>
      <c r="R28" s="119">
        <f>IF('Indicator Data'!T31="No Data",1,IF('Indicator Data imputation'!S31&lt;&gt;"",1,0))</f>
        <v>0</v>
      </c>
      <c r="S28" s="119">
        <f>IF('Indicator Data'!U31="No Data",1,IF('Indicator Data imputation'!T31&lt;&gt;"",1,0))</f>
        <v>0</v>
      </c>
      <c r="T28" s="119">
        <f>IF('Indicator Data'!V31="No Data",1,IF('Indicator Data imputation'!U31&lt;&gt;"",1,0))</f>
        <v>0</v>
      </c>
      <c r="U28" s="119">
        <f>IF('Indicator Data'!W31="No Data",1,IF('Indicator Data imputation'!V31&lt;&gt;"",1,0))</f>
        <v>0</v>
      </c>
      <c r="V28" s="119">
        <f>IF('Indicator Data'!X31="No Data",1,IF('Indicator Data imputation'!W31&lt;&gt;"",1,0))</f>
        <v>0</v>
      </c>
      <c r="W28" s="119">
        <f>IF('Indicator Data'!Y31="No Data",1,IF('Indicator Data imputation'!X31&lt;&gt;"",1,0))</f>
        <v>0</v>
      </c>
      <c r="X28" s="119">
        <f>IF('Indicator Data'!Z31="No Data",1,IF('Indicator Data imputation'!Y31&lt;&gt;"",1,0))</f>
        <v>0</v>
      </c>
      <c r="Y28" s="119">
        <f>IF('Indicator Data'!AA31="No Data",1,IF('Indicator Data imputation'!Z31&lt;&gt;"",1,0))</f>
        <v>0</v>
      </c>
      <c r="Z28" s="119">
        <f>IF('Indicator Data'!AB31="No Data",1,IF('Indicator Data imputation'!AA31&lt;&gt;"",1,0))</f>
        <v>0</v>
      </c>
      <c r="AA28" s="119">
        <f>IF('Indicator Data'!AC31="No Data",1,IF('Indicator Data imputation'!AB31&lt;&gt;"",1,0))</f>
        <v>0</v>
      </c>
      <c r="AB28" s="119">
        <f>IF('Indicator Data'!AD31="No Data",1,IF('Indicator Data imputation'!AC31&lt;&gt;"",1,0))</f>
        <v>0</v>
      </c>
      <c r="AC28" s="119">
        <f>IF('Indicator Data'!AE31="No Data",1,IF('Indicator Data imputation'!AD31&lt;&gt;"",1,0))</f>
        <v>0</v>
      </c>
      <c r="AD28" s="119">
        <f>IF('Indicator Data'!AF31="No Data",1,IF('Indicator Data imputation'!AE31&lt;&gt;"",1,0))</f>
        <v>0</v>
      </c>
      <c r="AE28" s="119">
        <f>IF('Indicator Data'!AG31="No Data",1,IF('Indicator Data imputation'!AF31&lt;&gt;"",1,0))</f>
        <v>0</v>
      </c>
      <c r="AF28" s="119">
        <f>IF('Indicator Data'!AH31="No Data",1,IF('Indicator Data imputation'!AG31&lt;&gt;"",1,0))</f>
        <v>0</v>
      </c>
      <c r="AG28" s="119">
        <f>IF('Indicator Data'!AI31="No Data",1,IF('Indicator Data imputation'!AH31&lt;&gt;"",1,0))</f>
        <v>0</v>
      </c>
      <c r="AH28" s="119">
        <f>IF('Indicator Data'!AJ31="No Data",1,IF('Indicator Data imputation'!AI31&lt;&gt;"",1,0))</f>
        <v>0</v>
      </c>
      <c r="AI28" s="119">
        <f>IF('Indicator Data'!AK31="No Data",1,IF('Indicator Data imputation'!AJ31&lt;&gt;"",1,0))</f>
        <v>0</v>
      </c>
      <c r="AJ28" s="119">
        <f>IF('Indicator Data'!AL31="No Data",1,IF('Indicator Data imputation'!AK31&lt;&gt;"",1,0))</f>
        <v>0</v>
      </c>
      <c r="AK28" s="119">
        <f>IF('Indicator Data'!AM31="No Data",1,IF('Indicator Data imputation'!AL31&lt;&gt;"",1,0))</f>
        <v>0</v>
      </c>
      <c r="AL28" s="119">
        <f>IF('Indicator Data'!AN31="No Data",1,IF('Indicator Data imputation'!AM31&lt;&gt;"",1,0))</f>
        <v>0</v>
      </c>
      <c r="AM28" s="119">
        <f>IF('Indicator Data'!AO31="No Data",1,IF('Indicator Data imputation'!AN31&lt;&gt;"",1,0))</f>
        <v>0</v>
      </c>
      <c r="AN28" s="119">
        <f>IF('Indicator Data'!AP31="No Data",1,IF('Indicator Data imputation'!AO31&lt;&gt;"",1,0))</f>
        <v>0</v>
      </c>
      <c r="AO28" s="119">
        <f>IF('Indicator Data'!AQ31="No Data",1,IF('Indicator Data imputation'!AP31&lt;&gt;"",1,0))</f>
        <v>0</v>
      </c>
      <c r="AP28" s="119">
        <f>IF('Indicator Data'!AR31="No Data",1,IF('Indicator Data imputation'!AQ31&lt;&gt;"",1,0))</f>
        <v>0</v>
      </c>
      <c r="AQ28" s="119">
        <f>IF('Indicator Data'!AS31="No Data",1,IF('Indicator Data imputation'!AR31&lt;&gt;"",1,0))</f>
        <v>0</v>
      </c>
      <c r="AR28" s="119">
        <f>IF('Indicator Data'!AT31="No Data",1,IF('Indicator Data imputation'!AS31&lt;&gt;"",1,0))</f>
        <v>1</v>
      </c>
      <c r="AS28" s="119">
        <f>IF('Indicator Data'!AU31="No Data",1,IF('Indicator Data imputation'!AT31&lt;&gt;"",1,0))</f>
        <v>0</v>
      </c>
      <c r="AT28" s="119">
        <f>IF('Indicator Data'!AV31="No Data",1,IF('Indicator Data imputation'!AU31&lt;&gt;"",1,0))</f>
        <v>0</v>
      </c>
      <c r="AU28" s="119">
        <f>IF('Indicator Data'!AW31="No Data",1,IF('Indicator Data imputation'!AV31&lt;&gt;"",1,0))</f>
        <v>0</v>
      </c>
      <c r="AV28" s="119">
        <f>IF('Indicator Data'!AX31="No Data",1,IF('Indicator Data imputation'!AW31&lt;&gt;"",1,0))</f>
        <v>0</v>
      </c>
      <c r="AW28" s="119">
        <f>IF('Indicator Data'!AY31="No Data",1,IF('Indicator Data imputation'!AX31&lt;&gt;"",1,0))</f>
        <v>0</v>
      </c>
      <c r="AX28" s="119">
        <f>IF('Indicator Data'!AZ31="No Data",1,IF('Indicator Data imputation'!AY31&lt;&gt;"",1,0))</f>
        <v>0</v>
      </c>
      <c r="AY28" s="119">
        <f>IF('Indicator Data'!BA31="No Data",1,IF('Indicator Data imputation'!AZ31&lt;&gt;"",1,0))</f>
        <v>0</v>
      </c>
      <c r="AZ28" s="119">
        <f>IF('Indicator Data'!BB31="No Data",1,IF('Indicator Data imputation'!BA31&lt;&gt;"",1,0))</f>
        <v>0</v>
      </c>
      <c r="BA28" s="119">
        <f>IF('Indicator Data'!BC31="No Data",1,IF('Indicator Data imputation'!BB31&lt;&gt;"",1,0))</f>
        <v>0</v>
      </c>
      <c r="BB28" s="119">
        <f>IF('Indicator Data'!BD31="No Data",1,IF('Indicator Data imputation'!BC31&lt;&gt;"",1,0))</f>
        <v>0</v>
      </c>
      <c r="BC28" s="119">
        <f>IF('Indicator Data'!BE31="No Data",1,IF('Indicator Data imputation'!BD31&lt;&gt;"",1,0))</f>
        <v>0</v>
      </c>
      <c r="BD28" s="4">
        <f t="shared" si="0"/>
        <v>1</v>
      </c>
      <c r="BE28" s="121">
        <f t="shared" si="1"/>
        <v>1.8518518518518517E-2</v>
      </c>
    </row>
    <row r="29" spans="1:57">
      <c r="A29" s="79" t="s">
        <v>360</v>
      </c>
      <c r="B29" s="119">
        <f>IF('Indicator Data'!D32="No Data",1,IF('Indicator Data imputation'!C32&lt;&gt;"",1,0))</f>
        <v>0</v>
      </c>
      <c r="C29" s="119">
        <f>IF('Indicator Data'!E32="No Data",1,IF('Indicator Data imputation'!D32&lt;&gt;"",1,0))</f>
        <v>0</v>
      </c>
      <c r="D29" s="119">
        <f>IF('Indicator Data'!F32="No Data",1,IF('Indicator Data imputation'!E32&lt;&gt;"",1,0))</f>
        <v>0</v>
      </c>
      <c r="E29" s="119">
        <f>IF('Indicator Data'!G32="No Data",1,IF('Indicator Data imputation'!F32&lt;&gt;"",1,0))</f>
        <v>0</v>
      </c>
      <c r="F29" s="119">
        <f>IF('Indicator Data'!H32="No Data",1,IF('Indicator Data imputation'!G32&lt;&gt;"",1,0))</f>
        <v>0</v>
      </c>
      <c r="G29" s="119">
        <f>IF('Indicator Data'!I32="No Data",1,IF('Indicator Data imputation'!H32&lt;&gt;"",1,0))</f>
        <v>0</v>
      </c>
      <c r="H29" s="119">
        <f>IF('Indicator Data'!J32="No Data",1,IF('Indicator Data imputation'!I32&lt;&gt;"",1,0))</f>
        <v>0</v>
      </c>
      <c r="I29" s="119">
        <f>IF('Indicator Data'!K32="No Data",1,IF('Indicator Data imputation'!J32&lt;&gt;"",1,0))</f>
        <v>0</v>
      </c>
      <c r="J29" s="119">
        <f>IF('Indicator Data'!L32="No Data",1,IF('Indicator Data imputation'!K32&lt;&gt;"",1,0))</f>
        <v>0</v>
      </c>
      <c r="K29" s="119">
        <f>IF('Indicator Data'!M32="No Data",1,IF('Indicator Data imputation'!L32&lt;&gt;"",1,0))</f>
        <v>0</v>
      </c>
      <c r="L29" s="119">
        <f>IF('Indicator Data'!N32="No Data",1,IF('Indicator Data imputation'!M32&lt;&gt;"",1,0))</f>
        <v>0</v>
      </c>
      <c r="M29" s="119">
        <f>IF('Indicator Data'!O32="No Data",1,IF('Indicator Data imputation'!N32&lt;&gt;"",1,0))</f>
        <v>0</v>
      </c>
      <c r="N29" s="119">
        <f>IF('Indicator Data'!P32="No Data",1,IF('Indicator Data imputation'!O32&lt;&gt;"",1,0))</f>
        <v>0</v>
      </c>
      <c r="O29" s="119">
        <f>IF('Indicator Data'!Q32="No Data",1,IF('Indicator Data imputation'!P32&lt;&gt;"",1,0))</f>
        <v>0</v>
      </c>
      <c r="P29" s="119">
        <f>IF('Indicator Data'!R32="No Data",1,IF('Indicator Data imputation'!Q32&lt;&gt;"",1,0))</f>
        <v>0</v>
      </c>
      <c r="Q29" s="119">
        <f>IF('Indicator Data'!S32="No Data",1,IF('Indicator Data imputation'!R32&lt;&gt;"",1,0))</f>
        <v>0</v>
      </c>
      <c r="R29" s="119">
        <f>IF('Indicator Data'!T32="No Data",1,IF('Indicator Data imputation'!S32&lt;&gt;"",1,0))</f>
        <v>0</v>
      </c>
      <c r="S29" s="119">
        <f>IF('Indicator Data'!U32="No Data",1,IF('Indicator Data imputation'!T32&lt;&gt;"",1,0))</f>
        <v>0</v>
      </c>
      <c r="T29" s="119">
        <f>IF('Indicator Data'!V32="No Data",1,IF('Indicator Data imputation'!U32&lt;&gt;"",1,0))</f>
        <v>0</v>
      </c>
      <c r="U29" s="119">
        <f>IF('Indicator Data'!W32="No Data",1,IF('Indicator Data imputation'!V32&lt;&gt;"",1,0))</f>
        <v>0</v>
      </c>
      <c r="V29" s="119">
        <f>IF('Indicator Data'!X32="No Data",1,IF('Indicator Data imputation'!W32&lt;&gt;"",1,0))</f>
        <v>0</v>
      </c>
      <c r="W29" s="119">
        <f>IF('Indicator Data'!Y32="No Data",1,IF('Indicator Data imputation'!X32&lt;&gt;"",1,0))</f>
        <v>0</v>
      </c>
      <c r="X29" s="119">
        <f>IF('Indicator Data'!Z32="No Data",1,IF('Indicator Data imputation'!Y32&lt;&gt;"",1,0))</f>
        <v>0</v>
      </c>
      <c r="Y29" s="119">
        <f>IF('Indicator Data'!AA32="No Data",1,IF('Indicator Data imputation'!Z32&lt;&gt;"",1,0))</f>
        <v>0</v>
      </c>
      <c r="Z29" s="119">
        <f>IF('Indicator Data'!AB32="No Data",1,IF('Indicator Data imputation'!AA32&lt;&gt;"",1,0))</f>
        <v>0</v>
      </c>
      <c r="AA29" s="119">
        <f>IF('Indicator Data'!AC32="No Data",1,IF('Indicator Data imputation'!AB32&lt;&gt;"",1,0))</f>
        <v>0</v>
      </c>
      <c r="AB29" s="119">
        <f>IF('Indicator Data'!AD32="No Data",1,IF('Indicator Data imputation'!AC32&lt;&gt;"",1,0))</f>
        <v>0</v>
      </c>
      <c r="AC29" s="119">
        <f>IF('Indicator Data'!AE32="No Data",1,IF('Indicator Data imputation'!AD32&lt;&gt;"",1,0))</f>
        <v>0</v>
      </c>
      <c r="AD29" s="119">
        <f>IF('Indicator Data'!AF32="No Data",1,IF('Indicator Data imputation'!AE32&lt;&gt;"",1,0))</f>
        <v>0</v>
      </c>
      <c r="AE29" s="119">
        <f>IF('Indicator Data'!AG32="No Data",1,IF('Indicator Data imputation'!AF32&lt;&gt;"",1,0))</f>
        <v>0</v>
      </c>
      <c r="AF29" s="119">
        <f>IF('Indicator Data'!AH32="No Data",1,IF('Indicator Data imputation'!AG32&lt;&gt;"",1,0))</f>
        <v>0</v>
      </c>
      <c r="AG29" s="119">
        <f>IF('Indicator Data'!AI32="No Data",1,IF('Indicator Data imputation'!AH32&lt;&gt;"",1,0))</f>
        <v>0</v>
      </c>
      <c r="AH29" s="119">
        <f>IF('Indicator Data'!AJ32="No Data",1,IF('Indicator Data imputation'!AI32&lt;&gt;"",1,0))</f>
        <v>0</v>
      </c>
      <c r="AI29" s="119">
        <f>IF('Indicator Data'!AK32="No Data",1,IF('Indicator Data imputation'!AJ32&lt;&gt;"",1,0))</f>
        <v>0</v>
      </c>
      <c r="AJ29" s="119">
        <f>IF('Indicator Data'!AL32="No Data",1,IF('Indicator Data imputation'!AK32&lt;&gt;"",1,0))</f>
        <v>0</v>
      </c>
      <c r="AK29" s="119">
        <f>IF('Indicator Data'!AM32="No Data",1,IF('Indicator Data imputation'!AL32&lt;&gt;"",1,0))</f>
        <v>0</v>
      </c>
      <c r="AL29" s="119">
        <f>IF('Indicator Data'!AN32="No Data",1,IF('Indicator Data imputation'!AM32&lt;&gt;"",1,0))</f>
        <v>0</v>
      </c>
      <c r="AM29" s="119">
        <f>IF('Indicator Data'!AO32="No Data",1,IF('Indicator Data imputation'!AN32&lt;&gt;"",1,0))</f>
        <v>0</v>
      </c>
      <c r="AN29" s="119">
        <f>IF('Indicator Data'!AP32="No Data",1,IF('Indicator Data imputation'!AO32&lt;&gt;"",1,0))</f>
        <v>0</v>
      </c>
      <c r="AO29" s="119">
        <f>IF('Indicator Data'!AQ32="No Data",1,IF('Indicator Data imputation'!AP32&lt;&gt;"",1,0))</f>
        <v>0</v>
      </c>
      <c r="AP29" s="119">
        <f>IF('Indicator Data'!AR32="No Data",1,IF('Indicator Data imputation'!AQ32&lt;&gt;"",1,0))</f>
        <v>0</v>
      </c>
      <c r="AQ29" s="119">
        <f>IF('Indicator Data'!AS32="No Data",1,IF('Indicator Data imputation'!AR32&lt;&gt;"",1,0))</f>
        <v>0</v>
      </c>
      <c r="AR29" s="119">
        <f>IF('Indicator Data'!AT32="No Data",1,IF('Indicator Data imputation'!AS32&lt;&gt;"",1,0))</f>
        <v>1</v>
      </c>
      <c r="AS29" s="119">
        <f>IF('Indicator Data'!AU32="No Data",1,IF('Indicator Data imputation'!AT32&lt;&gt;"",1,0))</f>
        <v>0</v>
      </c>
      <c r="AT29" s="119">
        <f>IF('Indicator Data'!AV32="No Data",1,IF('Indicator Data imputation'!AU32&lt;&gt;"",1,0))</f>
        <v>0</v>
      </c>
      <c r="AU29" s="119">
        <f>IF('Indicator Data'!AW32="No Data",1,IF('Indicator Data imputation'!AV32&lt;&gt;"",1,0))</f>
        <v>0</v>
      </c>
      <c r="AV29" s="119">
        <f>IF('Indicator Data'!AX32="No Data",1,IF('Indicator Data imputation'!AW32&lt;&gt;"",1,0))</f>
        <v>0</v>
      </c>
      <c r="AW29" s="119">
        <f>IF('Indicator Data'!AY32="No Data",1,IF('Indicator Data imputation'!AX32&lt;&gt;"",1,0))</f>
        <v>0</v>
      </c>
      <c r="AX29" s="119">
        <f>IF('Indicator Data'!AZ32="No Data",1,IF('Indicator Data imputation'!AY32&lt;&gt;"",1,0))</f>
        <v>0</v>
      </c>
      <c r="AY29" s="119">
        <f>IF('Indicator Data'!BA32="No Data",1,IF('Indicator Data imputation'!AZ32&lt;&gt;"",1,0))</f>
        <v>0</v>
      </c>
      <c r="AZ29" s="119">
        <f>IF('Indicator Data'!BB32="No Data",1,IF('Indicator Data imputation'!BA32&lt;&gt;"",1,0))</f>
        <v>0</v>
      </c>
      <c r="BA29" s="119">
        <f>IF('Indicator Data'!BC32="No Data",1,IF('Indicator Data imputation'!BB32&lt;&gt;"",1,0))</f>
        <v>0</v>
      </c>
      <c r="BB29" s="119">
        <f>IF('Indicator Data'!BD32="No Data",1,IF('Indicator Data imputation'!BC32&lt;&gt;"",1,0))</f>
        <v>0</v>
      </c>
      <c r="BC29" s="119">
        <f>IF('Indicator Data'!BE32="No Data",1,IF('Indicator Data imputation'!BD32&lt;&gt;"",1,0))</f>
        <v>0</v>
      </c>
      <c r="BD29" s="4">
        <f t="shared" si="0"/>
        <v>1</v>
      </c>
      <c r="BE29" s="121">
        <f t="shared" si="1"/>
        <v>1.8518518518518517E-2</v>
      </c>
    </row>
    <row r="30" spans="1:57">
      <c r="A30" s="79" t="s">
        <v>361</v>
      </c>
      <c r="B30" s="119">
        <f>IF('Indicator Data'!D33="No Data",1,IF('Indicator Data imputation'!C33&lt;&gt;"",1,0))</f>
        <v>0</v>
      </c>
      <c r="C30" s="119">
        <f>IF('Indicator Data'!E33="No Data",1,IF('Indicator Data imputation'!D33&lt;&gt;"",1,0))</f>
        <v>0</v>
      </c>
      <c r="D30" s="119">
        <f>IF('Indicator Data'!F33="No Data",1,IF('Indicator Data imputation'!E33&lt;&gt;"",1,0))</f>
        <v>0</v>
      </c>
      <c r="E30" s="119">
        <f>IF('Indicator Data'!G33="No Data",1,IF('Indicator Data imputation'!F33&lt;&gt;"",1,0))</f>
        <v>0</v>
      </c>
      <c r="F30" s="119">
        <f>IF('Indicator Data'!H33="No Data",1,IF('Indicator Data imputation'!G33&lt;&gt;"",1,0))</f>
        <v>0</v>
      </c>
      <c r="G30" s="119">
        <f>IF('Indicator Data'!I33="No Data",1,IF('Indicator Data imputation'!H33&lt;&gt;"",1,0))</f>
        <v>0</v>
      </c>
      <c r="H30" s="119">
        <f>IF('Indicator Data'!J33="No Data",1,IF('Indicator Data imputation'!I33&lt;&gt;"",1,0))</f>
        <v>0</v>
      </c>
      <c r="I30" s="119">
        <f>IF('Indicator Data'!K33="No Data",1,IF('Indicator Data imputation'!J33&lt;&gt;"",1,0))</f>
        <v>0</v>
      </c>
      <c r="J30" s="119">
        <f>IF('Indicator Data'!L33="No Data",1,IF('Indicator Data imputation'!K33&lt;&gt;"",1,0))</f>
        <v>0</v>
      </c>
      <c r="K30" s="119">
        <f>IF('Indicator Data'!M33="No Data",1,IF('Indicator Data imputation'!L33&lt;&gt;"",1,0))</f>
        <v>0</v>
      </c>
      <c r="L30" s="119">
        <f>IF('Indicator Data'!N33="No Data",1,IF('Indicator Data imputation'!M33&lt;&gt;"",1,0))</f>
        <v>0</v>
      </c>
      <c r="M30" s="119">
        <f>IF('Indicator Data'!O33="No Data",1,IF('Indicator Data imputation'!N33&lt;&gt;"",1,0))</f>
        <v>0</v>
      </c>
      <c r="N30" s="119">
        <f>IF('Indicator Data'!P33="No Data",1,IF('Indicator Data imputation'!O33&lt;&gt;"",1,0))</f>
        <v>0</v>
      </c>
      <c r="O30" s="119">
        <f>IF('Indicator Data'!Q33="No Data",1,IF('Indicator Data imputation'!P33&lt;&gt;"",1,0))</f>
        <v>0</v>
      </c>
      <c r="P30" s="119">
        <f>IF('Indicator Data'!R33="No Data",1,IF('Indicator Data imputation'!Q33&lt;&gt;"",1,0))</f>
        <v>0</v>
      </c>
      <c r="Q30" s="119">
        <f>IF('Indicator Data'!S33="No Data",1,IF('Indicator Data imputation'!R33&lt;&gt;"",1,0))</f>
        <v>0</v>
      </c>
      <c r="R30" s="119">
        <f>IF('Indicator Data'!T33="No Data",1,IF('Indicator Data imputation'!S33&lt;&gt;"",1,0))</f>
        <v>0</v>
      </c>
      <c r="S30" s="119">
        <f>IF('Indicator Data'!U33="No Data",1,IF('Indicator Data imputation'!T33&lt;&gt;"",1,0))</f>
        <v>0</v>
      </c>
      <c r="T30" s="119">
        <f>IF('Indicator Data'!V33="No Data",1,IF('Indicator Data imputation'!U33&lt;&gt;"",1,0))</f>
        <v>0</v>
      </c>
      <c r="U30" s="119">
        <f>IF('Indicator Data'!W33="No Data",1,IF('Indicator Data imputation'!V33&lt;&gt;"",1,0))</f>
        <v>0</v>
      </c>
      <c r="V30" s="119">
        <f>IF('Indicator Data'!X33="No Data",1,IF('Indicator Data imputation'!W33&lt;&gt;"",1,0))</f>
        <v>0</v>
      </c>
      <c r="W30" s="119">
        <f>IF('Indicator Data'!Y33="No Data",1,IF('Indicator Data imputation'!X33&lt;&gt;"",1,0))</f>
        <v>0</v>
      </c>
      <c r="X30" s="119">
        <f>IF('Indicator Data'!Z33="No Data",1,IF('Indicator Data imputation'!Y33&lt;&gt;"",1,0))</f>
        <v>0</v>
      </c>
      <c r="Y30" s="119">
        <f>IF('Indicator Data'!AA33="No Data",1,IF('Indicator Data imputation'!Z33&lt;&gt;"",1,0))</f>
        <v>0</v>
      </c>
      <c r="Z30" s="119">
        <f>IF('Indicator Data'!AB33="No Data",1,IF('Indicator Data imputation'!AA33&lt;&gt;"",1,0))</f>
        <v>0</v>
      </c>
      <c r="AA30" s="119">
        <f>IF('Indicator Data'!AC33="No Data",1,IF('Indicator Data imputation'!AB33&lt;&gt;"",1,0))</f>
        <v>0</v>
      </c>
      <c r="AB30" s="119">
        <f>IF('Indicator Data'!AD33="No Data",1,IF('Indicator Data imputation'!AC33&lt;&gt;"",1,0))</f>
        <v>0</v>
      </c>
      <c r="AC30" s="119">
        <f>IF('Indicator Data'!AE33="No Data",1,IF('Indicator Data imputation'!AD33&lt;&gt;"",1,0))</f>
        <v>0</v>
      </c>
      <c r="AD30" s="119">
        <f>IF('Indicator Data'!AF33="No Data",1,IF('Indicator Data imputation'!AE33&lt;&gt;"",1,0))</f>
        <v>0</v>
      </c>
      <c r="AE30" s="119">
        <f>IF('Indicator Data'!AG33="No Data",1,IF('Indicator Data imputation'!AF33&lt;&gt;"",1,0))</f>
        <v>0</v>
      </c>
      <c r="AF30" s="119">
        <f>IF('Indicator Data'!AH33="No Data",1,IF('Indicator Data imputation'!AG33&lt;&gt;"",1,0))</f>
        <v>0</v>
      </c>
      <c r="AG30" s="119">
        <f>IF('Indicator Data'!AI33="No Data",1,IF('Indicator Data imputation'!AH33&lt;&gt;"",1,0))</f>
        <v>0</v>
      </c>
      <c r="AH30" s="119">
        <f>IF('Indicator Data'!AJ33="No Data",1,IF('Indicator Data imputation'!AI33&lt;&gt;"",1,0))</f>
        <v>0</v>
      </c>
      <c r="AI30" s="119">
        <f>IF('Indicator Data'!AK33="No Data",1,IF('Indicator Data imputation'!AJ33&lt;&gt;"",1,0))</f>
        <v>0</v>
      </c>
      <c r="AJ30" s="119">
        <f>IF('Indicator Data'!AL33="No Data",1,IF('Indicator Data imputation'!AK33&lt;&gt;"",1,0))</f>
        <v>0</v>
      </c>
      <c r="AK30" s="119">
        <f>IF('Indicator Data'!AM33="No Data",1,IF('Indicator Data imputation'!AL33&lt;&gt;"",1,0))</f>
        <v>0</v>
      </c>
      <c r="AL30" s="119">
        <f>IF('Indicator Data'!AN33="No Data",1,IF('Indicator Data imputation'!AM33&lt;&gt;"",1,0))</f>
        <v>0</v>
      </c>
      <c r="AM30" s="119">
        <f>IF('Indicator Data'!AO33="No Data",1,IF('Indicator Data imputation'!AN33&lt;&gt;"",1,0))</f>
        <v>0</v>
      </c>
      <c r="AN30" s="119">
        <f>IF('Indicator Data'!AP33="No Data",1,IF('Indicator Data imputation'!AO33&lt;&gt;"",1,0))</f>
        <v>0</v>
      </c>
      <c r="AO30" s="119">
        <f>IF('Indicator Data'!AQ33="No Data",1,IF('Indicator Data imputation'!AP33&lt;&gt;"",1,0))</f>
        <v>0</v>
      </c>
      <c r="AP30" s="119">
        <f>IF('Indicator Data'!AR33="No Data",1,IF('Indicator Data imputation'!AQ33&lt;&gt;"",1,0))</f>
        <v>0</v>
      </c>
      <c r="AQ30" s="119">
        <f>IF('Indicator Data'!AS33="No Data",1,IF('Indicator Data imputation'!AR33&lt;&gt;"",1,0))</f>
        <v>0</v>
      </c>
      <c r="AR30" s="119">
        <f>IF('Indicator Data'!AT33="No Data",1,IF('Indicator Data imputation'!AS33&lt;&gt;"",1,0))</f>
        <v>1</v>
      </c>
      <c r="AS30" s="119">
        <f>IF('Indicator Data'!AU33="No Data",1,IF('Indicator Data imputation'!AT33&lt;&gt;"",1,0))</f>
        <v>0</v>
      </c>
      <c r="AT30" s="119">
        <f>IF('Indicator Data'!AV33="No Data",1,IF('Indicator Data imputation'!AU33&lt;&gt;"",1,0))</f>
        <v>0</v>
      </c>
      <c r="AU30" s="119">
        <f>IF('Indicator Data'!AW33="No Data",1,IF('Indicator Data imputation'!AV33&lt;&gt;"",1,0))</f>
        <v>0</v>
      </c>
      <c r="AV30" s="119">
        <f>IF('Indicator Data'!AX33="No Data",1,IF('Indicator Data imputation'!AW33&lt;&gt;"",1,0))</f>
        <v>0</v>
      </c>
      <c r="AW30" s="119">
        <f>IF('Indicator Data'!AY33="No Data",1,IF('Indicator Data imputation'!AX33&lt;&gt;"",1,0))</f>
        <v>0</v>
      </c>
      <c r="AX30" s="119">
        <f>IF('Indicator Data'!AZ33="No Data",1,IF('Indicator Data imputation'!AY33&lt;&gt;"",1,0))</f>
        <v>0</v>
      </c>
      <c r="AY30" s="119">
        <f>IF('Indicator Data'!BA33="No Data",1,IF('Indicator Data imputation'!AZ33&lt;&gt;"",1,0))</f>
        <v>0</v>
      </c>
      <c r="AZ30" s="119">
        <f>IF('Indicator Data'!BB33="No Data",1,IF('Indicator Data imputation'!BA33&lt;&gt;"",1,0))</f>
        <v>0</v>
      </c>
      <c r="BA30" s="119">
        <f>IF('Indicator Data'!BC33="No Data",1,IF('Indicator Data imputation'!BB33&lt;&gt;"",1,0))</f>
        <v>0</v>
      </c>
      <c r="BB30" s="119">
        <f>IF('Indicator Data'!BD33="No Data",1,IF('Indicator Data imputation'!BC33&lt;&gt;"",1,0))</f>
        <v>0</v>
      </c>
      <c r="BC30" s="119">
        <f>IF('Indicator Data'!BE33="No Data",1,IF('Indicator Data imputation'!BD33&lt;&gt;"",1,0))</f>
        <v>0</v>
      </c>
      <c r="BD30" s="4">
        <f t="shared" si="0"/>
        <v>1</v>
      </c>
      <c r="BE30" s="121">
        <f t="shared" si="1"/>
        <v>1.8518518518518517E-2</v>
      </c>
    </row>
    <row r="31" spans="1:57">
      <c r="A31" s="79" t="s">
        <v>362</v>
      </c>
      <c r="B31" s="119">
        <f>IF('Indicator Data'!D34="No Data",1,IF('Indicator Data imputation'!C34&lt;&gt;"",1,0))</f>
        <v>0</v>
      </c>
      <c r="C31" s="119">
        <f>IF('Indicator Data'!E34="No Data",1,IF('Indicator Data imputation'!D34&lt;&gt;"",1,0))</f>
        <v>0</v>
      </c>
      <c r="D31" s="119">
        <f>IF('Indicator Data'!F34="No Data",1,IF('Indicator Data imputation'!E34&lt;&gt;"",1,0))</f>
        <v>0</v>
      </c>
      <c r="E31" s="119">
        <f>IF('Indicator Data'!G34="No Data",1,IF('Indicator Data imputation'!F34&lt;&gt;"",1,0))</f>
        <v>0</v>
      </c>
      <c r="F31" s="119">
        <f>IF('Indicator Data'!H34="No Data",1,IF('Indicator Data imputation'!G34&lt;&gt;"",1,0))</f>
        <v>0</v>
      </c>
      <c r="G31" s="119">
        <f>IF('Indicator Data'!I34="No Data",1,IF('Indicator Data imputation'!H34&lt;&gt;"",1,0))</f>
        <v>0</v>
      </c>
      <c r="H31" s="119">
        <f>IF('Indicator Data'!J34="No Data",1,IF('Indicator Data imputation'!I34&lt;&gt;"",1,0))</f>
        <v>0</v>
      </c>
      <c r="I31" s="119">
        <f>IF('Indicator Data'!K34="No Data",1,IF('Indicator Data imputation'!J34&lt;&gt;"",1,0))</f>
        <v>0</v>
      </c>
      <c r="J31" s="119">
        <f>IF('Indicator Data'!L34="No Data",1,IF('Indicator Data imputation'!K34&lt;&gt;"",1,0))</f>
        <v>0</v>
      </c>
      <c r="K31" s="119">
        <f>IF('Indicator Data'!M34="No Data",1,IF('Indicator Data imputation'!L34&lt;&gt;"",1,0))</f>
        <v>0</v>
      </c>
      <c r="L31" s="119">
        <f>IF('Indicator Data'!N34="No Data",1,IF('Indicator Data imputation'!M34&lt;&gt;"",1,0))</f>
        <v>0</v>
      </c>
      <c r="M31" s="119">
        <f>IF('Indicator Data'!O34="No Data",1,IF('Indicator Data imputation'!N34&lt;&gt;"",1,0))</f>
        <v>0</v>
      </c>
      <c r="N31" s="119">
        <f>IF('Indicator Data'!P34="No Data",1,IF('Indicator Data imputation'!O34&lt;&gt;"",1,0))</f>
        <v>0</v>
      </c>
      <c r="O31" s="119">
        <f>IF('Indicator Data'!Q34="No Data",1,IF('Indicator Data imputation'!P34&lt;&gt;"",1,0))</f>
        <v>0</v>
      </c>
      <c r="P31" s="119">
        <f>IF('Indicator Data'!R34="No Data",1,IF('Indicator Data imputation'!Q34&lt;&gt;"",1,0))</f>
        <v>0</v>
      </c>
      <c r="Q31" s="119">
        <f>IF('Indicator Data'!S34="No Data",1,IF('Indicator Data imputation'!R34&lt;&gt;"",1,0))</f>
        <v>0</v>
      </c>
      <c r="R31" s="119">
        <f>IF('Indicator Data'!T34="No Data",1,IF('Indicator Data imputation'!S34&lt;&gt;"",1,0))</f>
        <v>0</v>
      </c>
      <c r="S31" s="119">
        <f>IF('Indicator Data'!U34="No Data",1,IF('Indicator Data imputation'!T34&lt;&gt;"",1,0))</f>
        <v>0</v>
      </c>
      <c r="T31" s="119">
        <f>IF('Indicator Data'!V34="No Data",1,IF('Indicator Data imputation'!U34&lt;&gt;"",1,0))</f>
        <v>0</v>
      </c>
      <c r="U31" s="119">
        <f>IF('Indicator Data'!W34="No Data",1,IF('Indicator Data imputation'!V34&lt;&gt;"",1,0))</f>
        <v>0</v>
      </c>
      <c r="V31" s="119">
        <f>IF('Indicator Data'!X34="No Data",1,IF('Indicator Data imputation'!W34&lt;&gt;"",1,0))</f>
        <v>0</v>
      </c>
      <c r="W31" s="119">
        <f>IF('Indicator Data'!Y34="No Data",1,IF('Indicator Data imputation'!X34&lt;&gt;"",1,0))</f>
        <v>0</v>
      </c>
      <c r="X31" s="119">
        <f>IF('Indicator Data'!Z34="No Data",1,IF('Indicator Data imputation'!Y34&lt;&gt;"",1,0))</f>
        <v>0</v>
      </c>
      <c r="Y31" s="119">
        <f>IF('Indicator Data'!AA34="No Data",1,IF('Indicator Data imputation'!Z34&lt;&gt;"",1,0))</f>
        <v>0</v>
      </c>
      <c r="Z31" s="119">
        <f>IF('Indicator Data'!AB34="No Data",1,IF('Indicator Data imputation'!AA34&lt;&gt;"",1,0))</f>
        <v>0</v>
      </c>
      <c r="AA31" s="119">
        <f>IF('Indicator Data'!AC34="No Data",1,IF('Indicator Data imputation'!AB34&lt;&gt;"",1,0))</f>
        <v>0</v>
      </c>
      <c r="AB31" s="119">
        <f>IF('Indicator Data'!AD34="No Data",1,IF('Indicator Data imputation'!AC34&lt;&gt;"",1,0))</f>
        <v>0</v>
      </c>
      <c r="AC31" s="119">
        <f>IF('Indicator Data'!AE34="No Data",1,IF('Indicator Data imputation'!AD34&lt;&gt;"",1,0))</f>
        <v>0</v>
      </c>
      <c r="AD31" s="119">
        <f>IF('Indicator Data'!AF34="No Data",1,IF('Indicator Data imputation'!AE34&lt;&gt;"",1,0))</f>
        <v>0</v>
      </c>
      <c r="AE31" s="119">
        <f>IF('Indicator Data'!AG34="No Data",1,IF('Indicator Data imputation'!AF34&lt;&gt;"",1,0))</f>
        <v>0</v>
      </c>
      <c r="AF31" s="119">
        <f>IF('Indicator Data'!AH34="No Data",1,IF('Indicator Data imputation'!AG34&lt;&gt;"",1,0))</f>
        <v>0</v>
      </c>
      <c r="AG31" s="119">
        <f>IF('Indicator Data'!AI34="No Data",1,IF('Indicator Data imputation'!AH34&lt;&gt;"",1,0))</f>
        <v>0</v>
      </c>
      <c r="AH31" s="119">
        <f>IF('Indicator Data'!AJ34="No Data",1,IF('Indicator Data imputation'!AI34&lt;&gt;"",1,0))</f>
        <v>0</v>
      </c>
      <c r="AI31" s="119">
        <f>IF('Indicator Data'!AK34="No Data",1,IF('Indicator Data imputation'!AJ34&lt;&gt;"",1,0))</f>
        <v>0</v>
      </c>
      <c r="AJ31" s="119">
        <f>IF('Indicator Data'!AL34="No Data",1,IF('Indicator Data imputation'!AK34&lt;&gt;"",1,0))</f>
        <v>0</v>
      </c>
      <c r="AK31" s="119">
        <f>IF('Indicator Data'!AM34="No Data",1,IF('Indicator Data imputation'!AL34&lt;&gt;"",1,0))</f>
        <v>0</v>
      </c>
      <c r="AL31" s="119">
        <f>IF('Indicator Data'!AN34="No Data",1,IF('Indicator Data imputation'!AM34&lt;&gt;"",1,0))</f>
        <v>0</v>
      </c>
      <c r="AM31" s="119">
        <f>IF('Indicator Data'!AO34="No Data",1,IF('Indicator Data imputation'!AN34&lt;&gt;"",1,0))</f>
        <v>0</v>
      </c>
      <c r="AN31" s="119">
        <f>IF('Indicator Data'!AP34="No Data",1,IF('Indicator Data imputation'!AO34&lt;&gt;"",1,0))</f>
        <v>0</v>
      </c>
      <c r="AO31" s="119">
        <f>IF('Indicator Data'!AQ34="No Data",1,IF('Indicator Data imputation'!AP34&lt;&gt;"",1,0))</f>
        <v>0</v>
      </c>
      <c r="AP31" s="119">
        <f>IF('Indicator Data'!AR34="No Data",1,IF('Indicator Data imputation'!AQ34&lt;&gt;"",1,0))</f>
        <v>0</v>
      </c>
      <c r="AQ31" s="119">
        <f>IF('Indicator Data'!AS34="No Data",1,IF('Indicator Data imputation'!AR34&lt;&gt;"",1,0))</f>
        <v>0</v>
      </c>
      <c r="AR31" s="119">
        <f>IF('Indicator Data'!AT34="No Data",1,IF('Indicator Data imputation'!AS34&lt;&gt;"",1,0))</f>
        <v>1</v>
      </c>
      <c r="AS31" s="119">
        <f>IF('Indicator Data'!AU34="No Data",1,IF('Indicator Data imputation'!AT34&lt;&gt;"",1,0))</f>
        <v>0</v>
      </c>
      <c r="AT31" s="119">
        <f>IF('Indicator Data'!AV34="No Data",1,IF('Indicator Data imputation'!AU34&lt;&gt;"",1,0))</f>
        <v>0</v>
      </c>
      <c r="AU31" s="119">
        <f>IF('Indicator Data'!AW34="No Data",1,IF('Indicator Data imputation'!AV34&lt;&gt;"",1,0))</f>
        <v>0</v>
      </c>
      <c r="AV31" s="119">
        <f>IF('Indicator Data'!AX34="No Data",1,IF('Indicator Data imputation'!AW34&lt;&gt;"",1,0))</f>
        <v>0</v>
      </c>
      <c r="AW31" s="119">
        <f>IF('Indicator Data'!AY34="No Data",1,IF('Indicator Data imputation'!AX34&lt;&gt;"",1,0))</f>
        <v>0</v>
      </c>
      <c r="AX31" s="119">
        <f>IF('Indicator Data'!AZ34="No Data",1,IF('Indicator Data imputation'!AY34&lt;&gt;"",1,0))</f>
        <v>0</v>
      </c>
      <c r="AY31" s="119">
        <f>IF('Indicator Data'!BA34="No Data",1,IF('Indicator Data imputation'!AZ34&lt;&gt;"",1,0))</f>
        <v>0</v>
      </c>
      <c r="AZ31" s="119">
        <f>IF('Indicator Data'!BB34="No Data",1,IF('Indicator Data imputation'!BA34&lt;&gt;"",1,0))</f>
        <v>0</v>
      </c>
      <c r="BA31" s="119">
        <f>IF('Indicator Data'!BC34="No Data",1,IF('Indicator Data imputation'!BB34&lt;&gt;"",1,0))</f>
        <v>0</v>
      </c>
      <c r="BB31" s="119">
        <f>IF('Indicator Data'!BD34="No Data",1,IF('Indicator Data imputation'!BC34&lt;&gt;"",1,0))</f>
        <v>0</v>
      </c>
      <c r="BC31" s="119">
        <f>IF('Indicator Data'!BE34="No Data",1,IF('Indicator Data imputation'!BD34&lt;&gt;"",1,0))</f>
        <v>0</v>
      </c>
      <c r="BD31" s="4">
        <f t="shared" si="0"/>
        <v>1</v>
      </c>
      <c r="BE31" s="121">
        <f t="shared" si="1"/>
        <v>1.8518518518518517E-2</v>
      </c>
    </row>
    <row r="32" spans="1:57">
      <c r="A32" s="79" t="s">
        <v>363</v>
      </c>
      <c r="B32" s="119">
        <f>IF('Indicator Data'!D35="No Data",1,IF('Indicator Data imputation'!C35&lt;&gt;"",1,0))</f>
        <v>0</v>
      </c>
      <c r="C32" s="119">
        <f>IF('Indicator Data'!E35="No Data",1,IF('Indicator Data imputation'!D35&lt;&gt;"",1,0))</f>
        <v>0</v>
      </c>
      <c r="D32" s="119">
        <f>IF('Indicator Data'!F35="No Data",1,IF('Indicator Data imputation'!E35&lt;&gt;"",1,0))</f>
        <v>0</v>
      </c>
      <c r="E32" s="119">
        <f>IF('Indicator Data'!G35="No Data",1,IF('Indicator Data imputation'!F35&lt;&gt;"",1,0))</f>
        <v>0</v>
      </c>
      <c r="F32" s="119">
        <f>IF('Indicator Data'!H35="No Data",1,IF('Indicator Data imputation'!G35&lt;&gt;"",1,0))</f>
        <v>0</v>
      </c>
      <c r="G32" s="119">
        <f>IF('Indicator Data'!I35="No Data",1,IF('Indicator Data imputation'!H35&lt;&gt;"",1,0))</f>
        <v>0</v>
      </c>
      <c r="H32" s="119">
        <f>IF('Indicator Data'!J35="No Data",1,IF('Indicator Data imputation'!I35&lt;&gt;"",1,0))</f>
        <v>0</v>
      </c>
      <c r="I32" s="119">
        <f>IF('Indicator Data'!K35="No Data",1,IF('Indicator Data imputation'!J35&lt;&gt;"",1,0))</f>
        <v>0</v>
      </c>
      <c r="J32" s="119">
        <f>IF('Indicator Data'!L35="No Data",1,IF('Indicator Data imputation'!K35&lt;&gt;"",1,0))</f>
        <v>0</v>
      </c>
      <c r="K32" s="119">
        <f>IF('Indicator Data'!M35="No Data",1,IF('Indicator Data imputation'!L35&lt;&gt;"",1,0))</f>
        <v>0</v>
      </c>
      <c r="L32" s="119">
        <f>IF('Indicator Data'!N35="No Data",1,IF('Indicator Data imputation'!M35&lt;&gt;"",1,0))</f>
        <v>0</v>
      </c>
      <c r="M32" s="119">
        <f>IF('Indicator Data'!O35="No Data",1,IF('Indicator Data imputation'!N35&lt;&gt;"",1,0))</f>
        <v>0</v>
      </c>
      <c r="N32" s="119">
        <f>IF('Indicator Data'!P35="No Data",1,IF('Indicator Data imputation'!O35&lt;&gt;"",1,0))</f>
        <v>0</v>
      </c>
      <c r="O32" s="119">
        <f>IF('Indicator Data'!Q35="No Data",1,IF('Indicator Data imputation'!P35&lt;&gt;"",1,0))</f>
        <v>0</v>
      </c>
      <c r="P32" s="119">
        <f>IF('Indicator Data'!R35="No Data",1,IF('Indicator Data imputation'!Q35&lt;&gt;"",1,0))</f>
        <v>0</v>
      </c>
      <c r="Q32" s="119">
        <f>IF('Indicator Data'!S35="No Data",1,IF('Indicator Data imputation'!R35&lt;&gt;"",1,0))</f>
        <v>0</v>
      </c>
      <c r="R32" s="119">
        <f>IF('Indicator Data'!T35="No Data",1,IF('Indicator Data imputation'!S35&lt;&gt;"",1,0))</f>
        <v>0</v>
      </c>
      <c r="S32" s="119">
        <f>IF('Indicator Data'!U35="No Data",1,IF('Indicator Data imputation'!T35&lt;&gt;"",1,0))</f>
        <v>0</v>
      </c>
      <c r="T32" s="119">
        <f>IF('Indicator Data'!V35="No Data",1,IF('Indicator Data imputation'!U35&lt;&gt;"",1,0))</f>
        <v>0</v>
      </c>
      <c r="U32" s="119">
        <f>IF('Indicator Data'!W35="No Data",1,IF('Indicator Data imputation'!V35&lt;&gt;"",1,0))</f>
        <v>0</v>
      </c>
      <c r="V32" s="119">
        <f>IF('Indicator Data'!X35="No Data",1,IF('Indicator Data imputation'!W35&lt;&gt;"",1,0))</f>
        <v>0</v>
      </c>
      <c r="W32" s="119">
        <f>IF('Indicator Data'!Y35="No Data",1,IF('Indicator Data imputation'!X35&lt;&gt;"",1,0))</f>
        <v>0</v>
      </c>
      <c r="X32" s="119">
        <f>IF('Indicator Data'!Z35="No Data",1,IF('Indicator Data imputation'!Y35&lt;&gt;"",1,0))</f>
        <v>0</v>
      </c>
      <c r="Y32" s="119">
        <f>IF('Indicator Data'!AA35="No Data",1,IF('Indicator Data imputation'!Z35&lt;&gt;"",1,0))</f>
        <v>0</v>
      </c>
      <c r="Z32" s="119">
        <f>IF('Indicator Data'!AB35="No Data",1,IF('Indicator Data imputation'!AA35&lt;&gt;"",1,0))</f>
        <v>0</v>
      </c>
      <c r="AA32" s="119">
        <f>IF('Indicator Data'!AC35="No Data",1,IF('Indicator Data imputation'!AB35&lt;&gt;"",1,0))</f>
        <v>0</v>
      </c>
      <c r="AB32" s="119">
        <f>IF('Indicator Data'!AD35="No Data",1,IF('Indicator Data imputation'!AC35&lt;&gt;"",1,0))</f>
        <v>0</v>
      </c>
      <c r="AC32" s="119">
        <f>IF('Indicator Data'!AE35="No Data",1,IF('Indicator Data imputation'!AD35&lt;&gt;"",1,0))</f>
        <v>0</v>
      </c>
      <c r="AD32" s="119">
        <f>IF('Indicator Data'!AF35="No Data",1,IF('Indicator Data imputation'!AE35&lt;&gt;"",1,0))</f>
        <v>0</v>
      </c>
      <c r="AE32" s="119">
        <f>IF('Indicator Data'!AG35="No Data",1,IF('Indicator Data imputation'!AF35&lt;&gt;"",1,0))</f>
        <v>0</v>
      </c>
      <c r="AF32" s="119">
        <f>IF('Indicator Data'!AH35="No Data",1,IF('Indicator Data imputation'!AG35&lt;&gt;"",1,0))</f>
        <v>0</v>
      </c>
      <c r="AG32" s="119">
        <f>IF('Indicator Data'!AI35="No Data",1,IF('Indicator Data imputation'!AH35&lt;&gt;"",1,0))</f>
        <v>0</v>
      </c>
      <c r="AH32" s="119">
        <f>IF('Indicator Data'!AJ35="No Data",1,IF('Indicator Data imputation'!AI35&lt;&gt;"",1,0))</f>
        <v>0</v>
      </c>
      <c r="AI32" s="119">
        <f>IF('Indicator Data'!AK35="No Data",1,IF('Indicator Data imputation'!AJ35&lt;&gt;"",1,0))</f>
        <v>0</v>
      </c>
      <c r="AJ32" s="119">
        <f>IF('Indicator Data'!AL35="No Data",1,IF('Indicator Data imputation'!AK35&lt;&gt;"",1,0))</f>
        <v>0</v>
      </c>
      <c r="AK32" s="119">
        <f>IF('Indicator Data'!AM35="No Data",1,IF('Indicator Data imputation'!AL35&lt;&gt;"",1,0))</f>
        <v>0</v>
      </c>
      <c r="AL32" s="119">
        <f>IF('Indicator Data'!AN35="No Data",1,IF('Indicator Data imputation'!AM35&lt;&gt;"",1,0))</f>
        <v>0</v>
      </c>
      <c r="AM32" s="119">
        <f>IF('Indicator Data'!AO35="No Data",1,IF('Indicator Data imputation'!AN35&lt;&gt;"",1,0))</f>
        <v>0</v>
      </c>
      <c r="AN32" s="119">
        <f>IF('Indicator Data'!AP35="No Data",1,IF('Indicator Data imputation'!AO35&lt;&gt;"",1,0))</f>
        <v>0</v>
      </c>
      <c r="AO32" s="119">
        <f>IF('Indicator Data'!AQ35="No Data",1,IF('Indicator Data imputation'!AP35&lt;&gt;"",1,0))</f>
        <v>0</v>
      </c>
      <c r="AP32" s="119">
        <f>IF('Indicator Data'!AR35="No Data",1,IF('Indicator Data imputation'!AQ35&lt;&gt;"",1,0))</f>
        <v>0</v>
      </c>
      <c r="AQ32" s="119">
        <f>IF('Indicator Data'!AS35="No Data",1,IF('Indicator Data imputation'!AR35&lt;&gt;"",1,0))</f>
        <v>0</v>
      </c>
      <c r="AR32" s="119">
        <f>IF('Indicator Data'!AT35="No Data",1,IF('Indicator Data imputation'!AS35&lt;&gt;"",1,0))</f>
        <v>1</v>
      </c>
      <c r="AS32" s="119">
        <f>IF('Indicator Data'!AU35="No Data",1,IF('Indicator Data imputation'!AT35&lt;&gt;"",1,0))</f>
        <v>0</v>
      </c>
      <c r="AT32" s="119">
        <f>IF('Indicator Data'!AV35="No Data",1,IF('Indicator Data imputation'!AU35&lt;&gt;"",1,0))</f>
        <v>0</v>
      </c>
      <c r="AU32" s="119">
        <f>IF('Indicator Data'!AW35="No Data",1,IF('Indicator Data imputation'!AV35&lt;&gt;"",1,0))</f>
        <v>0</v>
      </c>
      <c r="AV32" s="119">
        <f>IF('Indicator Data'!AX35="No Data",1,IF('Indicator Data imputation'!AW35&lt;&gt;"",1,0))</f>
        <v>0</v>
      </c>
      <c r="AW32" s="119">
        <f>IF('Indicator Data'!AY35="No Data",1,IF('Indicator Data imputation'!AX35&lt;&gt;"",1,0))</f>
        <v>0</v>
      </c>
      <c r="AX32" s="119">
        <f>IF('Indicator Data'!AZ35="No Data",1,IF('Indicator Data imputation'!AY35&lt;&gt;"",1,0))</f>
        <v>0</v>
      </c>
      <c r="AY32" s="119">
        <f>IF('Indicator Data'!BA35="No Data",1,IF('Indicator Data imputation'!AZ35&lt;&gt;"",1,0))</f>
        <v>0</v>
      </c>
      <c r="AZ32" s="119">
        <f>IF('Indicator Data'!BB35="No Data",1,IF('Indicator Data imputation'!BA35&lt;&gt;"",1,0))</f>
        <v>0</v>
      </c>
      <c r="BA32" s="119">
        <f>IF('Indicator Data'!BC35="No Data",1,IF('Indicator Data imputation'!BB35&lt;&gt;"",1,0))</f>
        <v>0</v>
      </c>
      <c r="BB32" s="119">
        <f>IF('Indicator Data'!BD35="No Data",1,IF('Indicator Data imputation'!BC35&lt;&gt;"",1,0))</f>
        <v>0</v>
      </c>
      <c r="BC32" s="119">
        <f>IF('Indicator Data'!BE35="No Data",1,IF('Indicator Data imputation'!BD35&lt;&gt;"",1,0))</f>
        <v>0</v>
      </c>
      <c r="BD32" s="4">
        <f t="shared" si="0"/>
        <v>1</v>
      </c>
      <c r="BE32" s="121">
        <f t="shared" si="1"/>
        <v>1.8518518518518517E-2</v>
      </c>
    </row>
    <row r="33" spans="1:57">
      <c r="A33" s="79" t="s">
        <v>364</v>
      </c>
      <c r="B33" s="119">
        <f>IF('Indicator Data'!D36="No Data",1,IF('Indicator Data imputation'!C36&lt;&gt;"",1,0))</f>
        <v>0</v>
      </c>
      <c r="C33" s="119">
        <f>IF('Indicator Data'!E36="No Data",1,IF('Indicator Data imputation'!D36&lt;&gt;"",1,0))</f>
        <v>0</v>
      </c>
      <c r="D33" s="119">
        <f>IF('Indicator Data'!F36="No Data",1,IF('Indicator Data imputation'!E36&lt;&gt;"",1,0))</f>
        <v>0</v>
      </c>
      <c r="E33" s="119">
        <f>IF('Indicator Data'!G36="No Data",1,IF('Indicator Data imputation'!F36&lt;&gt;"",1,0))</f>
        <v>0</v>
      </c>
      <c r="F33" s="119">
        <f>IF('Indicator Data'!H36="No Data",1,IF('Indicator Data imputation'!G36&lt;&gt;"",1,0))</f>
        <v>0</v>
      </c>
      <c r="G33" s="119">
        <f>IF('Indicator Data'!I36="No Data",1,IF('Indicator Data imputation'!H36&lt;&gt;"",1,0))</f>
        <v>0</v>
      </c>
      <c r="H33" s="119">
        <f>IF('Indicator Data'!J36="No Data",1,IF('Indicator Data imputation'!I36&lt;&gt;"",1,0))</f>
        <v>0</v>
      </c>
      <c r="I33" s="119">
        <f>IF('Indicator Data'!K36="No Data",1,IF('Indicator Data imputation'!J36&lt;&gt;"",1,0))</f>
        <v>0</v>
      </c>
      <c r="J33" s="119">
        <f>IF('Indicator Data'!L36="No Data",1,IF('Indicator Data imputation'!K36&lt;&gt;"",1,0))</f>
        <v>0</v>
      </c>
      <c r="K33" s="119">
        <f>IF('Indicator Data'!M36="No Data",1,IF('Indicator Data imputation'!L36&lt;&gt;"",1,0))</f>
        <v>0</v>
      </c>
      <c r="L33" s="119">
        <f>IF('Indicator Data'!N36="No Data",1,IF('Indicator Data imputation'!M36&lt;&gt;"",1,0))</f>
        <v>0</v>
      </c>
      <c r="M33" s="119">
        <f>IF('Indicator Data'!O36="No Data",1,IF('Indicator Data imputation'!N36&lt;&gt;"",1,0))</f>
        <v>0</v>
      </c>
      <c r="N33" s="119">
        <f>IF('Indicator Data'!P36="No Data",1,IF('Indicator Data imputation'!O36&lt;&gt;"",1,0))</f>
        <v>0</v>
      </c>
      <c r="O33" s="119">
        <f>IF('Indicator Data'!Q36="No Data",1,IF('Indicator Data imputation'!P36&lt;&gt;"",1,0))</f>
        <v>0</v>
      </c>
      <c r="P33" s="119">
        <f>IF('Indicator Data'!R36="No Data",1,IF('Indicator Data imputation'!Q36&lt;&gt;"",1,0))</f>
        <v>0</v>
      </c>
      <c r="Q33" s="119">
        <f>IF('Indicator Data'!S36="No Data",1,IF('Indicator Data imputation'!R36&lt;&gt;"",1,0))</f>
        <v>0</v>
      </c>
      <c r="R33" s="119">
        <f>IF('Indicator Data'!T36="No Data",1,IF('Indicator Data imputation'!S36&lt;&gt;"",1,0))</f>
        <v>0</v>
      </c>
      <c r="S33" s="119">
        <f>IF('Indicator Data'!U36="No Data",1,IF('Indicator Data imputation'!T36&lt;&gt;"",1,0))</f>
        <v>0</v>
      </c>
      <c r="T33" s="119">
        <f>IF('Indicator Data'!V36="No Data",1,IF('Indicator Data imputation'!U36&lt;&gt;"",1,0))</f>
        <v>0</v>
      </c>
      <c r="U33" s="119">
        <f>IF('Indicator Data'!W36="No Data",1,IF('Indicator Data imputation'!V36&lt;&gt;"",1,0))</f>
        <v>0</v>
      </c>
      <c r="V33" s="119">
        <f>IF('Indicator Data'!X36="No Data",1,IF('Indicator Data imputation'!W36&lt;&gt;"",1,0))</f>
        <v>0</v>
      </c>
      <c r="W33" s="119">
        <f>IF('Indicator Data'!Y36="No Data",1,IF('Indicator Data imputation'!X36&lt;&gt;"",1,0))</f>
        <v>0</v>
      </c>
      <c r="X33" s="119">
        <f>IF('Indicator Data'!Z36="No Data",1,IF('Indicator Data imputation'!Y36&lt;&gt;"",1,0))</f>
        <v>0</v>
      </c>
      <c r="Y33" s="119">
        <f>IF('Indicator Data'!AA36="No Data",1,IF('Indicator Data imputation'!Z36&lt;&gt;"",1,0))</f>
        <v>0</v>
      </c>
      <c r="Z33" s="119">
        <f>IF('Indicator Data'!AB36="No Data",1,IF('Indicator Data imputation'!AA36&lt;&gt;"",1,0))</f>
        <v>0</v>
      </c>
      <c r="AA33" s="119">
        <f>IF('Indicator Data'!AC36="No Data",1,IF('Indicator Data imputation'!AB36&lt;&gt;"",1,0))</f>
        <v>0</v>
      </c>
      <c r="AB33" s="119">
        <f>IF('Indicator Data'!AD36="No Data",1,IF('Indicator Data imputation'!AC36&lt;&gt;"",1,0))</f>
        <v>0</v>
      </c>
      <c r="AC33" s="119">
        <f>IF('Indicator Data'!AE36="No Data",1,IF('Indicator Data imputation'!AD36&lt;&gt;"",1,0))</f>
        <v>0</v>
      </c>
      <c r="AD33" s="119">
        <f>IF('Indicator Data'!AF36="No Data",1,IF('Indicator Data imputation'!AE36&lt;&gt;"",1,0))</f>
        <v>0</v>
      </c>
      <c r="AE33" s="119">
        <f>IF('Indicator Data'!AG36="No Data",1,IF('Indicator Data imputation'!AF36&lt;&gt;"",1,0))</f>
        <v>0</v>
      </c>
      <c r="AF33" s="119">
        <f>IF('Indicator Data'!AH36="No Data",1,IF('Indicator Data imputation'!AG36&lt;&gt;"",1,0))</f>
        <v>0</v>
      </c>
      <c r="AG33" s="119">
        <f>IF('Indicator Data'!AI36="No Data",1,IF('Indicator Data imputation'!AH36&lt;&gt;"",1,0))</f>
        <v>0</v>
      </c>
      <c r="AH33" s="119">
        <f>IF('Indicator Data'!AJ36="No Data",1,IF('Indicator Data imputation'!AI36&lt;&gt;"",1,0))</f>
        <v>0</v>
      </c>
      <c r="AI33" s="119">
        <f>IF('Indicator Data'!AK36="No Data",1,IF('Indicator Data imputation'!AJ36&lt;&gt;"",1,0))</f>
        <v>0</v>
      </c>
      <c r="AJ33" s="119">
        <f>IF('Indicator Data'!AL36="No Data",1,IF('Indicator Data imputation'!AK36&lt;&gt;"",1,0))</f>
        <v>0</v>
      </c>
      <c r="AK33" s="119">
        <f>IF('Indicator Data'!AM36="No Data",1,IF('Indicator Data imputation'!AL36&lt;&gt;"",1,0))</f>
        <v>0</v>
      </c>
      <c r="AL33" s="119">
        <f>IF('Indicator Data'!AN36="No Data",1,IF('Indicator Data imputation'!AM36&lt;&gt;"",1,0))</f>
        <v>0</v>
      </c>
      <c r="AM33" s="119">
        <f>IF('Indicator Data'!AO36="No Data",1,IF('Indicator Data imputation'!AN36&lt;&gt;"",1,0))</f>
        <v>0</v>
      </c>
      <c r="AN33" s="119">
        <f>IF('Indicator Data'!AP36="No Data",1,IF('Indicator Data imputation'!AO36&lt;&gt;"",1,0))</f>
        <v>0</v>
      </c>
      <c r="AO33" s="119">
        <f>IF('Indicator Data'!AQ36="No Data",1,IF('Indicator Data imputation'!AP36&lt;&gt;"",1,0))</f>
        <v>0</v>
      </c>
      <c r="AP33" s="119">
        <f>IF('Indicator Data'!AR36="No Data",1,IF('Indicator Data imputation'!AQ36&lt;&gt;"",1,0))</f>
        <v>0</v>
      </c>
      <c r="AQ33" s="119">
        <f>IF('Indicator Data'!AS36="No Data",1,IF('Indicator Data imputation'!AR36&lt;&gt;"",1,0))</f>
        <v>0</v>
      </c>
      <c r="AR33" s="119">
        <f>IF('Indicator Data'!AT36="No Data",1,IF('Indicator Data imputation'!AS36&lt;&gt;"",1,0))</f>
        <v>1</v>
      </c>
      <c r="AS33" s="119">
        <f>IF('Indicator Data'!AU36="No Data",1,IF('Indicator Data imputation'!AT36&lt;&gt;"",1,0))</f>
        <v>0</v>
      </c>
      <c r="AT33" s="119">
        <f>IF('Indicator Data'!AV36="No Data",1,IF('Indicator Data imputation'!AU36&lt;&gt;"",1,0))</f>
        <v>0</v>
      </c>
      <c r="AU33" s="119">
        <f>IF('Indicator Data'!AW36="No Data",1,IF('Indicator Data imputation'!AV36&lt;&gt;"",1,0))</f>
        <v>0</v>
      </c>
      <c r="AV33" s="119">
        <f>IF('Indicator Data'!AX36="No Data",1,IF('Indicator Data imputation'!AW36&lt;&gt;"",1,0))</f>
        <v>0</v>
      </c>
      <c r="AW33" s="119">
        <f>IF('Indicator Data'!AY36="No Data",1,IF('Indicator Data imputation'!AX36&lt;&gt;"",1,0))</f>
        <v>0</v>
      </c>
      <c r="AX33" s="119">
        <f>IF('Indicator Data'!AZ36="No Data",1,IF('Indicator Data imputation'!AY36&lt;&gt;"",1,0))</f>
        <v>0</v>
      </c>
      <c r="AY33" s="119">
        <f>IF('Indicator Data'!BA36="No Data",1,IF('Indicator Data imputation'!AZ36&lt;&gt;"",1,0))</f>
        <v>0</v>
      </c>
      <c r="AZ33" s="119">
        <f>IF('Indicator Data'!BB36="No Data",1,IF('Indicator Data imputation'!BA36&lt;&gt;"",1,0))</f>
        <v>0</v>
      </c>
      <c r="BA33" s="119">
        <f>IF('Indicator Data'!BC36="No Data",1,IF('Indicator Data imputation'!BB36&lt;&gt;"",1,0))</f>
        <v>0</v>
      </c>
      <c r="BB33" s="119">
        <f>IF('Indicator Data'!BD36="No Data",1,IF('Indicator Data imputation'!BC36&lt;&gt;"",1,0))</f>
        <v>0</v>
      </c>
      <c r="BC33" s="119">
        <f>IF('Indicator Data'!BE36="No Data",1,IF('Indicator Data imputation'!BD36&lt;&gt;"",1,0))</f>
        <v>0</v>
      </c>
      <c r="BD33" s="4">
        <f t="shared" si="0"/>
        <v>1</v>
      </c>
      <c r="BE33" s="121">
        <f t="shared" si="1"/>
        <v>1.8518518518518517E-2</v>
      </c>
    </row>
    <row r="34" spans="1:57">
      <c r="A34" s="79" t="s">
        <v>365</v>
      </c>
      <c r="B34" s="119">
        <f>IF('Indicator Data'!D37="No Data",1,IF('Indicator Data imputation'!C37&lt;&gt;"",1,0))</f>
        <v>0</v>
      </c>
      <c r="C34" s="119">
        <f>IF('Indicator Data'!E37="No Data",1,IF('Indicator Data imputation'!D37&lt;&gt;"",1,0))</f>
        <v>0</v>
      </c>
      <c r="D34" s="119">
        <f>IF('Indicator Data'!F37="No Data",1,IF('Indicator Data imputation'!E37&lt;&gt;"",1,0))</f>
        <v>0</v>
      </c>
      <c r="E34" s="119">
        <f>IF('Indicator Data'!G37="No Data",1,IF('Indicator Data imputation'!F37&lt;&gt;"",1,0))</f>
        <v>0</v>
      </c>
      <c r="F34" s="119">
        <f>IF('Indicator Data'!H37="No Data",1,IF('Indicator Data imputation'!G37&lt;&gt;"",1,0))</f>
        <v>0</v>
      </c>
      <c r="G34" s="119">
        <f>IF('Indicator Data'!I37="No Data",1,IF('Indicator Data imputation'!H37&lt;&gt;"",1,0))</f>
        <v>0</v>
      </c>
      <c r="H34" s="119">
        <f>IF('Indicator Data'!J37="No Data",1,IF('Indicator Data imputation'!I37&lt;&gt;"",1,0))</f>
        <v>0</v>
      </c>
      <c r="I34" s="119">
        <f>IF('Indicator Data'!K37="No Data",1,IF('Indicator Data imputation'!J37&lt;&gt;"",1,0))</f>
        <v>0</v>
      </c>
      <c r="J34" s="119">
        <f>IF('Indicator Data'!L37="No Data",1,IF('Indicator Data imputation'!K37&lt;&gt;"",1,0))</f>
        <v>0</v>
      </c>
      <c r="K34" s="119">
        <f>IF('Indicator Data'!M37="No Data",1,IF('Indicator Data imputation'!L37&lt;&gt;"",1,0))</f>
        <v>0</v>
      </c>
      <c r="L34" s="119">
        <f>IF('Indicator Data'!N37="No Data",1,IF('Indicator Data imputation'!M37&lt;&gt;"",1,0))</f>
        <v>0</v>
      </c>
      <c r="M34" s="119">
        <f>IF('Indicator Data'!O37="No Data",1,IF('Indicator Data imputation'!N37&lt;&gt;"",1,0))</f>
        <v>0</v>
      </c>
      <c r="N34" s="119">
        <f>IF('Indicator Data'!P37="No Data",1,IF('Indicator Data imputation'!O37&lt;&gt;"",1,0))</f>
        <v>0</v>
      </c>
      <c r="O34" s="119">
        <f>IF('Indicator Data'!Q37="No Data",1,IF('Indicator Data imputation'!P37&lt;&gt;"",1,0))</f>
        <v>0</v>
      </c>
      <c r="P34" s="119">
        <f>IF('Indicator Data'!R37="No Data",1,IF('Indicator Data imputation'!Q37&lt;&gt;"",1,0))</f>
        <v>0</v>
      </c>
      <c r="Q34" s="119">
        <f>IF('Indicator Data'!S37="No Data",1,IF('Indicator Data imputation'!R37&lt;&gt;"",1,0))</f>
        <v>0</v>
      </c>
      <c r="R34" s="119">
        <f>IF('Indicator Data'!T37="No Data",1,IF('Indicator Data imputation'!S37&lt;&gt;"",1,0))</f>
        <v>0</v>
      </c>
      <c r="S34" s="119">
        <f>IF('Indicator Data'!U37="No Data",1,IF('Indicator Data imputation'!T37&lt;&gt;"",1,0))</f>
        <v>0</v>
      </c>
      <c r="T34" s="119">
        <f>IF('Indicator Data'!V37="No Data",1,IF('Indicator Data imputation'!U37&lt;&gt;"",1,0))</f>
        <v>0</v>
      </c>
      <c r="U34" s="119">
        <f>IF('Indicator Data'!W37="No Data",1,IF('Indicator Data imputation'!V37&lt;&gt;"",1,0))</f>
        <v>0</v>
      </c>
      <c r="V34" s="119">
        <f>IF('Indicator Data'!X37="No Data",1,IF('Indicator Data imputation'!W37&lt;&gt;"",1,0))</f>
        <v>0</v>
      </c>
      <c r="W34" s="119">
        <f>IF('Indicator Data'!Y37="No Data",1,IF('Indicator Data imputation'!X37&lt;&gt;"",1,0))</f>
        <v>0</v>
      </c>
      <c r="X34" s="119">
        <f>IF('Indicator Data'!Z37="No Data",1,IF('Indicator Data imputation'!Y37&lt;&gt;"",1,0))</f>
        <v>0</v>
      </c>
      <c r="Y34" s="119">
        <f>IF('Indicator Data'!AA37="No Data",1,IF('Indicator Data imputation'!Z37&lt;&gt;"",1,0))</f>
        <v>0</v>
      </c>
      <c r="Z34" s="119">
        <f>IF('Indicator Data'!AB37="No Data",1,IF('Indicator Data imputation'!AA37&lt;&gt;"",1,0))</f>
        <v>0</v>
      </c>
      <c r="AA34" s="119">
        <f>IF('Indicator Data'!AC37="No Data",1,IF('Indicator Data imputation'!AB37&lt;&gt;"",1,0))</f>
        <v>0</v>
      </c>
      <c r="AB34" s="119">
        <f>IF('Indicator Data'!AD37="No Data",1,IF('Indicator Data imputation'!AC37&lt;&gt;"",1,0))</f>
        <v>0</v>
      </c>
      <c r="AC34" s="119">
        <f>IF('Indicator Data'!AE37="No Data",1,IF('Indicator Data imputation'!AD37&lt;&gt;"",1,0))</f>
        <v>0</v>
      </c>
      <c r="AD34" s="119">
        <f>IF('Indicator Data'!AF37="No Data",1,IF('Indicator Data imputation'!AE37&lt;&gt;"",1,0))</f>
        <v>0</v>
      </c>
      <c r="AE34" s="119">
        <f>IF('Indicator Data'!AG37="No Data",1,IF('Indicator Data imputation'!AF37&lt;&gt;"",1,0))</f>
        <v>0</v>
      </c>
      <c r="AF34" s="119">
        <f>IF('Indicator Data'!AH37="No Data",1,IF('Indicator Data imputation'!AG37&lt;&gt;"",1,0))</f>
        <v>0</v>
      </c>
      <c r="AG34" s="119">
        <f>IF('Indicator Data'!AI37="No Data",1,IF('Indicator Data imputation'!AH37&lt;&gt;"",1,0))</f>
        <v>0</v>
      </c>
      <c r="AH34" s="119">
        <f>IF('Indicator Data'!AJ37="No Data",1,IF('Indicator Data imputation'!AI37&lt;&gt;"",1,0))</f>
        <v>0</v>
      </c>
      <c r="AI34" s="119">
        <f>IF('Indicator Data'!AK37="No Data",1,IF('Indicator Data imputation'!AJ37&lt;&gt;"",1,0))</f>
        <v>0</v>
      </c>
      <c r="AJ34" s="119">
        <f>IF('Indicator Data'!AL37="No Data",1,IF('Indicator Data imputation'!AK37&lt;&gt;"",1,0))</f>
        <v>0</v>
      </c>
      <c r="AK34" s="119">
        <f>IF('Indicator Data'!AM37="No Data",1,IF('Indicator Data imputation'!AL37&lt;&gt;"",1,0))</f>
        <v>0</v>
      </c>
      <c r="AL34" s="119">
        <f>IF('Indicator Data'!AN37="No Data",1,IF('Indicator Data imputation'!AM37&lt;&gt;"",1,0))</f>
        <v>0</v>
      </c>
      <c r="AM34" s="119">
        <f>IF('Indicator Data'!AO37="No Data",1,IF('Indicator Data imputation'!AN37&lt;&gt;"",1,0))</f>
        <v>0</v>
      </c>
      <c r="AN34" s="119">
        <f>IF('Indicator Data'!AP37="No Data",1,IF('Indicator Data imputation'!AO37&lt;&gt;"",1,0))</f>
        <v>0</v>
      </c>
      <c r="AO34" s="119">
        <f>IF('Indicator Data'!AQ37="No Data",1,IF('Indicator Data imputation'!AP37&lt;&gt;"",1,0))</f>
        <v>0</v>
      </c>
      <c r="AP34" s="119">
        <f>IF('Indicator Data'!AR37="No Data",1,IF('Indicator Data imputation'!AQ37&lt;&gt;"",1,0))</f>
        <v>0</v>
      </c>
      <c r="AQ34" s="119">
        <f>IF('Indicator Data'!AS37="No Data",1,IF('Indicator Data imputation'!AR37&lt;&gt;"",1,0))</f>
        <v>0</v>
      </c>
      <c r="AR34" s="119">
        <f>IF('Indicator Data'!AT37="No Data",1,IF('Indicator Data imputation'!AS37&lt;&gt;"",1,0))</f>
        <v>0</v>
      </c>
      <c r="AS34" s="119">
        <f>IF('Indicator Data'!AU37="No Data",1,IF('Indicator Data imputation'!AT37&lt;&gt;"",1,0))</f>
        <v>0</v>
      </c>
      <c r="AT34" s="119">
        <f>IF('Indicator Data'!AV37="No Data",1,IF('Indicator Data imputation'!AU37&lt;&gt;"",1,0))</f>
        <v>0</v>
      </c>
      <c r="AU34" s="119">
        <f>IF('Indicator Data'!AW37="No Data",1,IF('Indicator Data imputation'!AV37&lt;&gt;"",1,0))</f>
        <v>0</v>
      </c>
      <c r="AV34" s="119">
        <f>IF('Indicator Data'!AX37="No Data",1,IF('Indicator Data imputation'!AW37&lt;&gt;"",1,0))</f>
        <v>0</v>
      </c>
      <c r="AW34" s="119">
        <f>IF('Indicator Data'!AY37="No Data",1,IF('Indicator Data imputation'!AX37&lt;&gt;"",1,0))</f>
        <v>0</v>
      </c>
      <c r="AX34" s="119">
        <f>IF('Indicator Data'!AZ37="No Data",1,IF('Indicator Data imputation'!AY37&lt;&gt;"",1,0))</f>
        <v>0</v>
      </c>
      <c r="AY34" s="119">
        <f>IF('Indicator Data'!BA37="No Data",1,IF('Indicator Data imputation'!AZ37&lt;&gt;"",1,0))</f>
        <v>0</v>
      </c>
      <c r="AZ34" s="119">
        <f>IF('Indicator Data'!BB37="No Data",1,IF('Indicator Data imputation'!BA37&lt;&gt;"",1,0))</f>
        <v>0</v>
      </c>
      <c r="BA34" s="119">
        <f>IF('Indicator Data'!BC37="No Data",1,IF('Indicator Data imputation'!BB37&lt;&gt;"",1,0))</f>
        <v>0</v>
      </c>
      <c r="BB34" s="119">
        <f>IF('Indicator Data'!BD37="No Data",1,IF('Indicator Data imputation'!BC37&lt;&gt;"",1,0))</f>
        <v>0</v>
      </c>
      <c r="BC34" s="119">
        <f>IF('Indicator Data'!BE37="No Data",1,IF('Indicator Data imputation'!BD37&lt;&gt;"",1,0))</f>
        <v>0</v>
      </c>
      <c r="BD34" s="4">
        <f t="shared" si="0"/>
        <v>0</v>
      </c>
      <c r="BE34" s="121">
        <f t="shared" si="1"/>
        <v>0</v>
      </c>
    </row>
    <row r="35" spans="1:57">
      <c r="A35" s="79" t="s">
        <v>366</v>
      </c>
      <c r="B35" s="119">
        <f>IF('Indicator Data'!D38="No Data",1,IF('Indicator Data imputation'!C38&lt;&gt;"",1,0))</f>
        <v>0</v>
      </c>
      <c r="C35" s="119">
        <f>IF('Indicator Data'!E38="No Data",1,IF('Indicator Data imputation'!D38&lt;&gt;"",1,0))</f>
        <v>0</v>
      </c>
      <c r="D35" s="119">
        <f>IF('Indicator Data'!F38="No Data",1,IF('Indicator Data imputation'!E38&lt;&gt;"",1,0))</f>
        <v>0</v>
      </c>
      <c r="E35" s="119">
        <f>IF('Indicator Data'!G38="No Data",1,IF('Indicator Data imputation'!F38&lt;&gt;"",1,0))</f>
        <v>0</v>
      </c>
      <c r="F35" s="119">
        <f>IF('Indicator Data'!H38="No Data",1,IF('Indicator Data imputation'!G38&lt;&gt;"",1,0))</f>
        <v>0</v>
      </c>
      <c r="G35" s="119">
        <f>IF('Indicator Data'!I38="No Data",1,IF('Indicator Data imputation'!H38&lt;&gt;"",1,0))</f>
        <v>1</v>
      </c>
      <c r="H35" s="119">
        <f>IF('Indicator Data'!J38="No Data",1,IF('Indicator Data imputation'!I38&lt;&gt;"",1,0))</f>
        <v>0</v>
      </c>
      <c r="I35" s="119">
        <f>IF('Indicator Data'!K38="No Data",1,IF('Indicator Data imputation'!J38&lt;&gt;"",1,0))</f>
        <v>0</v>
      </c>
      <c r="J35" s="119">
        <f>IF('Indicator Data'!L38="No Data",1,IF('Indicator Data imputation'!K38&lt;&gt;"",1,0))</f>
        <v>0</v>
      </c>
      <c r="K35" s="119">
        <f>IF('Indicator Data'!M38="No Data",1,IF('Indicator Data imputation'!L38&lt;&gt;"",1,0))</f>
        <v>0</v>
      </c>
      <c r="L35" s="119">
        <f>IF('Indicator Data'!N38="No Data",1,IF('Indicator Data imputation'!M38&lt;&gt;"",1,0))</f>
        <v>0</v>
      </c>
      <c r="M35" s="119">
        <f>IF('Indicator Data'!O38="No Data",1,IF('Indicator Data imputation'!N38&lt;&gt;"",1,0))</f>
        <v>0</v>
      </c>
      <c r="N35" s="119">
        <f>IF('Indicator Data'!P38="No Data",1,IF('Indicator Data imputation'!O38&lt;&gt;"",1,0))</f>
        <v>0</v>
      </c>
      <c r="O35" s="119">
        <f>IF('Indicator Data'!Q38="No Data",1,IF('Indicator Data imputation'!P38&lt;&gt;"",1,0))</f>
        <v>0</v>
      </c>
      <c r="P35" s="119">
        <f>IF('Indicator Data'!R38="No Data",1,IF('Indicator Data imputation'!Q38&lt;&gt;"",1,0))</f>
        <v>0</v>
      </c>
      <c r="Q35" s="119">
        <f>IF('Indicator Data'!S38="No Data",1,IF('Indicator Data imputation'!R38&lt;&gt;"",1,0))</f>
        <v>0</v>
      </c>
      <c r="R35" s="119">
        <f>IF('Indicator Data'!T38="No Data",1,IF('Indicator Data imputation'!S38&lt;&gt;"",1,0))</f>
        <v>0</v>
      </c>
      <c r="S35" s="119">
        <f>IF('Indicator Data'!U38="No Data",1,IF('Indicator Data imputation'!T38&lt;&gt;"",1,0))</f>
        <v>0</v>
      </c>
      <c r="T35" s="119">
        <f>IF('Indicator Data'!V38="No Data",1,IF('Indicator Data imputation'!U38&lt;&gt;"",1,0))</f>
        <v>0</v>
      </c>
      <c r="U35" s="119">
        <f>IF('Indicator Data'!W38="No Data",1,IF('Indicator Data imputation'!V38&lt;&gt;"",1,0))</f>
        <v>0</v>
      </c>
      <c r="V35" s="119">
        <f>IF('Indicator Data'!X38="No Data",1,IF('Indicator Data imputation'!W38&lt;&gt;"",1,0))</f>
        <v>0</v>
      </c>
      <c r="W35" s="119">
        <f>IF('Indicator Data'!Y38="No Data",1,IF('Indicator Data imputation'!X38&lt;&gt;"",1,0))</f>
        <v>0</v>
      </c>
      <c r="X35" s="119">
        <f>IF('Indicator Data'!Z38="No Data",1,IF('Indicator Data imputation'!Y38&lt;&gt;"",1,0))</f>
        <v>0</v>
      </c>
      <c r="Y35" s="119">
        <f>IF('Indicator Data'!AA38="No Data",1,IF('Indicator Data imputation'!Z38&lt;&gt;"",1,0))</f>
        <v>0</v>
      </c>
      <c r="Z35" s="119">
        <f>IF('Indicator Data'!AB38="No Data",1,IF('Indicator Data imputation'!AA38&lt;&gt;"",1,0))</f>
        <v>0</v>
      </c>
      <c r="AA35" s="119">
        <f>IF('Indicator Data'!AC38="No Data",1,IF('Indicator Data imputation'!AB38&lt;&gt;"",1,0))</f>
        <v>0</v>
      </c>
      <c r="AB35" s="119">
        <f>IF('Indicator Data'!AD38="No Data",1,IF('Indicator Data imputation'!AC38&lt;&gt;"",1,0))</f>
        <v>0</v>
      </c>
      <c r="AC35" s="119">
        <f>IF('Indicator Data'!AE38="No Data",1,IF('Indicator Data imputation'!AD38&lt;&gt;"",1,0))</f>
        <v>0</v>
      </c>
      <c r="AD35" s="119">
        <f>IF('Indicator Data'!AF38="No Data",1,IF('Indicator Data imputation'!AE38&lt;&gt;"",1,0))</f>
        <v>0</v>
      </c>
      <c r="AE35" s="119">
        <f>IF('Indicator Data'!AG38="No Data",1,IF('Indicator Data imputation'!AF38&lt;&gt;"",1,0))</f>
        <v>0</v>
      </c>
      <c r="AF35" s="119">
        <f>IF('Indicator Data'!AH38="No Data",1,IF('Indicator Data imputation'!AG38&lt;&gt;"",1,0))</f>
        <v>0</v>
      </c>
      <c r="AG35" s="119">
        <f>IF('Indicator Data'!AI38="No Data",1,IF('Indicator Data imputation'!AH38&lt;&gt;"",1,0))</f>
        <v>0</v>
      </c>
      <c r="AH35" s="119">
        <f>IF('Indicator Data'!AJ38="No Data",1,IF('Indicator Data imputation'!AI38&lt;&gt;"",1,0))</f>
        <v>0</v>
      </c>
      <c r="AI35" s="119">
        <f>IF('Indicator Data'!AK38="No Data",1,IF('Indicator Data imputation'!AJ38&lt;&gt;"",1,0))</f>
        <v>0</v>
      </c>
      <c r="AJ35" s="119">
        <f>IF('Indicator Data'!AL38="No Data",1,IF('Indicator Data imputation'!AK38&lt;&gt;"",1,0))</f>
        <v>0</v>
      </c>
      <c r="AK35" s="119">
        <f>IF('Indicator Data'!AM38="No Data",1,IF('Indicator Data imputation'!AL38&lt;&gt;"",1,0))</f>
        <v>0</v>
      </c>
      <c r="AL35" s="119">
        <f>IF('Indicator Data'!AN38="No Data",1,IF('Indicator Data imputation'!AM38&lt;&gt;"",1,0))</f>
        <v>0</v>
      </c>
      <c r="AM35" s="119">
        <f>IF('Indicator Data'!AO38="No Data",1,IF('Indicator Data imputation'!AN38&lt;&gt;"",1,0))</f>
        <v>0</v>
      </c>
      <c r="AN35" s="119">
        <f>IF('Indicator Data'!AP38="No Data",1,IF('Indicator Data imputation'!AO38&lt;&gt;"",1,0))</f>
        <v>0</v>
      </c>
      <c r="AO35" s="119">
        <f>IF('Indicator Data'!AQ38="No Data",1,IF('Indicator Data imputation'!AP38&lt;&gt;"",1,0))</f>
        <v>0</v>
      </c>
      <c r="AP35" s="119">
        <f>IF('Indicator Data'!AR38="No Data",1,IF('Indicator Data imputation'!AQ38&lt;&gt;"",1,0))</f>
        <v>0</v>
      </c>
      <c r="AQ35" s="119">
        <f>IF('Indicator Data'!AS38="No Data",1,IF('Indicator Data imputation'!AR38&lt;&gt;"",1,0))</f>
        <v>0</v>
      </c>
      <c r="AR35" s="119">
        <f>IF('Indicator Data'!AT38="No Data",1,IF('Indicator Data imputation'!AS38&lt;&gt;"",1,0))</f>
        <v>0</v>
      </c>
      <c r="AS35" s="119">
        <f>IF('Indicator Data'!AU38="No Data",1,IF('Indicator Data imputation'!AT38&lt;&gt;"",1,0))</f>
        <v>0</v>
      </c>
      <c r="AT35" s="119">
        <f>IF('Indicator Data'!AV38="No Data",1,IF('Indicator Data imputation'!AU38&lt;&gt;"",1,0))</f>
        <v>0</v>
      </c>
      <c r="AU35" s="119">
        <f>IF('Indicator Data'!AW38="No Data",1,IF('Indicator Data imputation'!AV38&lt;&gt;"",1,0))</f>
        <v>0</v>
      </c>
      <c r="AV35" s="119">
        <f>IF('Indicator Data'!AX38="No Data",1,IF('Indicator Data imputation'!AW38&lt;&gt;"",1,0))</f>
        <v>0</v>
      </c>
      <c r="AW35" s="119">
        <f>IF('Indicator Data'!AY38="No Data",1,IF('Indicator Data imputation'!AX38&lt;&gt;"",1,0))</f>
        <v>0</v>
      </c>
      <c r="AX35" s="119">
        <f>IF('Indicator Data'!AZ38="No Data",1,IF('Indicator Data imputation'!AY38&lt;&gt;"",1,0))</f>
        <v>0</v>
      </c>
      <c r="AY35" s="119">
        <f>IF('Indicator Data'!BA38="No Data",1,IF('Indicator Data imputation'!AZ38&lt;&gt;"",1,0))</f>
        <v>0</v>
      </c>
      <c r="AZ35" s="119">
        <f>IF('Indicator Data'!BB38="No Data",1,IF('Indicator Data imputation'!BA38&lt;&gt;"",1,0))</f>
        <v>0</v>
      </c>
      <c r="BA35" s="119">
        <f>IF('Indicator Data'!BC38="No Data",1,IF('Indicator Data imputation'!BB38&lt;&gt;"",1,0))</f>
        <v>0</v>
      </c>
      <c r="BB35" s="119">
        <f>IF('Indicator Data'!BD38="No Data",1,IF('Indicator Data imputation'!BC38&lt;&gt;"",1,0))</f>
        <v>0</v>
      </c>
      <c r="BC35" s="119">
        <f>IF('Indicator Data'!BE38="No Data",1,IF('Indicator Data imputation'!BD38&lt;&gt;"",1,0))</f>
        <v>0</v>
      </c>
      <c r="BD35" s="4">
        <f t="shared" si="0"/>
        <v>1</v>
      </c>
      <c r="BE35" s="121">
        <f t="shared" si="1"/>
        <v>1.8518518518518517E-2</v>
      </c>
    </row>
    <row r="36" spans="1:57">
      <c r="A36" s="79" t="s">
        <v>367</v>
      </c>
      <c r="B36" s="119">
        <f>IF('Indicator Data'!D39="No Data",1,IF('Indicator Data imputation'!C39&lt;&gt;"",1,0))</f>
        <v>0</v>
      </c>
      <c r="C36" s="119">
        <f>IF('Indicator Data'!E39="No Data",1,IF('Indicator Data imputation'!D39&lt;&gt;"",1,0))</f>
        <v>0</v>
      </c>
      <c r="D36" s="119">
        <f>IF('Indicator Data'!F39="No Data",1,IF('Indicator Data imputation'!E39&lt;&gt;"",1,0))</f>
        <v>0</v>
      </c>
      <c r="E36" s="119">
        <f>IF('Indicator Data'!G39="No Data",1,IF('Indicator Data imputation'!F39&lt;&gt;"",1,0))</f>
        <v>0</v>
      </c>
      <c r="F36" s="119">
        <f>IF('Indicator Data'!H39="No Data",1,IF('Indicator Data imputation'!G39&lt;&gt;"",1,0))</f>
        <v>0</v>
      </c>
      <c r="G36" s="119">
        <f>IF('Indicator Data'!I39="No Data",1,IF('Indicator Data imputation'!H39&lt;&gt;"",1,0))</f>
        <v>0</v>
      </c>
      <c r="H36" s="119">
        <f>IF('Indicator Data'!J39="No Data",1,IF('Indicator Data imputation'!I39&lt;&gt;"",1,0))</f>
        <v>0</v>
      </c>
      <c r="I36" s="119">
        <f>IF('Indicator Data'!K39="No Data",1,IF('Indicator Data imputation'!J39&lt;&gt;"",1,0))</f>
        <v>0</v>
      </c>
      <c r="J36" s="119">
        <f>IF('Indicator Data'!L39="No Data",1,IF('Indicator Data imputation'!K39&lt;&gt;"",1,0))</f>
        <v>0</v>
      </c>
      <c r="K36" s="119">
        <f>IF('Indicator Data'!M39="No Data",1,IF('Indicator Data imputation'!L39&lt;&gt;"",1,0))</f>
        <v>0</v>
      </c>
      <c r="L36" s="119">
        <f>IF('Indicator Data'!N39="No Data",1,IF('Indicator Data imputation'!M39&lt;&gt;"",1,0))</f>
        <v>0</v>
      </c>
      <c r="M36" s="119">
        <f>IF('Indicator Data'!O39="No Data",1,IF('Indicator Data imputation'!N39&lt;&gt;"",1,0))</f>
        <v>0</v>
      </c>
      <c r="N36" s="119">
        <f>IF('Indicator Data'!P39="No Data",1,IF('Indicator Data imputation'!O39&lt;&gt;"",1,0))</f>
        <v>0</v>
      </c>
      <c r="O36" s="119">
        <f>IF('Indicator Data'!Q39="No Data",1,IF('Indicator Data imputation'!P39&lt;&gt;"",1,0))</f>
        <v>0</v>
      </c>
      <c r="P36" s="119">
        <f>IF('Indicator Data'!R39="No Data",1,IF('Indicator Data imputation'!Q39&lt;&gt;"",1,0))</f>
        <v>0</v>
      </c>
      <c r="Q36" s="119">
        <f>IF('Indicator Data'!S39="No Data",1,IF('Indicator Data imputation'!R39&lt;&gt;"",1,0))</f>
        <v>0</v>
      </c>
      <c r="R36" s="119">
        <f>IF('Indicator Data'!T39="No Data",1,IF('Indicator Data imputation'!S39&lt;&gt;"",1,0))</f>
        <v>0</v>
      </c>
      <c r="S36" s="119">
        <f>IF('Indicator Data'!U39="No Data",1,IF('Indicator Data imputation'!T39&lt;&gt;"",1,0))</f>
        <v>0</v>
      </c>
      <c r="T36" s="119">
        <f>IF('Indicator Data'!V39="No Data",1,IF('Indicator Data imputation'!U39&lt;&gt;"",1,0))</f>
        <v>0</v>
      </c>
      <c r="U36" s="119">
        <f>IF('Indicator Data'!W39="No Data",1,IF('Indicator Data imputation'!V39&lt;&gt;"",1,0))</f>
        <v>0</v>
      </c>
      <c r="V36" s="119">
        <f>IF('Indicator Data'!X39="No Data",1,IF('Indicator Data imputation'!W39&lt;&gt;"",1,0))</f>
        <v>0</v>
      </c>
      <c r="W36" s="119">
        <f>IF('Indicator Data'!Y39="No Data",1,IF('Indicator Data imputation'!X39&lt;&gt;"",1,0))</f>
        <v>0</v>
      </c>
      <c r="X36" s="119">
        <f>IF('Indicator Data'!Z39="No Data",1,IF('Indicator Data imputation'!Y39&lt;&gt;"",1,0))</f>
        <v>0</v>
      </c>
      <c r="Y36" s="119">
        <f>IF('Indicator Data'!AA39="No Data",1,IF('Indicator Data imputation'!Z39&lt;&gt;"",1,0))</f>
        <v>0</v>
      </c>
      <c r="Z36" s="119">
        <f>IF('Indicator Data'!AB39="No Data",1,IF('Indicator Data imputation'!AA39&lt;&gt;"",1,0))</f>
        <v>0</v>
      </c>
      <c r="AA36" s="119">
        <f>IF('Indicator Data'!AC39="No Data",1,IF('Indicator Data imputation'!AB39&lt;&gt;"",1,0))</f>
        <v>0</v>
      </c>
      <c r="AB36" s="119">
        <f>IF('Indicator Data'!AD39="No Data",1,IF('Indicator Data imputation'!AC39&lt;&gt;"",1,0))</f>
        <v>0</v>
      </c>
      <c r="AC36" s="119">
        <f>IF('Indicator Data'!AE39="No Data",1,IF('Indicator Data imputation'!AD39&lt;&gt;"",1,0))</f>
        <v>0</v>
      </c>
      <c r="AD36" s="119">
        <f>IF('Indicator Data'!AF39="No Data",1,IF('Indicator Data imputation'!AE39&lt;&gt;"",1,0))</f>
        <v>0</v>
      </c>
      <c r="AE36" s="119">
        <f>IF('Indicator Data'!AG39="No Data",1,IF('Indicator Data imputation'!AF39&lt;&gt;"",1,0))</f>
        <v>0</v>
      </c>
      <c r="AF36" s="119">
        <f>IF('Indicator Data'!AH39="No Data",1,IF('Indicator Data imputation'!AG39&lt;&gt;"",1,0))</f>
        <v>0</v>
      </c>
      <c r="AG36" s="119">
        <f>IF('Indicator Data'!AI39="No Data",1,IF('Indicator Data imputation'!AH39&lt;&gt;"",1,0))</f>
        <v>0</v>
      </c>
      <c r="AH36" s="119">
        <f>IF('Indicator Data'!AJ39="No Data",1,IF('Indicator Data imputation'!AI39&lt;&gt;"",1,0))</f>
        <v>0</v>
      </c>
      <c r="AI36" s="119">
        <f>IF('Indicator Data'!AK39="No Data",1,IF('Indicator Data imputation'!AJ39&lt;&gt;"",1,0))</f>
        <v>0</v>
      </c>
      <c r="AJ36" s="119">
        <f>IF('Indicator Data'!AL39="No Data",1,IF('Indicator Data imputation'!AK39&lt;&gt;"",1,0))</f>
        <v>0</v>
      </c>
      <c r="AK36" s="119">
        <f>IF('Indicator Data'!AM39="No Data",1,IF('Indicator Data imputation'!AL39&lt;&gt;"",1,0))</f>
        <v>0</v>
      </c>
      <c r="AL36" s="119">
        <f>IF('Indicator Data'!AN39="No Data",1,IF('Indicator Data imputation'!AM39&lt;&gt;"",1,0))</f>
        <v>0</v>
      </c>
      <c r="AM36" s="119">
        <f>IF('Indicator Data'!AO39="No Data",1,IF('Indicator Data imputation'!AN39&lt;&gt;"",1,0))</f>
        <v>0</v>
      </c>
      <c r="AN36" s="119">
        <f>IF('Indicator Data'!AP39="No Data",1,IF('Indicator Data imputation'!AO39&lt;&gt;"",1,0))</f>
        <v>0</v>
      </c>
      <c r="AO36" s="119">
        <f>IF('Indicator Data'!AQ39="No Data",1,IF('Indicator Data imputation'!AP39&lt;&gt;"",1,0))</f>
        <v>0</v>
      </c>
      <c r="AP36" s="119">
        <f>IF('Indicator Data'!AR39="No Data",1,IF('Indicator Data imputation'!AQ39&lt;&gt;"",1,0))</f>
        <v>0</v>
      </c>
      <c r="AQ36" s="119">
        <f>IF('Indicator Data'!AS39="No Data",1,IF('Indicator Data imputation'!AR39&lt;&gt;"",1,0))</f>
        <v>0</v>
      </c>
      <c r="AR36" s="119">
        <f>IF('Indicator Data'!AT39="No Data",1,IF('Indicator Data imputation'!AS39&lt;&gt;"",1,0))</f>
        <v>0</v>
      </c>
      <c r="AS36" s="119">
        <f>IF('Indicator Data'!AU39="No Data",1,IF('Indicator Data imputation'!AT39&lt;&gt;"",1,0))</f>
        <v>0</v>
      </c>
      <c r="AT36" s="119">
        <f>IF('Indicator Data'!AV39="No Data",1,IF('Indicator Data imputation'!AU39&lt;&gt;"",1,0))</f>
        <v>0</v>
      </c>
      <c r="AU36" s="119">
        <f>IF('Indicator Data'!AW39="No Data",1,IF('Indicator Data imputation'!AV39&lt;&gt;"",1,0))</f>
        <v>0</v>
      </c>
      <c r="AV36" s="119">
        <f>IF('Indicator Data'!AX39="No Data",1,IF('Indicator Data imputation'!AW39&lt;&gt;"",1,0))</f>
        <v>0</v>
      </c>
      <c r="AW36" s="119">
        <f>IF('Indicator Data'!AY39="No Data",1,IF('Indicator Data imputation'!AX39&lt;&gt;"",1,0))</f>
        <v>0</v>
      </c>
      <c r="AX36" s="119">
        <f>IF('Indicator Data'!AZ39="No Data",1,IF('Indicator Data imputation'!AY39&lt;&gt;"",1,0))</f>
        <v>0</v>
      </c>
      <c r="AY36" s="119">
        <f>IF('Indicator Data'!BA39="No Data",1,IF('Indicator Data imputation'!AZ39&lt;&gt;"",1,0))</f>
        <v>0</v>
      </c>
      <c r="AZ36" s="119">
        <f>IF('Indicator Data'!BB39="No Data",1,IF('Indicator Data imputation'!BA39&lt;&gt;"",1,0))</f>
        <v>0</v>
      </c>
      <c r="BA36" s="119">
        <f>IF('Indicator Data'!BC39="No Data",1,IF('Indicator Data imputation'!BB39&lt;&gt;"",1,0))</f>
        <v>0</v>
      </c>
      <c r="BB36" s="119">
        <f>IF('Indicator Data'!BD39="No Data",1,IF('Indicator Data imputation'!BC39&lt;&gt;"",1,0))</f>
        <v>0</v>
      </c>
      <c r="BC36" s="119">
        <f>IF('Indicator Data'!BE39="No Data",1,IF('Indicator Data imputation'!BD39&lt;&gt;"",1,0))</f>
        <v>0</v>
      </c>
      <c r="BD36" s="4">
        <f t="shared" si="0"/>
        <v>0</v>
      </c>
      <c r="BE36" s="121">
        <f t="shared" si="1"/>
        <v>0</v>
      </c>
    </row>
    <row r="37" spans="1:57">
      <c r="A37" s="79" t="s">
        <v>368</v>
      </c>
      <c r="B37" s="119">
        <f>IF('Indicator Data'!D40="No Data",1,IF('Indicator Data imputation'!C40&lt;&gt;"",1,0))</f>
        <v>0</v>
      </c>
      <c r="C37" s="119">
        <f>IF('Indicator Data'!E40="No Data",1,IF('Indicator Data imputation'!D40&lt;&gt;"",1,0))</f>
        <v>0</v>
      </c>
      <c r="D37" s="119">
        <f>IF('Indicator Data'!F40="No Data",1,IF('Indicator Data imputation'!E40&lt;&gt;"",1,0))</f>
        <v>0</v>
      </c>
      <c r="E37" s="119">
        <f>IF('Indicator Data'!G40="No Data",1,IF('Indicator Data imputation'!F40&lt;&gt;"",1,0))</f>
        <v>0</v>
      </c>
      <c r="F37" s="119">
        <f>IF('Indicator Data'!H40="No Data",1,IF('Indicator Data imputation'!G40&lt;&gt;"",1,0))</f>
        <v>0</v>
      </c>
      <c r="G37" s="119">
        <f>IF('Indicator Data'!I40="No Data",1,IF('Indicator Data imputation'!H40&lt;&gt;"",1,0))</f>
        <v>0</v>
      </c>
      <c r="H37" s="119">
        <f>IF('Indicator Data'!J40="No Data",1,IF('Indicator Data imputation'!I40&lt;&gt;"",1,0))</f>
        <v>0</v>
      </c>
      <c r="I37" s="119">
        <f>IF('Indicator Data'!K40="No Data",1,IF('Indicator Data imputation'!J40&lt;&gt;"",1,0))</f>
        <v>0</v>
      </c>
      <c r="J37" s="119">
        <f>IF('Indicator Data'!L40="No Data",1,IF('Indicator Data imputation'!K40&lt;&gt;"",1,0))</f>
        <v>0</v>
      </c>
      <c r="K37" s="119">
        <f>IF('Indicator Data'!M40="No Data",1,IF('Indicator Data imputation'!L40&lt;&gt;"",1,0))</f>
        <v>0</v>
      </c>
      <c r="L37" s="119">
        <f>IF('Indicator Data'!N40="No Data",1,IF('Indicator Data imputation'!M40&lt;&gt;"",1,0))</f>
        <v>0</v>
      </c>
      <c r="M37" s="119">
        <f>IF('Indicator Data'!O40="No Data",1,IF('Indicator Data imputation'!N40&lt;&gt;"",1,0))</f>
        <v>0</v>
      </c>
      <c r="N37" s="119">
        <f>IF('Indicator Data'!P40="No Data",1,IF('Indicator Data imputation'!O40&lt;&gt;"",1,0))</f>
        <v>0</v>
      </c>
      <c r="O37" s="119">
        <f>IF('Indicator Data'!Q40="No Data",1,IF('Indicator Data imputation'!P40&lt;&gt;"",1,0))</f>
        <v>0</v>
      </c>
      <c r="P37" s="119">
        <f>IF('Indicator Data'!R40="No Data",1,IF('Indicator Data imputation'!Q40&lt;&gt;"",1,0))</f>
        <v>0</v>
      </c>
      <c r="Q37" s="119">
        <f>IF('Indicator Data'!S40="No Data",1,IF('Indicator Data imputation'!R40&lt;&gt;"",1,0))</f>
        <v>0</v>
      </c>
      <c r="R37" s="119">
        <f>IF('Indicator Data'!T40="No Data",1,IF('Indicator Data imputation'!S40&lt;&gt;"",1,0))</f>
        <v>0</v>
      </c>
      <c r="S37" s="119">
        <f>IF('Indicator Data'!U40="No Data",1,IF('Indicator Data imputation'!T40&lt;&gt;"",1,0))</f>
        <v>0</v>
      </c>
      <c r="T37" s="119">
        <f>IF('Indicator Data'!V40="No Data",1,IF('Indicator Data imputation'!U40&lt;&gt;"",1,0))</f>
        <v>0</v>
      </c>
      <c r="U37" s="119">
        <f>IF('Indicator Data'!W40="No Data",1,IF('Indicator Data imputation'!V40&lt;&gt;"",1,0))</f>
        <v>0</v>
      </c>
      <c r="V37" s="119">
        <f>IF('Indicator Data'!X40="No Data",1,IF('Indicator Data imputation'!W40&lt;&gt;"",1,0))</f>
        <v>0</v>
      </c>
      <c r="W37" s="119">
        <f>IF('Indicator Data'!Y40="No Data",1,IF('Indicator Data imputation'!X40&lt;&gt;"",1,0))</f>
        <v>0</v>
      </c>
      <c r="X37" s="119">
        <f>IF('Indicator Data'!Z40="No Data",1,IF('Indicator Data imputation'!Y40&lt;&gt;"",1,0))</f>
        <v>0</v>
      </c>
      <c r="Y37" s="119">
        <f>IF('Indicator Data'!AA40="No Data",1,IF('Indicator Data imputation'!Z40&lt;&gt;"",1,0))</f>
        <v>0</v>
      </c>
      <c r="Z37" s="119">
        <f>IF('Indicator Data'!AB40="No Data",1,IF('Indicator Data imputation'!AA40&lt;&gt;"",1,0))</f>
        <v>0</v>
      </c>
      <c r="AA37" s="119">
        <f>IF('Indicator Data'!AC40="No Data",1,IF('Indicator Data imputation'!AB40&lt;&gt;"",1,0))</f>
        <v>0</v>
      </c>
      <c r="AB37" s="119">
        <f>IF('Indicator Data'!AD40="No Data",1,IF('Indicator Data imputation'!AC40&lt;&gt;"",1,0))</f>
        <v>0</v>
      </c>
      <c r="AC37" s="119">
        <f>IF('Indicator Data'!AE40="No Data",1,IF('Indicator Data imputation'!AD40&lt;&gt;"",1,0))</f>
        <v>0</v>
      </c>
      <c r="AD37" s="119">
        <f>IF('Indicator Data'!AF40="No Data",1,IF('Indicator Data imputation'!AE40&lt;&gt;"",1,0))</f>
        <v>0</v>
      </c>
      <c r="AE37" s="119">
        <f>IF('Indicator Data'!AG40="No Data",1,IF('Indicator Data imputation'!AF40&lt;&gt;"",1,0))</f>
        <v>0</v>
      </c>
      <c r="AF37" s="119">
        <f>IF('Indicator Data'!AH40="No Data",1,IF('Indicator Data imputation'!AG40&lt;&gt;"",1,0))</f>
        <v>0</v>
      </c>
      <c r="AG37" s="119">
        <f>IF('Indicator Data'!AI40="No Data",1,IF('Indicator Data imputation'!AH40&lt;&gt;"",1,0))</f>
        <v>0</v>
      </c>
      <c r="AH37" s="119">
        <f>IF('Indicator Data'!AJ40="No Data",1,IF('Indicator Data imputation'!AI40&lt;&gt;"",1,0))</f>
        <v>0</v>
      </c>
      <c r="AI37" s="119">
        <f>IF('Indicator Data'!AK40="No Data",1,IF('Indicator Data imputation'!AJ40&lt;&gt;"",1,0))</f>
        <v>0</v>
      </c>
      <c r="AJ37" s="119">
        <f>IF('Indicator Data'!AL40="No Data",1,IF('Indicator Data imputation'!AK40&lt;&gt;"",1,0))</f>
        <v>0</v>
      </c>
      <c r="AK37" s="119">
        <f>IF('Indicator Data'!AM40="No Data",1,IF('Indicator Data imputation'!AL40&lt;&gt;"",1,0))</f>
        <v>0</v>
      </c>
      <c r="AL37" s="119">
        <f>IF('Indicator Data'!AN40="No Data",1,IF('Indicator Data imputation'!AM40&lt;&gt;"",1,0))</f>
        <v>0</v>
      </c>
      <c r="AM37" s="119">
        <f>IF('Indicator Data'!AO40="No Data",1,IF('Indicator Data imputation'!AN40&lt;&gt;"",1,0))</f>
        <v>0</v>
      </c>
      <c r="AN37" s="119">
        <f>IF('Indicator Data'!AP40="No Data",1,IF('Indicator Data imputation'!AO40&lt;&gt;"",1,0))</f>
        <v>0</v>
      </c>
      <c r="AO37" s="119">
        <f>IF('Indicator Data'!AQ40="No Data",1,IF('Indicator Data imputation'!AP40&lt;&gt;"",1,0))</f>
        <v>0</v>
      </c>
      <c r="AP37" s="119">
        <f>IF('Indicator Data'!AR40="No Data",1,IF('Indicator Data imputation'!AQ40&lt;&gt;"",1,0))</f>
        <v>0</v>
      </c>
      <c r="AQ37" s="119">
        <f>IF('Indicator Data'!AS40="No Data",1,IF('Indicator Data imputation'!AR40&lt;&gt;"",1,0))</f>
        <v>0</v>
      </c>
      <c r="AR37" s="119">
        <f>IF('Indicator Data'!AT40="No Data",1,IF('Indicator Data imputation'!AS40&lt;&gt;"",1,0))</f>
        <v>0</v>
      </c>
      <c r="AS37" s="119">
        <f>IF('Indicator Data'!AU40="No Data",1,IF('Indicator Data imputation'!AT40&lt;&gt;"",1,0))</f>
        <v>0</v>
      </c>
      <c r="AT37" s="119">
        <f>IF('Indicator Data'!AV40="No Data",1,IF('Indicator Data imputation'!AU40&lt;&gt;"",1,0))</f>
        <v>0</v>
      </c>
      <c r="AU37" s="119">
        <f>IF('Indicator Data'!AW40="No Data",1,IF('Indicator Data imputation'!AV40&lt;&gt;"",1,0))</f>
        <v>0</v>
      </c>
      <c r="AV37" s="119">
        <f>IF('Indicator Data'!AX40="No Data",1,IF('Indicator Data imputation'!AW40&lt;&gt;"",1,0))</f>
        <v>0</v>
      </c>
      <c r="AW37" s="119">
        <f>IF('Indicator Data'!AY40="No Data",1,IF('Indicator Data imputation'!AX40&lt;&gt;"",1,0))</f>
        <v>0</v>
      </c>
      <c r="AX37" s="119">
        <f>IF('Indicator Data'!AZ40="No Data",1,IF('Indicator Data imputation'!AY40&lt;&gt;"",1,0))</f>
        <v>0</v>
      </c>
      <c r="AY37" s="119">
        <f>IF('Indicator Data'!BA40="No Data",1,IF('Indicator Data imputation'!AZ40&lt;&gt;"",1,0))</f>
        <v>0</v>
      </c>
      <c r="AZ37" s="119">
        <f>IF('Indicator Data'!BB40="No Data",1,IF('Indicator Data imputation'!BA40&lt;&gt;"",1,0))</f>
        <v>0</v>
      </c>
      <c r="BA37" s="119">
        <f>IF('Indicator Data'!BC40="No Data",1,IF('Indicator Data imputation'!BB40&lt;&gt;"",1,0))</f>
        <v>0</v>
      </c>
      <c r="BB37" s="119">
        <f>IF('Indicator Data'!BD40="No Data",1,IF('Indicator Data imputation'!BC40&lt;&gt;"",1,0))</f>
        <v>0</v>
      </c>
      <c r="BC37" s="119">
        <f>IF('Indicator Data'!BE40="No Data",1,IF('Indicator Data imputation'!BD40&lt;&gt;"",1,0))</f>
        <v>0</v>
      </c>
      <c r="BD37" s="4">
        <f t="shared" si="0"/>
        <v>0</v>
      </c>
      <c r="BE37" s="121">
        <f t="shared" si="1"/>
        <v>0</v>
      </c>
    </row>
    <row r="38" spans="1:57">
      <c r="A38" s="79" t="s">
        <v>369</v>
      </c>
      <c r="B38" s="119">
        <f>IF('Indicator Data'!D41="No Data",1,IF('Indicator Data imputation'!C41&lt;&gt;"",1,0))</f>
        <v>0</v>
      </c>
      <c r="C38" s="119">
        <f>IF('Indicator Data'!E41="No Data",1,IF('Indicator Data imputation'!D41&lt;&gt;"",1,0))</f>
        <v>0</v>
      </c>
      <c r="D38" s="119">
        <f>IF('Indicator Data'!F41="No Data",1,IF('Indicator Data imputation'!E41&lt;&gt;"",1,0))</f>
        <v>0</v>
      </c>
      <c r="E38" s="119">
        <f>IF('Indicator Data'!G41="No Data",1,IF('Indicator Data imputation'!F41&lt;&gt;"",1,0))</f>
        <v>0</v>
      </c>
      <c r="F38" s="119">
        <f>IF('Indicator Data'!H41="No Data",1,IF('Indicator Data imputation'!G41&lt;&gt;"",1,0))</f>
        <v>0</v>
      </c>
      <c r="G38" s="119">
        <f>IF('Indicator Data'!I41="No Data",1,IF('Indicator Data imputation'!H41&lt;&gt;"",1,0))</f>
        <v>0</v>
      </c>
      <c r="H38" s="119">
        <f>IF('Indicator Data'!J41="No Data",1,IF('Indicator Data imputation'!I41&lt;&gt;"",1,0))</f>
        <v>0</v>
      </c>
      <c r="I38" s="119">
        <f>IF('Indicator Data'!K41="No Data",1,IF('Indicator Data imputation'!J41&lt;&gt;"",1,0))</f>
        <v>0</v>
      </c>
      <c r="J38" s="119">
        <f>IF('Indicator Data'!L41="No Data",1,IF('Indicator Data imputation'!K41&lt;&gt;"",1,0))</f>
        <v>0</v>
      </c>
      <c r="K38" s="119">
        <f>IF('Indicator Data'!M41="No Data",1,IF('Indicator Data imputation'!L41&lt;&gt;"",1,0))</f>
        <v>0</v>
      </c>
      <c r="L38" s="119">
        <f>IF('Indicator Data'!N41="No Data",1,IF('Indicator Data imputation'!M41&lt;&gt;"",1,0))</f>
        <v>0</v>
      </c>
      <c r="M38" s="119">
        <f>IF('Indicator Data'!O41="No Data",1,IF('Indicator Data imputation'!N41&lt;&gt;"",1,0))</f>
        <v>0</v>
      </c>
      <c r="N38" s="119">
        <f>IF('Indicator Data'!P41="No Data",1,IF('Indicator Data imputation'!O41&lt;&gt;"",1,0))</f>
        <v>0</v>
      </c>
      <c r="O38" s="119">
        <f>IF('Indicator Data'!Q41="No Data",1,IF('Indicator Data imputation'!P41&lt;&gt;"",1,0))</f>
        <v>0</v>
      </c>
      <c r="P38" s="119">
        <f>IF('Indicator Data'!R41="No Data",1,IF('Indicator Data imputation'!Q41&lt;&gt;"",1,0))</f>
        <v>0</v>
      </c>
      <c r="Q38" s="119">
        <f>IF('Indicator Data'!S41="No Data",1,IF('Indicator Data imputation'!R41&lt;&gt;"",1,0))</f>
        <v>0</v>
      </c>
      <c r="R38" s="119">
        <f>IF('Indicator Data'!T41="No Data",1,IF('Indicator Data imputation'!S41&lt;&gt;"",1,0))</f>
        <v>0</v>
      </c>
      <c r="S38" s="119">
        <f>IF('Indicator Data'!U41="No Data",1,IF('Indicator Data imputation'!T41&lt;&gt;"",1,0))</f>
        <v>0</v>
      </c>
      <c r="T38" s="119">
        <f>IF('Indicator Data'!V41="No Data",1,IF('Indicator Data imputation'!U41&lt;&gt;"",1,0))</f>
        <v>0</v>
      </c>
      <c r="U38" s="119">
        <f>IF('Indicator Data'!W41="No Data",1,IF('Indicator Data imputation'!V41&lt;&gt;"",1,0))</f>
        <v>0</v>
      </c>
      <c r="V38" s="119">
        <f>IF('Indicator Data'!X41="No Data",1,IF('Indicator Data imputation'!W41&lt;&gt;"",1,0))</f>
        <v>0</v>
      </c>
      <c r="W38" s="119">
        <f>IF('Indicator Data'!Y41="No Data",1,IF('Indicator Data imputation'!X41&lt;&gt;"",1,0))</f>
        <v>0</v>
      </c>
      <c r="X38" s="119">
        <f>IF('Indicator Data'!Z41="No Data",1,IF('Indicator Data imputation'!Y41&lt;&gt;"",1,0))</f>
        <v>0</v>
      </c>
      <c r="Y38" s="119">
        <f>IF('Indicator Data'!AA41="No Data",1,IF('Indicator Data imputation'!Z41&lt;&gt;"",1,0))</f>
        <v>0</v>
      </c>
      <c r="Z38" s="119">
        <f>IF('Indicator Data'!AB41="No Data",1,IF('Indicator Data imputation'!AA41&lt;&gt;"",1,0))</f>
        <v>0</v>
      </c>
      <c r="AA38" s="119">
        <f>IF('Indicator Data'!AC41="No Data",1,IF('Indicator Data imputation'!AB41&lt;&gt;"",1,0))</f>
        <v>0</v>
      </c>
      <c r="AB38" s="119">
        <f>IF('Indicator Data'!AD41="No Data",1,IF('Indicator Data imputation'!AC41&lt;&gt;"",1,0))</f>
        <v>0</v>
      </c>
      <c r="AC38" s="119">
        <f>IF('Indicator Data'!AE41="No Data",1,IF('Indicator Data imputation'!AD41&lt;&gt;"",1,0))</f>
        <v>0</v>
      </c>
      <c r="AD38" s="119">
        <f>IF('Indicator Data'!AF41="No Data",1,IF('Indicator Data imputation'!AE41&lt;&gt;"",1,0))</f>
        <v>0</v>
      </c>
      <c r="AE38" s="119">
        <f>IF('Indicator Data'!AG41="No Data",1,IF('Indicator Data imputation'!AF41&lt;&gt;"",1,0))</f>
        <v>0</v>
      </c>
      <c r="AF38" s="119">
        <f>IF('Indicator Data'!AH41="No Data",1,IF('Indicator Data imputation'!AG41&lt;&gt;"",1,0))</f>
        <v>0</v>
      </c>
      <c r="AG38" s="119">
        <f>IF('Indicator Data'!AI41="No Data",1,IF('Indicator Data imputation'!AH41&lt;&gt;"",1,0))</f>
        <v>0</v>
      </c>
      <c r="AH38" s="119">
        <f>IF('Indicator Data'!AJ41="No Data",1,IF('Indicator Data imputation'!AI41&lt;&gt;"",1,0))</f>
        <v>0</v>
      </c>
      <c r="AI38" s="119">
        <f>IF('Indicator Data'!AK41="No Data",1,IF('Indicator Data imputation'!AJ41&lt;&gt;"",1,0))</f>
        <v>0</v>
      </c>
      <c r="AJ38" s="119">
        <f>IF('Indicator Data'!AL41="No Data",1,IF('Indicator Data imputation'!AK41&lt;&gt;"",1,0))</f>
        <v>0</v>
      </c>
      <c r="AK38" s="119">
        <f>IF('Indicator Data'!AM41="No Data",1,IF('Indicator Data imputation'!AL41&lt;&gt;"",1,0))</f>
        <v>0</v>
      </c>
      <c r="AL38" s="119">
        <f>IF('Indicator Data'!AN41="No Data",1,IF('Indicator Data imputation'!AM41&lt;&gt;"",1,0))</f>
        <v>0</v>
      </c>
      <c r="AM38" s="119">
        <f>IF('Indicator Data'!AO41="No Data",1,IF('Indicator Data imputation'!AN41&lt;&gt;"",1,0))</f>
        <v>0</v>
      </c>
      <c r="AN38" s="119">
        <f>IF('Indicator Data'!AP41="No Data",1,IF('Indicator Data imputation'!AO41&lt;&gt;"",1,0))</f>
        <v>0</v>
      </c>
      <c r="AO38" s="119">
        <f>IF('Indicator Data'!AQ41="No Data",1,IF('Indicator Data imputation'!AP41&lt;&gt;"",1,0))</f>
        <v>0</v>
      </c>
      <c r="AP38" s="119">
        <f>IF('Indicator Data'!AR41="No Data",1,IF('Indicator Data imputation'!AQ41&lt;&gt;"",1,0))</f>
        <v>0</v>
      </c>
      <c r="AQ38" s="119">
        <f>IF('Indicator Data'!AS41="No Data",1,IF('Indicator Data imputation'!AR41&lt;&gt;"",1,0))</f>
        <v>0</v>
      </c>
      <c r="AR38" s="119">
        <f>IF('Indicator Data'!AT41="No Data",1,IF('Indicator Data imputation'!AS41&lt;&gt;"",1,0))</f>
        <v>0</v>
      </c>
      <c r="AS38" s="119">
        <f>IF('Indicator Data'!AU41="No Data",1,IF('Indicator Data imputation'!AT41&lt;&gt;"",1,0))</f>
        <v>0</v>
      </c>
      <c r="AT38" s="119">
        <f>IF('Indicator Data'!AV41="No Data",1,IF('Indicator Data imputation'!AU41&lt;&gt;"",1,0))</f>
        <v>0</v>
      </c>
      <c r="AU38" s="119">
        <f>IF('Indicator Data'!AW41="No Data",1,IF('Indicator Data imputation'!AV41&lt;&gt;"",1,0))</f>
        <v>0</v>
      </c>
      <c r="AV38" s="119">
        <f>IF('Indicator Data'!AX41="No Data",1,IF('Indicator Data imputation'!AW41&lt;&gt;"",1,0))</f>
        <v>0</v>
      </c>
      <c r="AW38" s="119">
        <f>IF('Indicator Data'!AY41="No Data",1,IF('Indicator Data imputation'!AX41&lt;&gt;"",1,0))</f>
        <v>0</v>
      </c>
      <c r="AX38" s="119">
        <f>IF('Indicator Data'!AZ41="No Data",1,IF('Indicator Data imputation'!AY41&lt;&gt;"",1,0))</f>
        <v>0</v>
      </c>
      <c r="AY38" s="119">
        <f>IF('Indicator Data'!BA41="No Data",1,IF('Indicator Data imputation'!AZ41&lt;&gt;"",1,0))</f>
        <v>0</v>
      </c>
      <c r="AZ38" s="119">
        <f>IF('Indicator Data'!BB41="No Data",1,IF('Indicator Data imputation'!BA41&lt;&gt;"",1,0))</f>
        <v>0</v>
      </c>
      <c r="BA38" s="119">
        <f>IF('Indicator Data'!BC41="No Data",1,IF('Indicator Data imputation'!BB41&lt;&gt;"",1,0))</f>
        <v>0</v>
      </c>
      <c r="BB38" s="119">
        <f>IF('Indicator Data'!BD41="No Data",1,IF('Indicator Data imputation'!BC41&lt;&gt;"",1,0))</f>
        <v>0</v>
      </c>
      <c r="BC38" s="119">
        <f>IF('Indicator Data'!BE41="No Data",1,IF('Indicator Data imputation'!BD41&lt;&gt;"",1,0))</f>
        <v>0</v>
      </c>
      <c r="BD38" s="4">
        <f t="shared" si="0"/>
        <v>0</v>
      </c>
      <c r="BE38" s="121">
        <f t="shared" si="1"/>
        <v>0</v>
      </c>
    </row>
    <row r="39" spans="1:57">
      <c r="A39" s="79" t="s">
        <v>370</v>
      </c>
      <c r="B39" s="119">
        <f>IF('Indicator Data'!D42="No Data",1,IF('Indicator Data imputation'!C42&lt;&gt;"",1,0))</f>
        <v>0</v>
      </c>
      <c r="C39" s="119">
        <f>IF('Indicator Data'!E42="No Data",1,IF('Indicator Data imputation'!D42&lt;&gt;"",1,0))</f>
        <v>0</v>
      </c>
      <c r="D39" s="119">
        <f>IF('Indicator Data'!F42="No Data",1,IF('Indicator Data imputation'!E42&lt;&gt;"",1,0))</f>
        <v>0</v>
      </c>
      <c r="E39" s="119">
        <f>IF('Indicator Data'!G42="No Data",1,IF('Indicator Data imputation'!F42&lt;&gt;"",1,0))</f>
        <v>0</v>
      </c>
      <c r="F39" s="119">
        <f>IF('Indicator Data'!H42="No Data",1,IF('Indicator Data imputation'!G42&lt;&gt;"",1,0))</f>
        <v>0</v>
      </c>
      <c r="G39" s="119">
        <f>IF('Indicator Data'!I42="No Data",1,IF('Indicator Data imputation'!H42&lt;&gt;"",1,0))</f>
        <v>0</v>
      </c>
      <c r="H39" s="119">
        <f>IF('Indicator Data'!J42="No Data",1,IF('Indicator Data imputation'!I42&lt;&gt;"",1,0))</f>
        <v>0</v>
      </c>
      <c r="I39" s="119">
        <f>IF('Indicator Data'!K42="No Data",1,IF('Indicator Data imputation'!J42&lt;&gt;"",1,0))</f>
        <v>0</v>
      </c>
      <c r="J39" s="119">
        <f>IF('Indicator Data'!L42="No Data",1,IF('Indicator Data imputation'!K42&lt;&gt;"",1,0))</f>
        <v>0</v>
      </c>
      <c r="K39" s="119">
        <f>IF('Indicator Data'!M42="No Data",1,IF('Indicator Data imputation'!L42&lt;&gt;"",1,0))</f>
        <v>0</v>
      </c>
      <c r="L39" s="119">
        <f>IF('Indicator Data'!N42="No Data",1,IF('Indicator Data imputation'!M42&lt;&gt;"",1,0))</f>
        <v>0</v>
      </c>
      <c r="M39" s="119">
        <f>IF('Indicator Data'!O42="No Data",1,IF('Indicator Data imputation'!N42&lt;&gt;"",1,0))</f>
        <v>0</v>
      </c>
      <c r="N39" s="119">
        <f>IF('Indicator Data'!P42="No Data",1,IF('Indicator Data imputation'!O42&lt;&gt;"",1,0))</f>
        <v>0</v>
      </c>
      <c r="O39" s="119">
        <f>IF('Indicator Data'!Q42="No Data",1,IF('Indicator Data imputation'!P42&lt;&gt;"",1,0))</f>
        <v>0</v>
      </c>
      <c r="P39" s="119">
        <f>IF('Indicator Data'!R42="No Data",1,IF('Indicator Data imputation'!Q42&lt;&gt;"",1,0))</f>
        <v>0</v>
      </c>
      <c r="Q39" s="119">
        <f>IF('Indicator Data'!S42="No Data",1,IF('Indicator Data imputation'!R42&lt;&gt;"",1,0))</f>
        <v>0</v>
      </c>
      <c r="R39" s="119">
        <f>IF('Indicator Data'!T42="No Data",1,IF('Indicator Data imputation'!S42&lt;&gt;"",1,0))</f>
        <v>0</v>
      </c>
      <c r="S39" s="119">
        <f>IF('Indicator Data'!U42="No Data",1,IF('Indicator Data imputation'!T42&lt;&gt;"",1,0))</f>
        <v>0</v>
      </c>
      <c r="T39" s="119">
        <f>IF('Indicator Data'!V42="No Data",1,IF('Indicator Data imputation'!U42&lt;&gt;"",1,0))</f>
        <v>0</v>
      </c>
      <c r="U39" s="119">
        <f>IF('Indicator Data'!W42="No Data",1,IF('Indicator Data imputation'!V42&lt;&gt;"",1,0))</f>
        <v>0</v>
      </c>
      <c r="V39" s="119">
        <f>IF('Indicator Data'!X42="No Data",1,IF('Indicator Data imputation'!W42&lt;&gt;"",1,0))</f>
        <v>0</v>
      </c>
      <c r="W39" s="119">
        <f>IF('Indicator Data'!Y42="No Data",1,IF('Indicator Data imputation'!X42&lt;&gt;"",1,0))</f>
        <v>0</v>
      </c>
      <c r="X39" s="119">
        <f>IF('Indicator Data'!Z42="No Data",1,IF('Indicator Data imputation'!Y42&lt;&gt;"",1,0))</f>
        <v>0</v>
      </c>
      <c r="Y39" s="119">
        <f>IF('Indicator Data'!AA42="No Data",1,IF('Indicator Data imputation'!Z42&lt;&gt;"",1,0))</f>
        <v>0</v>
      </c>
      <c r="Z39" s="119">
        <f>IF('Indicator Data'!AB42="No Data",1,IF('Indicator Data imputation'!AA42&lt;&gt;"",1,0))</f>
        <v>0</v>
      </c>
      <c r="AA39" s="119">
        <f>IF('Indicator Data'!AC42="No Data",1,IF('Indicator Data imputation'!AB42&lt;&gt;"",1,0))</f>
        <v>0</v>
      </c>
      <c r="AB39" s="119">
        <f>IF('Indicator Data'!AD42="No Data",1,IF('Indicator Data imputation'!AC42&lt;&gt;"",1,0))</f>
        <v>0</v>
      </c>
      <c r="AC39" s="119">
        <f>IF('Indicator Data'!AE42="No Data",1,IF('Indicator Data imputation'!AD42&lt;&gt;"",1,0))</f>
        <v>0</v>
      </c>
      <c r="AD39" s="119">
        <f>IF('Indicator Data'!AF42="No Data",1,IF('Indicator Data imputation'!AE42&lt;&gt;"",1,0))</f>
        <v>0</v>
      </c>
      <c r="AE39" s="119">
        <f>IF('Indicator Data'!AG42="No Data",1,IF('Indicator Data imputation'!AF42&lt;&gt;"",1,0))</f>
        <v>0</v>
      </c>
      <c r="AF39" s="119">
        <f>IF('Indicator Data'!AH42="No Data",1,IF('Indicator Data imputation'!AG42&lt;&gt;"",1,0))</f>
        <v>0</v>
      </c>
      <c r="AG39" s="119">
        <f>IF('Indicator Data'!AI42="No Data",1,IF('Indicator Data imputation'!AH42&lt;&gt;"",1,0))</f>
        <v>0</v>
      </c>
      <c r="AH39" s="119">
        <f>IF('Indicator Data'!AJ42="No Data",1,IF('Indicator Data imputation'!AI42&lt;&gt;"",1,0))</f>
        <v>0</v>
      </c>
      <c r="AI39" s="119">
        <f>IF('Indicator Data'!AK42="No Data",1,IF('Indicator Data imputation'!AJ42&lt;&gt;"",1,0))</f>
        <v>0</v>
      </c>
      <c r="AJ39" s="119">
        <f>IF('Indicator Data'!AL42="No Data",1,IF('Indicator Data imputation'!AK42&lt;&gt;"",1,0))</f>
        <v>0</v>
      </c>
      <c r="AK39" s="119">
        <f>IF('Indicator Data'!AM42="No Data",1,IF('Indicator Data imputation'!AL42&lt;&gt;"",1,0))</f>
        <v>0</v>
      </c>
      <c r="AL39" s="119">
        <f>IF('Indicator Data'!AN42="No Data",1,IF('Indicator Data imputation'!AM42&lt;&gt;"",1,0))</f>
        <v>0</v>
      </c>
      <c r="AM39" s="119">
        <f>IF('Indicator Data'!AO42="No Data",1,IF('Indicator Data imputation'!AN42&lt;&gt;"",1,0))</f>
        <v>0</v>
      </c>
      <c r="AN39" s="119">
        <f>IF('Indicator Data'!AP42="No Data",1,IF('Indicator Data imputation'!AO42&lt;&gt;"",1,0))</f>
        <v>0</v>
      </c>
      <c r="AO39" s="119">
        <f>IF('Indicator Data'!AQ42="No Data",1,IF('Indicator Data imputation'!AP42&lt;&gt;"",1,0))</f>
        <v>0</v>
      </c>
      <c r="AP39" s="119">
        <f>IF('Indicator Data'!AR42="No Data",1,IF('Indicator Data imputation'!AQ42&lt;&gt;"",1,0))</f>
        <v>0</v>
      </c>
      <c r="AQ39" s="119">
        <f>IF('Indicator Data'!AS42="No Data",1,IF('Indicator Data imputation'!AR42&lt;&gt;"",1,0))</f>
        <v>0</v>
      </c>
      <c r="AR39" s="119">
        <f>IF('Indicator Data'!AT42="No Data",1,IF('Indicator Data imputation'!AS42&lt;&gt;"",1,0))</f>
        <v>0</v>
      </c>
      <c r="AS39" s="119">
        <f>IF('Indicator Data'!AU42="No Data",1,IF('Indicator Data imputation'!AT42&lt;&gt;"",1,0))</f>
        <v>0</v>
      </c>
      <c r="AT39" s="119">
        <f>IF('Indicator Data'!AV42="No Data",1,IF('Indicator Data imputation'!AU42&lt;&gt;"",1,0))</f>
        <v>0</v>
      </c>
      <c r="AU39" s="119">
        <f>IF('Indicator Data'!AW42="No Data",1,IF('Indicator Data imputation'!AV42&lt;&gt;"",1,0))</f>
        <v>0</v>
      </c>
      <c r="AV39" s="119">
        <f>IF('Indicator Data'!AX42="No Data",1,IF('Indicator Data imputation'!AW42&lt;&gt;"",1,0))</f>
        <v>0</v>
      </c>
      <c r="AW39" s="119">
        <f>IF('Indicator Data'!AY42="No Data",1,IF('Indicator Data imputation'!AX42&lt;&gt;"",1,0))</f>
        <v>0</v>
      </c>
      <c r="AX39" s="119">
        <f>IF('Indicator Data'!AZ42="No Data",1,IF('Indicator Data imputation'!AY42&lt;&gt;"",1,0))</f>
        <v>0</v>
      </c>
      <c r="AY39" s="119">
        <f>IF('Indicator Data'!BA42="No Data",1,IF('Indicator Data imputation'!AZ42&lt;&gt;"",1,0))</f>
        <v>0</v>
      </c>
      <c r="AZ39" s="119">
        <f>IF('Indicator Data'!BB42="No Data",1,IF('Indicator Data imputation'!BA42&lt;&gt;"",1,0))</f>
        <v>0</v>
      </c>
      <c r="BA39" s="119">
        <f>IF('Indicator Data'!BC42="No Data",1,IF('Indicator Data imputation'!BB42&lt;&gt;"",1,0))</f>
        <v>0</v>
      </c>
      <c r="BB39" s="119">
        <f>IF('Indicator Data'!BD42="No Data",1,IF('Indicator Data imputation'!BC42&lt;&gt;"",1,0))</f>
        <v>0</v>
      </c>
      <c r="BC39" s="119">
        <f>IF('Indicator Data'!BE42="No Data",1,IF('Indicator Data imputation'!BD42&lt;&gt;"",1,0))</f>
        <v>0</v>
      </c>
      <c r="BD39" s="4">
        <f t="shared" si="0"/>
        <v>0</v>
      </c>
      <c r="BE39" s="121">
        <f t="shared" si="1"/>
        <v>0</v>
      </c>
    </row>
    <row r="40" spans="1:57">
      <c r="A40" s="79" t="s">
        <v>371</v>
      </c>
      <c r="B40" s="119">
        <f>IF('Indicator Data'!D43="No Data",1,IF('Indicator Data imputation'!C43&lt;&gt;"",1,0))</f>
        <v>0</v>
      </c>
      <c r="C40" s="119">
        <f>IF('Indicator Data'!E43="No Data",1,IF('Indicator Data imputation'!D43&lt;&gt;"",1,0))</f>
        <v>0</v>
      </c>
      <c r="D40" s="119">
        <f>IF('Indicator Data'!F43="No Data",1,IF('Indicator Data imputation'!E43&lt;&gt;"",1,0))</f>
        <v>0</v>
      </c>
      <c r="E40" s="119">
        <f>IF('Indicator Data'!G43="No Data",1,IF('Indicator Data imputation'!F43&lt;&gt;"",1,0))</f>
        <v>0</v>
      </c>
      <c r="F40" s="119">
        <f>IF('Indicator Data'!H43="No Data",1,IF('Indicator Data imputation'!G43&lt;&gt;"",1,0))</f>
        <v>0</v>
      </c>
      <c r="G40" s="119">
        <f>IF('Indicator Data'!I43="No Data",1,IF('Indicator Data imputation'!H43&lt;&gt;"",1,0))</f>
        <v>0</v>
      </c>
      <c r="H40" s="119">
        <f>IF('Indicator Data'!J43="No Data",1,IF('Indicator Data imputation'!I43&lt;&gt;"",1,0))</f>
        <v>0</v>
      </c>
      <c r="I40" s="119">
        <f>IF('Indicator Data'!K43="No Data",1,IF('Indicator Data imputation'!J43&lt;&gt;"",1,0))</f>
        <v>0</v>
      </c>
      <c r="J40" s="119">
        <f>IF('Indicator Data'!L43="No Data",1,IF('Indicator Data imputation'!K43&lt;&gt;"",1,0))</f>
        <v>0</v>
      </c>
      <c r="K40" s="119">
        <f>IF('Indicator Data'!M43="No Data",1,IF('Indicator Data imputation'!L43&lt;&gt;"",1,0))</f>
        <v>0</v>
      </c>
      <c r="L40" s="119">
        <f>IF('Indicator Data'!N43="No Data",1,IF('Indicator Data imputation'!M43&lt;&gt;"",1,0))</f>
        <v>0</v>
      </c>
      <c r="M40" s="119">
        <f>IF('Indicator Data'!O43="No Data",1,IF('Indicator Data imputation'!N43&lt;&gt;"",1,0))</f>
        <v>0</v>
      </c>
      <c r="N40" s="119">
        <f>IF('Indicator Data'!P43="No Data",1,IF('Indicator Data imputation'!O43&lt;&gt;"",1,0))</f>
        <v>0</v>
      </c>
      <c r="O40" s="119">
        <f>IF('Indicator Data'!Q43="No Data",1,IF('Indicator Data imputation'!P43&lt;&gt;"",1,0))</f>
        <v>0</v>
      </c>
      <c r="P40" s="119">
        <f>IF('Indicator Data'!R43="No Data",1,IF('Indicator Data imputation'!Q43&lt;&gt;"",1,0))</f>
        <v>0</v>
      </c>
      <c r="Q40" s="119">
        <f>IF('Indicator Data'!S43="No Data",1,IF('Indicator Data imputation'!R43&lt;&gt;"",1,0))</f>
        <v>0</v>
      </c>
      <c r="R40" s="119">
        <f>IF('Indicator Data'!T43="No Data",1,IF('Indicator Data imputation'!S43&lt;&gt;"",1,0))</f>
        <v>0</v>
      </c>
      <c r="S40" s="119">
        <f>IF('Indicator Data'!U43="No Data",1,IF('Indicator Data imputation'!T43&lt;&gt;"",1,0))</f>
        <v>0</v>
      </c>
      <c r="T40" s="119">
        <f>IF('Indicator Data'!V43="No Data",1,IF('Indicator Data imputation'!U43&lt;&gt;"",1,0))</f>
        <v>0</v>
      </c>
      <c r="U40" s="119">
        <f>IF('Indicator Data'!W43="No Data",1,IF('Indicator Data imputation'!V43&lt;&gt;"",1,0))</f>
        <v>0</v>
      </c>
      <c r="V40" s="119">
        <f>IF('Indicator Data'!X43="No Data",1,IF('Indicator Data imputation'!W43&lt;&gt;"",1,0))</f>
        <v>0</v>
      </c>
      <c r="W40" s="119">
        <f>IF('Indicator Data'!Y43="No Data",1,IF('Indicator Data imputation'!X43&lt;&gt;"",1,0))</f>
        <v>0</v>
      </c>
      <c r="X40" s="119">
        <f>IF('Indicator Data'!Z43="No Data",1,IF('Indicator Data imputation'!Y43&lt;&gt;"",1,0))</f>
        <v>0</v>
      </c>
      <c r="Y40" s="119">
        <f>IF('Indicator Data'!AA43="No Data",1,IF('Indicator Data imputation'!Z43&lt;&gt;"",1,0))</f>
        <v>0</v>
      </c>
      <c r="Z40" s="119">
        <f>IF('Indicator Data'!AB43="No Data",1,IF('Indicator Data imputation'!AA43&lt;&gt;"",1,0))</f>
        <v>0</v>
      </c>
      <c r="AA40" s="119">
        <f>IF('Indicator Data'!AC43="No Data",1,IF('Indicator Data imputation'!AB43&lt;&gt;"",1,0))</f>
        <v>0</v>
      </c>
      <c r="AB40" s="119">
        <f>IF('Indicator Data'!AD43="No Data",1,IF('Indicator Data imputation'!AC43&lt;&gt;"",1,0))</f>
        <v>0</v>
      </c>
      <c r="AC40" s="119">
        <f>IF('Indicator Data'!AE43="No Data",1,IF('Indicator Data imputation'!AD43&lt;&gt;"",1,0))</f>
        <v>0</v>
      </c>
      <c r="AD40" s="119">
        <f>IF('Indicator Data'!AF43="No Data",1,IF('Indicator Data imputation'!AE43&lt;&gt;"",1,0))</f>
        <v>0</v>
      </c>
      <c r="AE40" s="119">
        <f>IF('Indicator Data'!AG43="No Data",1,IF('Indicator Data imputation'!AF43&lt;&gt;"",1,0))</f>
        <v>0</v>
      </c>
      <c r="AF40" s="119">
        <f>IF('Indicator Data'!AH43="No Data",1,IF('Indicator Data imputation'!AG43&lt;&gt;"",1,0))</f>
        <v>0</v>
      </c>
      <c r="AG40" s="119">
        <f>IF('Indicator Data'!AI43="No Data",1,IF('Indicator Data imputation'!AH43&lt;&gt;"",1,0))</f>
        <v>0</v>
      </c>
      <c r="AH40" s="119">
        <f>IF('Indicator Data'!AJ43="No Data",1,IF('Indicator Data imputation'!AI43&lt;&gt;"",1,0))</f>
        <v>0</v>
      </c>
      <c r="AI40" s="119">
        <f>IF('Indicator Data'!AK43="No Data",1,IF('Indicator Data imputation'!AJ43&lt;&gt;"",1,0))</f>
        <v>0</v>
      </c>
      <c r="AJ40" s="119">
        <f>IF('Indicator Data'!AL43="No Data",1,IF('Indicator Data imputation'!AK43&lt;&gt;"",1,0))</f>
        <v>0</v>
      </c>
      <c r="AK40" s="119">
        <f>IF('Indicator Data'!AM43="No Data",1,IF('Indicator Data imputation'!AL43&lt;&gt;"",1,0))</f>
        <v>0</v>
      </c>
      <c r="AL40" s="119">
        <f>IF('Indicator Data'!AN43="No Data",1,IF('Indicator Data imputation'!AM43&lt;&gt;"",1,0))</f>
        <v>0</v>
      </c>
      <c r="AM40" s="119">
        <f>IF('Indicator Data'!AO43="No Data",1,IF('Indicator Data imputation'!AN43&lt;&gt;"",1,0))</f>
        <v>0</v>
      </c>
      <c r="AN40" s="119">
        <f>IF('Indicator Data'!AP43="No Data",1,IF('Indicator Data imputation'!AO43&lt;&gt;"",1,0))</f>
        <v>0</v>
      </c>
      <c r="AO40" s="119">
        <f>IF('Indicator Data'!AQ43="No Data",1,IF('Indicator Data imputation'!AP43&lt;&gt;"",1,0))</f>
        <v>0</v>
      </c>
      <c r="AP40" s="119">
        <f>IF('Indicator Data'!AR43="No Data",1,IF('Indicator Data imputation'!AQ43&lt;&gt;"",1,0))</f>
        <v>0</v>
      </c>
      <c r="AQ40" s="119">
        <f>IF('Indicator Data'!AS43="No Data",1,IF('Indicator Data imputation'!AR43&lt;&gt;"",1,0))</f>
        <v>0</v>
      </c>
      <c r="AR40" s="119">
        <f>IF('Indicator Data'!AT43="No Data",1,IF('Indicator Data imputation'!AS43&lt;&gt;"",1,0))</f>
        <v>0</v>
      </c>
      <c r="AS40" s="119">
        <f>IF('Indicator Data'!AU43="No Data",1,IF('Indicator Data imputation'!AT43&lt;&gt;"",1,0))</f>
        <v>0</v>
      </c>
      <c r="AT40" s="119">
        <f>IF('Indicator Data'!AV43="No Data",1,IF('Indicator Data imputation'!AU43&lt;&gt;"",1,0))</f>
        <v>0</v>
      </c>
      <c r="AU40" s="119">
        <f>IF('Indicator Data'!AW43="No Data",1,IF('Indicator Data imputation'!AV43&lt;&gt;"",1,0))</f>
        <v>0</v>
      </c>
      <c r="AV40" s="119">
        <f>IF('Indicator Data'!AX43="No Data",1,IF('Indicator Data imputation'!AW43&lt;&gt;"",1,0))</f>
        <v>0</v>
      </c>
      <c r="AW40" s="119">
        <f>IF('Indicator Data'!AY43="No Data",1,IF('Indicator Data imputation'!AX43&lt;&gt;"",1,0))</f>
        <v>0</v>
      </c>
      <c r="AX40" s="119">
        <f>IF('Indicator Data'!AZ43="No Data",1,IF('Indicator Data imputation'!AY43&lt;&gt;"",1,0))</f>
        <v>0</v>
      </c>
      <c r="AY40" s="119">
        <f>IF('Indicator Data'!BA43="No Data",1,IF('Indicator Data imputation'!AZ43&lt;&gt;"",1,0))</f>
        <v>0</v>
      </c>
      <c r="AZ40" s="119">
        <f>IF('Indicator Data'!BB43="No Data",1,IF('Indicator Data imputation'!BA43&lt;&gt;"",1,0))</f>
        <v>0</v>
      </c>
      <c r="BA40" s="119">
        <f>IF('Indicator Data'!BC43="No Data",1,IF('Indicator Data imputation'!BB43&lt;&gt;"",1,0))</f>
        <v>0</v>
      </c>
      <c r="BB40" s="119">
        <f>IF('Indicator Data'!BD43="No Data",1,IF('Indicator Data imputation'!BC43&lt;&gt;"",1,0))</f>
        <v>0</v>
      </c>
      <c r="BC40" s="119">
        <f>IF('Indicator Data'!BE43="No Data",1,IF('Indicator Data imputation'!BD43&lt;&gt;"",1,0))</f>
        <v>0</v>
      </c>
      <c r="BD40" s="4">
        <f t="shared" si="0"/>
        <v>0</v>
      </c>
      <c r="BE40" s="121">
        <f t="shared" si="1"/>
        <v>0</v>
      </c>
    </row>
    <row r="41" spans="1:57">
      <c r="A41" s="79" t="s">
        <v>372</v>
      </c>
      <c r="B41" s="119">
        <f>IF('Indicator Data'!D44="No Data",1,IF('Indicator Data imputation'!C44&lt;&gt;"",1,0))</f>
        <v>0</v>
      </c>
      <c r="C41" s="119">
        <f>IF('Indicator Data'!E44="No Data",1,IF('Indicator Data imputation'!D44&lt;&gt;"",1,0))</f>
        <v>0</v>
      </c>
      <c r="D41" s="119">
        <f>IF('Indicator Data'!F44="No Data",1,IF('Indicator Data imputation'!E44&lt;&gt;"",1,0))</f>
        <v>0</v>
      </c>
      <c r="E41" s="119">
        <f>IF('Indicator Data'!G44="No Data",1,IF('Indicator Data imputation'!F44&lt;&gt;"",1,0))</f>
        <v>0</v>
      </c>
      <c r="F41" s="119">
        <f>IF('Indicator Data'!H44="No Data",1,IF('Indicator Data imputation'!G44&lt;&gt;"",1,0))</f>
        <v>0</v>
      </c>
      <c r="G41" s="119">
        <f>IF('Indicator Data'!I44="No Data",1,IF('Indicator Data imputation'!H44&lt;&gt;"",1,0))</f>
        <v>1</v>
      </c>
      <c r="H41" s="119">
        <f>IF('Indicator Data'!J44="No Data",1,IF('Indicator Data imputation'!I44&lt;&gt;"",1,0))</f>
        <v>0</v>
      </c>
      <c r="I41" s="119">
        <f>IF('Indicator Data'!K44="No Data",1,IF('Indicator Data imputation'!J44&lt;&gt;"",1,0))</f>
        <v>0</v>
      </c>
      <c r="J41" s="119">
        <f>IF('Indicator Data'!L44="No Data",1,IF('Indicator Data imputation'!K44&lt;&gt;"",1,0))</f>
        <v>0</v>
      </c>
      <c r="K41" s="119">
        <f>IF('Indicator Data'!M44="No Data",1,IF('Indicator Data imputation'!L44&lt;&gt;"",1,0))</f>
        <v>0</v>
      </c>
      <c r="L41" s="119">
        <f>IF('Indicator Data'!N44="No Data",1,IF('Indicator Data imputation'!M44&lt;&gt;"",1,0))</f>
        <v>0</v>
      </c>
      <c r="M41" s="119">
        <f>IF('Indicator Data'!O44="No Data",1,IF('Indicator Data imputation'!N44&lt;&gt;"",1,0))</f>
        <v>0</v>
      </c>
      <c r="N41" s="119">
        <f>IF('Indicator Data'!P44="No Data",1,IF('Indicator Data imputation'!O44&lt;&gt;"",1,0))</f>
        <v>0</v>
      </c>
      <c r="O41" s="119">
        <f>IF('Indicator Data'!Q44="No Data",1,IF('Indicator Data imputation'!P44&lt;&gt;"",1,0))</f>
        <v>0</v>
      </c>
      <c r="P41" s="119">
        <f>IF('Indicator Data'!R44="No Data",1,IF('Indicator Data imputation'!Q44&lt;&gt;"",1,0))</f>
        <v>0</v>
      </c>
      <c r="Q41" s="119">
        <f>IF('Indicator Data'!S44="No Data",1,IF('Indicator Data imputation'!R44&lt;&gt;"",1,0))</f>
        <v>0</v>
      </c>
      <c r="R41" s="119">
        <f>IF('Indicator Data'!T44="No Data",1,IF('Indicator Data imputation'!S44&lt;&gt;"",1,0))</f>
        <v>0</v>
      </c>
      <c r="S41" s="119">
        <f>IF('Indicator Data'!U44="No Data",1,IF('Indicator Data imputation'!T44&lt;&gt;"",1,0))</f>
        <v>0</v>
      </c>
      <c r="T41" s="119">
        <f>IF('Indicator Data'!V44="No Data",1,IF('Indicator Data imputation'!U44&lt;&gt;"",1,0))</f>
        <v>0</v>
      </c>
      <c r="U41" s="119">
        <f>IF('Indicator Data'!W44="No Data",1,IF('Indicator Data imputation'!V44&lt;&gt;"",1,0))</f>
        <v>0</v>
      </c>
      <c r="V41" s="119">
        <f>IF('Indicator Data'!X44="No Data",1,IF('Indicator Data imputation'!W44&lt;&gt;"",1,0))</f>
        <v>0</v>
      </c>
      <c r="W41" s="119">
        <f>IF('Indicator Data'!Y44="No Data",1,IF('Indicator Data imputation'!X44&lt;&gt;"",1,0))</f>
        <v>0</v>
      </c>
      <c r="X41" s="119">
        <f>IF('Indicator Data'!Z44="No Data",1,IF('Indicator Data imputation'!Y44&lt;&gt;"",1,0))</f>
        <v>0</v>
      </c>
      <c r="Y41" s="119">
        <f>IF('Indicator Data'!AA44="No Data",1,IF('Indicator Data imputation'!Z44&lt;&gt;"",1,0))</f>
        <v>0</v>
      </c>
      <c r="Z41" s="119">
        <f>IF('Indicator Data'!AB44="No Data",1,IF('Indicator Data imputation'!AA44&lt;&gt;"",1,0))</f>
        <v>0</v>
      </c>
      <c r="AA41" s="119">
        <f>IF('Indicator Data'!AC44="No Data",1,IF('Indicator Data imputation'!AB44&lt;&gt;"",1,0))</f>
        <v>0</v>
      </c>
      <c r="AB41" s="119">
        <f>IF('Indicator Data'!AD44="No Data",1,IF('Indicator Data imputation'!AC44&lt;&gt;"",1,0))</f>
        <v>0</v>
      </c>
      <c r="AC41" s="119">
        <f>IF('Indicator Data'!AE44="No Data",1,IF('Indicator Data imputation'!AD44&lt;&gt;"",1,0))</f>
        <v>0</v>
      </c>
      <c r="AD41" s="119">
        <f>IF('Indicator Data'!AF44="No Data",1,IF('Indicator Data imputation'!AE44&lt;&gt;"",1,0))</f>
        <v>0</v>
      </c>
      <c r="AE41" s="119">
        <f>IF('Indicator Data'!AG44="No Data",1,IF('Indicator Data imputation'!AF44&lt;&gt;"",1,0))</f>
        <v>0</v>
      </c>
      <c r="AF41" s="119">
        <f>IF('Indicator Data'!AH44="No Data",1,IF('Indicator Data imputation'!AG44&lt;&gt;"",1,0))</f>
        <v>0</v>
      </c>
      <c r="AG41" s="119">
        <f>IF('Indicator Data'!AI44="No Data",1,IF('Indicator Data imputation'!AH44&lt;&gt;"",1,0))</f>
        <v>0</v>
      </c>
      <c r="AH41" s="119">
        <f>IF('Indicator Data'!AJ44="No Data",1,IF('Indicator Data imputation'!AI44&lt;&gt;"",1,0))</f>
        <v>0</v>
      </c>
      <c r="AI41" s="119">
        <f>IF('Indicator Data'!AK44="No Data",1,IF('Indicator Data imputation'!AJ44&lt;&gt;"",1,0))</f>
        <v>0</v>
      </c>
      <c r="AJ41" s="119">
        <f>IF('Indicator Data'!AL44="No Data",1,IF('Indicator Data imputation'!AK44&lt;&gt;"",1,0))</f>
        <v>0</v>
      </c>
      <c r="AK41" s="119">
        <f>IF('Indicator Data'!AM44="No Data",1,IF('Indicator Data imputation'!AL44&lt;&gt;"",1,0))</f>
        <v>0</v>
      </c>
      <c r="AL41" s="119">
        <f>IF('Indicator Data'!AN44="No Data",1,IF('Indicator Data imputation'!AM44&lt;&gt;"",1,0))</f>
        <v>0</v>
      </c>
      <c r="AM41" s="119">
        <f>IF('Indicator Data'!AO44="No Data",1,IF('Indicator Data imputation'!AN44&lt;&gt;"",1,0))</f>
        <v>0</v>
      </c>
      <c r="AN41" s="119">
        <f>IF('Indicator Data'!AP44="No Data",1,IF('Indicator Data imputation'!AO44&lt;&gt;"",1,0))</f>
        <v>0</v>
      </c>
      <c r="AO41" s="119">
        <f>IF('Indicator Data'!AQ44="No Data",1,IF('Indicator Data imputation'!AP44&lt;&gt;"",1,0))</f>
        <v>0</v>
      </c>
      <c r="AP41" s="119">
        <f>IF('Indicator Data'!AR44="No Data",1,IF('Indicator Data imputation'!AQ44&lt;&gt;"",1,0))</f>
        <v>0</v>
      </c>
      <c r="AQ41" s="119">
        <f>IF('Indicator Data'!AS44="No Data",1,IF('Indicator Data imputation'!AR44&lt;&gt;"",1,0))</f>
        <v>0</v>
      </c>
      <c r="AR41" s="119">
        <f>IF('Indicator Data'!AT44="No Data",1,IF('Indicator Data imputation'!AS44&lt;&gt;"",1,0))</f>
        <v>0</v>
      </c>
      <c r="AS41" s="119">
        <f>IF('Indicator Data'!AU44="No Data",1,IF('Indicator Data imputation'!AT44&lt;&gt;"",1,0))</f>
        <v>0</v>
      </c>
      <c r="AT41" s="119">
        <f>IF('Indicator Data'!AV44="No Data",1,IF('Indicator Data imputation'!AU44&lt;&gt;"",1,0))</f>
        <v>0</v>
      </c>
      <c r="AU41" s="119">
        <f>IF('Indicator Data'!AW44="No Data",1,IF('Indicator Data imputation'!AV44&lt;&gt;"",1,0))</f>
        <v>0</v>
      </c>
      <c r="AV41" s="119">
        <f>IF('Indicator Data'!AX44="No Data",1,IF('Indicator Data imputation'!AW44&lt;&gt;"",1,0))</f>
        <v>0</v>
      </c>
      <c r="AW41" s="119">
        <f>IF('Indicator Data'!AY44="No Data",1,IF('Indicator Data imputation'!AX44&lt;&gt;"",1,0))</f>
        <v>0</v>
      </c>
      <c r="AX41" s="119">
        <f>IF('Indicator Data'!AZ44="No Data",1,IF('Indicator Data imputation'!AY44&lt;&gt;"",1,0))</f>
        <v>0</v>
      </c>
      <c r="AY41" s="119">
        <f>IF('Indicator Data'!BA44="No Data",1,IF('Indicator Data imputation'!AZ44&lt;&gt;"",1,0))</f>
        <v>0</v>
      </c>
      <c r="AZ41" s="119">
        <f>IF('Indicator Data'!BB44="No Data",1,IF('Indicator Data imputation'!BA44&lt;&gt;"",1,0))</f>
        <v>0</v>
      </c>
      <c r="BA41" s="119">
        <f>IF('Indicator Data'!BC44="No Data",1,IF('Indicator Data imputation'!BB44&lt;&gt;"",1,0))</f>
        <v>0</v>
      </c>
      <c r="BB41" s="119">
        <f>IF('Indicator Data'!BD44="No Data",1,IF('Indicator Data imputation'!BC44&lt;&gt;"",1,0))</f>
        <v>0</v>
      </c>
      <c r="BC41" s="119">
        <f>IF('Indicator Data'!BE44="No Data",1,IF('Indicator Data imputation'!BD44&lt;&gt;"",1,0))</f>
        <v>0</v>
      </c>
      <c r="BD41" s="4">
        <f t="shared" si="0"/>
        <v>1</v>
      </c>
      <c r="BE41" s="121">
        <f t="shared" si="1"/>
        <v>1.8518518518518517E-2</v>
      </c>
    </row>
    <row r="42" spans="1:57">
      <c r="A42" s="79" t="s">
        <v>373</v>
      </c>
      <c r="B42" s="119">
        <f>IF('Indicator Data'!D45="No Data",1,IF('Indicator Data imputation'!C45&lt;&gt;"",1,0))</f>
        <v>0</v>
      </c>
      <c r="C42" s="119">
        <f>IF('Indicator Data'!E45="No Data",1,IF('Indicator Data imputation'!D45&lt;&gt;"",1,0))</f>
        <v>0</v>
      </c>
      <c r="D42" s="119">
        <f>IF('Indicator Data'!F45="No Data",1,IF('Indicator Data imputation'!E45&lt;&gt;"",1,0))</f>
        <v>0</v>
      </c>
      <c r="E42" s="119">
        <f>IF('Indicator Data'!G45="No Data",1,IF('Indicator Data imputation'!F45&lt;&gt;"",1,0))</f>
        <v>0</v>
      </c>
      <c r="F42" s="119">
        <f>IF('Indicator Data'!H45="No Data",1,IF('Indicator Data imputation'!G45&lt;&gt;"",1,0))</f>
        <v>0</v>
      </c>
      <c r="G42" s="119">
        <f>IF('Indicator Data'!I45="No Data",1,IF('Indicator Data imputation'!H45&lt;&gt;"",1,0))</f>
        <v>0</v>
      </c>
      <c r="H42" s="119">
        <f>IF('Indicator Data'!J45="No Data",1,IF('Indicator Data imputation'!I45&lt;&gt;"",1,0))</f>
        <v>0</v>
      </c>
      <c r="I42" s="119">
        <f>IF('Indicator Data'!K45="No Data",1,IF('Indicator Data imputation'!J45&lt;&gt;"",1,0))</f>
        <v>0</v>
      </c>
      <c r="J42" s="119">
        <f>IF('Indicator Data'!L45="No Data",1,IF('Indicator Data imputation'!K45&lt;&gt;"",1,0))</f>
        <v>0</v>
      </c>
      <c r="K42" s="119">
        <f>IF('Indicator Data'!M45="No Data",1,IF('Indicator Data imputation'!L45&lt;&gt;"",1,0))</f>
        <v>0</v>
      </c>
      <c r="L42" s="119">
        <f>IF('Indicator Data'!N45="No Data",1,IF('Indicator Data imputation'!M45&lt;&gt;"",1,0))</f>
        <v>0</v>
      </c>
      <c r="M42" s="119">
        <f>IF('Indicator Data'!O45="No Data",1,IF('Indicator Data imputation'!N45&lt;&gt;"",1,0))</f>
        <v>0</v>
      </c>
      <c r="N42" s="119">
        <f>IF('Indicator Data'!P45="No Data",1,IF('Indicator Data imputation'!O45&lt;&gt;"",1,0))</f>
        <v>0</v>
      </c>
      <c r="O42" s="119">
        <f>IF('Indicator Data'!Q45="No Data",1,IF('Indicator Data imputation'!P45&lt;&gt;"",1,0))</f>
        <v>0</v>
      </c>
      <c r="P42" s="119">
        <f>IF('Indicator Data'!R45="No Data",1,IF('Indicator Data imputation'!Q45&lt;&gt;"",1,0))</f>
        <v>0</v>
      </c>
      <c r="Q42" s="119">
        <f>IF('Indicator Data'!S45="No Data",1,IF('Indicator Data imputation'!R45&lt;&gt;"",1,0))</f>
        <v>0</v>
      </c>
      <c r="R42" s="119">
        <f>IF('Indicator Data'!T45="No Data",1,IF('Indicator Data imputation'!S45&lt;&gt;"",1,0))</f>
        <v>0</v>
      </c>
      <c r="S42" s="119">
        <f>IF('Indicator Data'!U45="No Data",1,IF('Indicator Data imputation'!T45&lt;&gt;"",1,0))</f>
        <v>0</v>
      </c>
      <c r="T42" s="119">
        <f>IF('Indicator Data'!V45="No Data",1,IF('Indicator Data imputation'!U45&lt;&gt;"",1,0))</f>
        <v>0</v>
      </c>
      <c r="U42" s="119">
        <f>IF('Indicator Data'!W45="No Data",1,IF('Indicator Data imputation'!V45&lt;&gt;"",1,0))</f>
        <v>0</v>
      </c>
      <c r="V42" s="119">
        <f>IF('Indicator Data'!X45="No Data",1,IF('Indicator Data imputation'!W45&lt;&gt;"",1,0))</f>
        <v>0</v>
      </c>
      <c r="W42" s="119">
        <f>IF('Indicator Data'!Y45="No Data",1,IF('Indicator Data imputation'!X45&lt;&gt;"",1,0))</f>
        <v>0</v>
      </c>
      <c r="X42" s="119">
        <f>IF('Indicator Data'!Z45="No Data",1,IF('Indicator Data imputation'!Y45&lt;&gt;"",1,0))</f>
        <v>0</v>
      </c>
      <c r="Y42" s="119">
        <f>IF('Indicator Data'!AA45="No Data",1,IF('Indicator Data imputation'!Z45&lt;&gt;"",1,0))</f>
        <v>0</v>
      </c>
      <c r="Z42" s="119">
        <f>IF('Indicator Data'!AB45="No Data",1,IF('Indicator Data imputation'!AA45&lt;&gt;"",1,0))</f>
        <v>0</v>
      </c>
      <c r="AA42" s="119">
        <f>IF('Indicator Data'!AC45="No Data",1,IF('Indicator Data imputation'!AB45&lt;&gt;"",1,0))</f>
        <v>0</v>
      </c>
      <c r="AB42" s="119">
        <f>IF('Indicator Data'!AD45="No Data",1,IF('Indicator Data imputation'!AC45&lt;&gt;"",1,0))</f>
        <v>0</v>
      </c>
      <c r="AC42" s="119">
        <f>IF('Indicator Data'!AE45="No Data",1,IF('Indicator Data imputation'!AD45&lt;&gt;"",1,0))</f>
        <v>0</v>
      </c>
      <c r="AD42" s="119">
        <f>IF('Indicator Data'!AF45="No Data",1,IF('Indicator Data imputation'!AE45&lt;&gt;"",1,0))</f>
        <v>0</v>
      </c>
      <c r="AE42" s="119">
        <f>IF('Indicator Data'!AG45="No Data",1,IF('Indicator Data imputation'!AF45&lt;&gt;"",1,0))</f>
        <v>0</v>
      </c>
      <c r="AF42" s="119">
        <f>IF('Indicator Data'!AH45="No Data",1,IF('Indicator Data imputation'!AG45&lt;&gt;"",1,0))</f>
        <v>0</v>
      </c>
      <c r="AG42" s="119">
        <f>IF('Indicator Data'!AI45="No Data",1,IF('Indicator Data imputation'!AH45&lt;&gt;"",1,0))</f>
        <v>0</v>
      </c>
      <c r="AH42" s="119">
        <f>IF('Indicator Data'!AJ45="No Data",1,IF('Indicator Data imputation'!AI45&lt;&gt;"",1,0))</f>
        <v>0</v>
      </c>
      <c r="AI42" s="119">
        <f>IF('Indicator Data'!AK45="No Data",1,IF('Indicator Data imputation'!AJ45&lt;&gt;"",1,0))</f>
        <v>0</v>
      </c>
      <c r="AJ42" s="119">
        <f>IF('Indicator Data'!AL45="No Data",1,IF('Indicator Data imputation'!AK45&lt;&gt;"",1,0))</f>
        <v>0</v>
      </c>
      <c r="AK42" s="119">
        <f>IF('Indicator Data'!AM45="No Data",1,IF('Indicator Data imputation'!AL45&lt;&gt;"",1,0))</f>
        <v>0</v>
      </c>
      <c r="AL42" s="119">
        <f>IF('Indicator Data'!AN45="No Data",1,IF('Indicator Data imputation'!AM45&lt;&gt;"",1,0))</f>
        <v>0</v>
      </c>
      <c r="AM42" s="119">
        <f>IF('Indicator Data'!AO45="No Data",1,IF('Indicator Data imputation'!AN45&lt;&gt;"",1,0))</f>
        <v>0</v>
      </c>
      <c r="AN42" s="119">
        <f>IF('Indicator Data'!AP45="No Data",1,IF('Indicator Data imputation'!AO45&lt;&gt;"",1,0))</f>
        <v>0</v>
      </c>
      <c r="AO42" s="119">
        <f>IF('Indicator Data'!AQ45="No Data",1,IF('Indicator Data imputation'!AP45&lt;&gt;"",1,0))</f>
        <v>0</v>
      </c>
      <c r="AP42" s="119">
        <f>IF('Indicator Data'!AR45="No Data",1,IF('Indicator Data imputation'!AQ45&lt;&gt;"",1,0))</f>
        <v>0</v>
      </c>
      <c r="AQ42" s="119">
        <f>IF('Indicator Data'!AS45="No Data",1,IF('Indicator Data imputation'!AR45&lt;&gt;"",1,0))</f>
        <v>0</v>
      </c>
      <c r="AR42" s="119">
        <f>IF('Indicator Data'!AT45="No Data",1,IF('Indicator Data imputation'!AS45&lt;&gt;"",1,0))</f>
        <v>0</v>
      </c>
      <c r="AS42" s="119">
        <f>IF('Indicator Data'!AU45="No Data",1,IF('Indicator Data imputation'!AT45&lt;&gt;"",1,0))</f>
        <v>0</v>
      </c>
      <c r="AT42" s="119">
        <f>IF('Indicator Data'!AV45="No Data",1,IF('Indicator Data imputation'!AU45&lt;&gt;"",1,0))</f>
        <v>0</v>
      </c>
      <c r="AU42" s="119">
        <f>IF('Indicator Data'!AW45="No Data",1,IF('Indicator Data imputation'!AV45&lt;&gt;"",1,0))</f>
        <v>0</v>
      </c>
      <c r="AV42" s="119">
        <f>IF('Indicator Data'!AX45="No Data",1,IF('Indicator Data imputation'!AW45&lt;&gt;"",1,0))</f>
        <v>0</v>
      </c>
      <c r="AW42" s="119">
        <f>IF('Indicator Data'!AY45="No Data",1,IF('Indicator Data imputation'!AX45&lt;&gt;"",1,0))</f>
        <v>0</v>
      </c>
      <c r="AX42" s="119">
        <f>IF('Indicator Data'!AZ45="No Data",1,IF('Indicator Data imputation'!AY45&lt;&gt;"",1,0))</f>
        <v>0</v>
      </c>
      <c r="AY42" s="119">
        <f>IF('Indicator Data'!BA45="No Data",1,IF('Indicator Data imputation'!AZ45&lt;&gt;"",1,0))</f>
        <v>0</v>
      </c>
      <c r="AZ42" s="119">
        <f>IF('Indicator Data'!BB45="No Data",1,IF('Indicator Data imputation'!BA45&lt;&gt;"",1,0))</f>
        <v>0</v>
      </c>
      <c r="BA42" s="119">
        <f>IF('Indicator Data'!BC45="No Data",1,IF('Indicator Data imputation'!BB45&lt;&gt;"",1,0))</f>
        <v>0</v>
      </c>
      <c r="BB42" s="119">
        <f>IF('Indicator Data'!BD45="No Data",1,IF('Indicator Data imputation'!BC45&lt;&gt;"",1,0))</f>
        <v>0</v>
      </c>
      <c r="BC42" s="119">
        <f>IF('Indicator Data'!BE45="No Data",1,IF('Indicator Data imputation'!BD45&lt;&gt;"",1,0))</f>
        <v>0</v>
      </c>
      <c r="BD42" s="4">
        <f t="shared" si="0"/>
        <v>0</v>
      </c>
      <c r="BE42" s="121">
        <f t="shared" si="1"/>
        <v>0</v>
      </c>
    </row>
    <row r="43" spans="1:57">
      <c r="A43" s="79" t="s">
        <v>374</v>
      </c>
      <c r="B43" s="119">
        <f>IF('Indicator Data'!D46="No Data",1,IF('Indicator Data imputation'!C46&lt;&gt;"",1,0))</f>
        <v>0</v>
      </c>
      <c r="C43" s="119">
        <f>IF('Indicator Data'!E46="No Data",1,IF('Indicator Data imputation'!D46&lt;&gt;"",1,0))</f>
        <v>0</v>
      </c>
      <c r="D43" s="119">
        <f>IF('Indicator Data'!F46="No Data",1,IF('Indicator Data imputation'!E46&lt;&gt;"",1,0))</f>
        <v>0</v>
      </c>
      <c r="E43" s="119">
        <f>IF('Indicator Data'!G46="No Data",1,IF('Indicator Data imputation'!F46&lt;&gt;"",1,0))</f>
        <v>0</v>
      </c>
      <c r="F43" s="119">
        <f>IF('Indicator Data'!H46="No Data",1,IF('Indicator Data imputation'!G46&lt;&gt;"",1,0))</f>
        <v>0</v>
      </c>
      <c r="G43" s="119">
        <f>IF('Indicator Data'!I46="No Data",1,IF('Indicator Data imputation'!H46&lt;&gt;"",1,0))</f>
        <v>0</v>
      </c>
      <c r="H43" s="119">
        <f>IF('Indicator Data'!J46="No Data",1,IF('Indicator Data imputation'!I46&lt;&gt;"",1,0))</f>
        <v>1</v>
      </c>
      <c r="I43" s="119">
        <f>IF('Indicator Data'!K46="No Data",1,IF('Indicator Data imputation'!J46&lt;&gt;"",1,0))</f>
        <v>0</v>
      </c>
      <c r="J43" s="119">
        <f>IF('Indicator Data'!L46="No Data",1,IF('Indicator Data imputation'!K46&lt;&gt;"",1,0))</f>
        <v>0</v>
      </c>
      <c r="K43" s="119">
        <f>IF('Indicator Data'!M46="No Data",1,IF('Indicator Data imputation'!L46&lt;&gt;"",1,0))</f>
        <v>0</v>
      </c>
      <c r="L43" s="119">
        <f>IF('Indicator Data'!N46="No Data",1,IF('Indicator Data imputation'!M46&lt;&gt;"",1,0))</f>
        <v>0</v>
      </c>
      <c r="M43" s="119">
        <f>IF('Indicator Data'!O46="No Data",1,IF('Indicator Data imputation'!N46&lt;&gt;"",1,0))</f>
        <v>0</v>
      </c>
      <c r="N43" s="119">
        <f>IF('Indicator Data'!P46="No Data",1,IF('Indicator Data imputation'!O46&lt;&gt;"",1,0))</f>
        <v>0</v>
      </c>
      <c r="O43" s="119">
        <f>IF('Indicator Data'!Q46="No Data",1,IF('Indicator Data imputation'!P46&lt;&gt;"",1,0))</f>
        <v>0</v>
      </c>
      <c r="P43" s="119">
        <f>IF('Indicator Data'!R46="No Data",1,IF('Indicator Data imputation'!Q46&lt;&gt;"",1,0))</f>
        <v>0</v>
      </c>
      <c r="Q43" s="119">
        <f>IF('Indicator Data'!S46="No Data",1,IF('Indicator Data imputation'!R46&lt;&gt;"",1,0))</f>
        <v>0</v>
      </c>
      <c r="R43" s="119">
        <f>IF('Indicator Data'!T46="No Data",1,IF('Indicator Data imputation'!S46&lt;&gt;"",1,0))</f>
        <v>0</v>
      </c>
      <c r="S43" s="119">
        <f>IF('Indicator Data'!U46="No Data",1,IF('Indicator Data imputation'!T46&lt;&gt;"",1,0))</f>
        <v>0</v>
      </c>
      <c r="T43" s="119">
        <f>IF('Indicator Data'!V46="No Data",1,IF('Indicator Data imputation'!U46&lt;&gt;"",1,0))</f>
        <v>0</v>
      </c>
      <c r="U43" s="119">
        <f>IF('Indicator Data'!W46="No Data",1,IF('Indicator Data imputation'!V46&lt;&gt;"",1,0))</f>
        <v>0</v>
      </c>
      <c r="V43" s="119">
        <f>IF('Indicator Data'!X46="No Data",1,IF('Indicator Data imputation'!W46&lt;&gt;"",1,0))</f>
        <v>0</v>
      </c>
      <c r="W43" s="119">
        <f>IF('Indicator Data'!Y46="No Data",1,IF('Indicator Data imputation'!X46&lt;&gt;"",1,0))</f>
        <v>0</v>
      </c>
      <c r="X43" s="119">
        <f>IF('Indicator Data'!Z46="No Data",1,IF('Indicator Data imputation'!Y46&lt;&gt;"",1,0))</f>
        <v>0</v>
      </c>
      <c r="Y43" s="119">
        <f>IF('Indicator Data'!AA46="No Data",1,IF('Indicator Data imputation'!Z46&lt;&gt;"",1,0))</f>
        <v>0</v>
      </c>
      <c r="Z43" s="119">
        <f>IF('Indicator Data'!AB46="No Data",1,IF('Indicator Data imputation'!AA46&lt;&gt;"",1,0))</f>
        <v>0</v>
      </c>
      <c r="AA43" s="119">
        <f>IF('Indicator Data'!AC46="No Data",1,IF('Indicator Data imputation'!AB46&lt;&gt;"",1,0))</f>
        <v>0</v>
      </c>
      <c r="AB43" s="119">
        <f>IF('Indicator Data'!AD46="No Data",1,IF('Indicator Data imputation'!AC46&lt;&gt;"",1,0))</f>
        <v>0</v>
      </c>
      <c r="AC43" s="119">
        <f>IF('Indicator Data'!AE46="No Data",1,IF('Indicator Data imputation'!AD46&lt;&gt;"",1,0))</f>
        <v>0</v>
      </c>
      <c r="AD43" s="119">
        <f>IF('Indicator Data'!AF46="No Data",1,IF('Indicator Data imputation'!AE46&lt;&gt;"",1,0))</f>
        <v>0</v>
      </c>
      <c r="AE43" s="119">
        <f>IF('Indicator Data'!AG46="No Data",1,IF('Indicator Data imputation'!AF46&lt;&gt;"",1,0))</f>
        <v>0</v>
      </c>
      <c r="AF43" s="119">
        <f>IF('Indicator Data'!AH46="No Data",1,IF('Indicator Data imputation'!AG46&lt;&gt;"",1,0))</f>
        <v>0</v>
      </c>
      <c r="AG43" s="119">
        <f>IF('Indicator Data'!AI46="No Data",1,IF('Indicator Data imputation'!AH46&lt;&gt;"",1,0))</f>
        <v>0</v>
      </c>
      <c r="AH43" s="119">
        <f>IF('Indicator Data'!AJ46="No Data",1,IF('Indicator Data imputation'!AI46&lt;&gt;"",1,0))</f>
        <v>0</v>
      </c>
      <c r="AI43" s="119">
        <f>IF('Indicator Data'!AK46="No Data",1,IF('Indicator Data imputation'!AJ46&lt;&gt;"",1,0))</f>
        <v>0</v>
      </c>
      <c r="AJ43" s="119">
        <f>IF('Indicator Data'!AL46="No Data",1,IF('Indicator Data imputation'!AK46&lt;&gt;"",1,0))</f>
        <v>0</v>
      </c>
      <c r="AK43" s="119">
        <f>IF('Indicator Data'!AM46="No Data",1,IF('Indicator Data imputation'!AL46&lt;&gt;"",1,0))</f>
        <v>0</v>
      </c>
      <c r="AL43" s="119">
        <f>IF('Indicator Data'!AN46="No Data",1,IF('Indicator Data imputation'!AM46&lt;&gt;"",1,0))</f>
        <v>0</v>
      </c>
      <c r="AM43" s="119">
        <f>IF('Indicator Data'!AO46="No Data",1,IF('Indicator Data imputation'!AN46&lt;&gt;"",1,0))</f>
        <v>0</v>
      </c>
      <c r="AN43" s="119">
        <f>IF('Indicator Data'!AP46="No Data",1,IF('Indicator Data imputation'!AO46&lt;&gt;"",1,0))</f>
        <v>0</v>
      </c>
      <c r="AO43" s="119">
        <f>IF('Indicator Data'!AQ46="No Data",1,IF('Indicator Data imputation'!AP46&lt;&gt;"",1,0))</f>
        <v>0</v>
      </c>
      <c r="AP43" s="119">
        <f>IF('Indicator Data'!AR46="No Data",1,IF('Indicator Data imputation'!AQ46&lt;&gt;"",1,0))</f>
        <v>0</v>
      </c>
      <c r="AQ43" s="119">
        <f>IF('Indicator Data'!AS46="No Data",1,IF('Indicator Data imputation'!AR46&lt;&gt;"",1,0))</f>
        <v>0</v>
      </c>
      <c r="AR43" s="119">
        <f>IF('Indicator Data'!AT46="No Data",1,IF('Indicator Data imputation'!AS46&lt;&gt;"",1,0))</f>
        <v>0</v>
      </c>
      <c r="AS43" s="119">
        <f>IF('Indicator Data'!AU46="No Data",1,IF('Indicator Data imputation'!AT46&lt;&gt;"",1,0))</f>
        <v>0</v>
      </c>
      <c r="AT43" s="119">
        <f>IF('Indicator Data'!AV46="No Data",1,IF('Indicator Data imputation'!AU46&lt;&gt;"",1,0))</f>
        <v>0</v>
      </c>
      <c r="AU43" s="119">
        <f>IF('Indicator Data'!AW46="No Data",1,IF('Indicator Data imputation'!AV46&lt;&gt;"",1,0))</f>
        <v>0</v>
      </c>
      <c r="AV43" s="119">
        <f>IF('Indicator Data'!AX46="No Data",1,IF('Indicator Data imputation'!AW46&lt;&gt;"",1,0))</f>
        <v>0</v>
      </c>
      <c r="AW43" s="119">
        <f>IF('Indicator Data'!AY46="No Data",1,IF('Indicator Data imputation'!AX46&lt;&gt;"",1,0))</f>
        <v>0</v>
      </c>
      <c r="AX43" s="119">
        <f>IF('Indicator Data'!AZ46="No Data",1,IF('Indicator Data imputation'!AY46&lt;&gt;"",1,0))</f>
        <v>0</v>
      </c>
      <c r="AY43" s="119">
        <f>IF('Indicator Data'!BA46="No Data",1,IF('Indicator Data imputation'!AZ46&lt;&gt;"",1,0))</f>
        <v>0</v>
      </c>
      <c r="AZ43" s="119">
        <f>IF('Indicator Data'!BB46="No Data",1,IF('Indicator Data imputation'!BA46&lt;&gt;"",1,0))</f>
        <v>0</v>
      </c>
      <c r="BA43" s="119">
        <f>IF('Indicator Data'!BC46="No Data",1,IF('Indicator Data imputation'!BB46&lt;&gt;"",1,0))</f>
        <v>0</v>
      </c>
      <c r="BB43" s="119">
        <f>IF('Indicator Data'!BD46="No Data",1,IF('Indicator Data imputation'!BC46&lt;&gt;"",1,0))</f>
        <v>0</v>
      </c>
      <c r="BC43" s="119">
        <f>IF('Indicator Data'!BE46="No Data",1,IF('Indicator Data imputation'!BD46&lt;&gt;"",1,0))</f>
        <v>0</v>
      </c>
      <c r="BD43" s="4">
        <f t="shared" si="0"/>
        <v>1</v>
      </c>
      <c r="BE43" s="121">
        <f t="shared" si="1"/>
        <v>1.8518518518518517E-2</v>
      </c>
    </row>
    <row r="44" spans="1:57">
      <c r="A44" s="79" t="s">
        <v>375</v>
      </c>
      <c r="B44" s="119">
        <f>IF('Indicator Data'!D47="No Data",1,IF('Indicator Data imputation'!C47&lt;&gt;"",1,0))</f>
        <v>0</v>
      </c>
      <c r="C44" s="119">
        <f>IF('Indicator Data'!E47="No Data",1,IF('Indicator Data imputation'!D47&lt;&gt;"",1,0))</f>
        <v>0</v>
      </c>
      <c r="D44" s="119">
        <f>IF('Indicator Data'!F47="No Data",1,IF('Indicator Data imputation'!E47&lt;&gt;"",1,0))</f>
        <v>0</v>
      </c>
      <c r="E44" s="119">
        <f>IF('Indicator Data'!G47="No Data",1,IF('Indicator Data imputation'!F47&lt;&gt;"",1,0))</f>
        <v>0</v>
      </c>
      <c r="F44" s="119">
        <f>IF('Indicator Data'!H47="No Data",1,IF('Indicator Data imputation'!G47&lt;&gt;"",1,0))</f>
        <v>0</v>
      </c>
      <c r="G44" s="119">
        <f>IF('Indicator Data'!I47="No Data",1,IF('Indicator Data imputation'!H47&lt;&gt;"",1,0))</f>
        <v>0</v>
      </c>
      <c r="H44" s="119">
        <f>IF('Indicator Data'!J47="No Data",1,IF('Indicator Data imputation'!I47&lt;&gt;"",1,0))</f>
        <v>1</v>
      </c>
      <c r="I44" s="119">
        <f>IF('Indicator Data'!K47="No Data",1,IF('Indicator Data imputation'!J47&lt;&gt;"",1,0))</f>
        <v>0</v>
      </c>
      <c r="J44" s="119">
        <f>IF('Indicator Data'!L47="No Data",1,IF('Indicator Data imputation'!K47&lt;&gt;"",1,0))</f>
        <v>0</v>
      </c>
      <c r="K44" s="119">
        <f>IF('Indicator Data'!M47="No Data",1,IF('Indicator Data imputation'!L47&lt;&gt;"",1,0))</f>
        <v>0</v>
      </c>
      <c r="L44" s="119">
        <f>IF('Indicator Data'!N47="No Data",1,IF('Indicator Data imputation'!M47&lt;&gt;"",1,0))</f>
        <v>0</v>
      </c>
      <c r="M44" s="119">
        <f>IF('Indicator Data'!O47="No Data",1,IF('Indicator Data imputation'!N47&lt;&gt;"",1,0))</f>
        <v>0</v>
      </c>
      <c r="N44" s="119">
        <f>IF('Indicator Data'!P47="No Data",1,IF('Indicator Data imputation'!O47&lt;&gt;"",1,0))</f>
        <v>0</v>
      </c>
      <c r="O44" s="119">
        <f>IF('Indicator Data'!Q47="No Data",1,IF('Indicator Data imputation'!P47&lt;&gt;"",1,0))</f>
        <v>0</v>
      </c>
      <c r="P44" s="119">
        <f>IF('Indicator Data'!R47="No Data",1,IF('Indicator Data imputation'!Q47&lt;&gt;"",1,0))</f>
        <v>0</v>
      </c>
      <c r="Q44" s="119">
        <f>IF('Indicator Data'!S47="No Data",1,IF('Indicator Data imputation'!R47&lt;&gt;"",1,0))</f>
        <v>0</v>
      </c>
      <c r="R44" s="119">
        <f>IF('Indicator Data'!T47="No Data",1,IF('Indicator Data imputation'!S47&lt;&gt;"",1,0))</f>
        <v>0</v>
      </c>
      <c r="S44" s="119">
        <f>IF('Indicator Data'!U47="No Data",1,IF('Indicator Data imputation'!T47&lt;&gt;"",1,0))</f>
        <v>0</v>
      </c>
      <c r="T44" s="119">
        <f>IF('Indicator Data'!V47="No Data",1,IF('Indicator Data imputation'!U47&lt;&gt;"",1,0))</f>
        <v>0</v>
      </c>
      <c r="U44" s="119">
        <f>IF('Indicator Data'!W47="No Data",1,IF('Indicator Data imputation'!V47&lt;&gt;"",1,0))</f>
        <v>0</v>
      </c>
      <c r="V44" s="119">
        <f>IF('Indicator Data'!X47="No Data",1,IF('Indicator Data imputation'!W47&lt;&gt;"",1,0))</f>
        <v>0</v>
      </c>
      <c r="W44" s="119">
        <f>IF('Indicator Data'!Y47="No Data",1,IF('Indicator Data imputation'!X47&lt;&gt;"",1,0))</f>
        <v>0</v>
      </c>
      <c r="X44" s="119">
        <f>IF('Indicator Data'!Z47="No Data",1,IF('Indicator Data imputation'!Y47&lt;&gt;"",1,0))</f>
        <v>0</v>
      </c>
      <c r="Y44" s="119">
        <f>IF('Indicator Data'!AA47="No Data",1,IF('Indicator Data imputation'!Z47&lt;&gt;"",1,0))</f>
        <v>0</v>
      </c>
      <c r="Z44" s="119">
        <f>IF('Indicator Data'!AB47="No Data",1,IF('Indicator Data imputation'!AA47&lt;&gt;"",1,0))</f>
        <v>0</v>
      </c>
      <c r="AA44" s="119">
        <f>IF('Indicator Data'!AC47="No Data",1,IF('Indicator Data imputation'!AB47&lt;&gt;"",1,0))</f>
        <v>0</v>
      </c>
      <c r="AB44" s="119">
        <f>IF('Indicator Data'!AD47="No Data",1,IF('Indicator Data imputation'!AC47&lt;&gt;"",1,0))</f>
        <v>0</v>
      </c>
      <c r="AC44" s="119">
        <f>IF('Indicator Data'!AE47="No Data",1,IF('Indicator Data imputation'!AD47&lt;&gt;"",1,0))</f>
        <v>0</v>
      </c>
      <c r="AD44" s="119">
        <f>IF('Indicator Data'!AF47="No Data",1,IF('Indicator Data imputation'!AE47&lt;&gt;"",1,0))</f>
        <v>0</v>
      </c>
      <c r="AE44" s="119">
        <f>IF('Indicator Data'!AG47="No Data",1,IF('Indicator Data imputation'!AF47&lt;&gt;"",1,0))</f>
        <v>0</v>
      </c>
      <c r="AF44" s="119">
        <f>IF('Indicator Data'!AH47="No Data",1,IF('Indicator Data imputation'!AG47&lt;&gt;"",1,0))</f>
        <v>0</v>
      </c>
      <c r="AG44" s="119">
        <f>IF('Indicator Data'!AI47="No Data",1,IF('Indicator Data imputation'!AH47&lt;&gt;"",1,0))</f>
        <v>0</v>
      </c>
      <c r="AH44" s="119">
        <f>IF('Indicator Data'!AJ47="No Data",1,IF('Indicator Data imputation'!AI47&lt;&gt;"",1,0))</f>
        <v>0</v>
      </c>
      <c r="AI44" s="119">
        <f>IF('Indicator Data'!AK47="No Data",1,IF('Indicator Data imputation'!AJ47&lt;&gt;"",1,0))</f>
        <v>0</v>
      </c>
      <c r="AJ44" s="119">
        <f>IF('Indicator Data'!AL47="No Data",1,IF('Indicator Data imputation'!AK47&lt;&gt;"",1,0))</f>
        <v>0</v>
      </c>
      <c r="AK44" s="119">
        <f>IF('Indicator Data'!AM47="No Data",1,IF('Indicator Data imputation'!AL47&lt;&gt;"",1,0))</f>
        <v>0</v>
      </c>
      <c r="AL44" s="119">
        <f>IF('Indicator Data'!AN47="No Data",1,IF('Indicator Data imputation'!AM47&lt;&gt;"",1,0))</f>
        <v>0</v>
      </c>
      <c r="AM44" s="119">
        <f>IF('Indicator Data'!AO47="No Data",1,IF('Indicator Data imputation'!AN47&lt;&gt;"",1,0))</f>
        <v>0</v>
      </c>
      <c r="AN44" s="119">
        <f>IF('Indicator Data'!AP47="No Data",1,IF('Indicator Data imputation'!AO47&lt;&gt;"",1,0))</f>
        <v>0</v>
      </c>
      <c r="AO44" s="119">
        <f>IF('Indicator Data'!AQ47="No Data",1,IF('Indicator Data imputation'!AP47&lt;&gt;"",1,0))</f>
        <v>0</v>
      </c>
      <c r="AP44" s="119">
        <f>IF('Indicator Data'!AR47="No Data",1,IF('Indicator Data imputation'!AQ47&lt;&gt;"",1,0))</f>
        <v>0</v>
      </c>
      <c r="AQ44" s="119">
        <f>IF('Indicator Data'!AS47="No Data",1,IF('Indicator Data imputation'!AR47&lt;&gt;"",1,0))</f>
        <v>0</v>
      </c>
      <c r="AR44" s="119">
        <f>IF('Indicator Data'!AT47="No Data",1,IF('Indicator Data imputation'!AS47&lt;&gt;"",1,0))</f>
        <v>0</v>
      </c>
      <c r="AS44" s="119">
        <f>IF('Indicator Data'!AU47="No Data",1,IF('Indicator Data imputation'!AT47&lt;&gt;"",1,0))</f>
        <v>0</v>
      </c>
      <c r="AT44" s="119">
        <f>IF('Indicator Data'!AV47="No Data",1,IF('Indicator Data imputation'!AU47&lt;&gt;"",1,0))</f>
        <v>0</v>
      </c>
      <c r="AU44" s="119">
        <f>IF('Indicator Data'!AW47="No Data",1,IF('Indicator Data imputation'!AV47&lt;&gt;"",1,0))</f>
        <v>0</v>
      </c>
      <c r="AV44" s="119">
        <f>IF('Indicator Data'!AX47="No Data",1,IF('Indicator Data imputation'!AW47&lt;&gt;"",1,0))</f>
        <v>0</v>
      </c>
      <c r="AW44" s="119">
        <f>IF('Indicator Data'!AY47="No Data",1,IF('Indicator Data imputation'!AX47&lt;&gt;"",1,0))</f>
        <v>0</v>
      </c>
      <c r="AX44" s="119">
        <f>IF('Indicator Data'!AZ47="No Data",1,IF('Indicator Data imputation'!AY47&lt;&gt;"",1,0))</f>
        <v>0</v>
      </c>
      <c r="AY44" s="119">
        <f>IF('Indicator Data'!BA47="No Data",1,IF('Indicator Data imputation'!AZ47&lt;&gt;"",1,0))</f>
        <v>0</v>
      </c>
      <c r="AZ44" s="119">
        <f>IF('Indicator Data'!BB47="No Data",1,IF('Indicator Data imputation'!BA47&lt;&gt;"",1,0))</f>
        <v>0</v>
      </c>
      <c r="BA44" s="119">
        <f>IF('Indicator Data'!BC47="No Data",1,IF('Indicator Data imputation'!BB47&lt;&gt;"",1,0))</f>
        <v>0</v>
      </c>
      <c r="BB44" s="119">
        <f>IF('Indicator Data'!BD47="No Data",1,IF('Indicator Data imputation'!BC47&lt;&gt;"",1,0))</f>
        <v>0</v>
      </c>
      <c r="BC44" s="119">
        <f>IF('Indicator Data'!BE47="No Data",1,IF('Indicator Data imputation'!BD47&lt;&gt;"",1,0))</f>
        <v>0</v>
      </c>
      <c r="BD44" s="4">
        <f t="shared" si="0"/>
        <v>1</v>
      </c>
      <c r="BE44" s="121">
        <f t="shared" si="1"/>
        <v>1.8518518518518517E-2</v>
      </c>
    </row>
    <row r="45" spans="1:57">
      <c r="A45" s="79" t="s">
        <v>376</v>
      </c>
      <c r="B45" s="119">
        <f>IF('Indicator Data'!D48="No Data",1,IF('Indicator Data imputation'!C48&lt;&gt;"",1,0))</f>
        <v>0</v>
      </c>
      <c r="C45" s="119">
        <f>IF('Indicator Data'!E48="No Data",1,IF('Indicator Data imputation'!D48&lt;&gt;"",1,0))</f>
        <v>0</v>
      </c>
      <c r="D45" s="119">
        <f>IF('Indicator Data'!F48="No Data",1,IF('Indicator Data imputation'!E48&lt;&gt;"",1,0))</f>
        <v>0</v>
      </c>
      <c r="E45" s="119">
        <f>IF('Indicator Data'!G48="No Data",1,IF('Indicator Data imputation'!F48&lt;&gt;"",1,0))</f>
        <v>0</v>
      </c>
      <c r="F45" s="119">
        <f>IF('Indicator Data'!H48="No Data",1,IF('Indicator Data imputation'!G48&lt;&gt;"",1,0))</f>
        <v>0</v>
      </c>
      <c r="G45" s="119">
        <f>IF('Indicator Data'!I48="No Data",1,IF('Indicator Data imputation'!H48&lt;&gt;"",1,0))</f>
        <v>0</v>
      </c>
      <c r="H45" s="119">
        <f>IF('Indicator Data'!J48="No Data",1,IF('Indicator Data imputation'!I48&lt;&gt;"",1,0))</f>
        <v>1</v>
      </c>
      <c r="I45" s="119">
        <f>IF('Indicator Data'!K48="No Data",1,IF('Indicator Data imputation'!J48&lt;&gt;"",1,0))</f>
        <v>0</v>
      </c>
      <c r="J45" s="119">
        <f>IF('Indicator Data'!L48="No Data",1,IF('Indicator Data imputation'!K48&lt;&gt;"",1,0))</f>
        <v>0</v>
      </c>
      <c r="K45" s="119">
        <f>IF('Indicator Data'!M48="No Data",1,IF('Indicator Data imputation'!L48&lt;&gt;"",1,0))</f>
        <v>0</v>
      </c>
      <c r="L45" s="119">
        <f>IF('Indicator Data'!N48="No Data",1,IF('Indicator Data imputation'!M48&lt;&gt;"",1,0))</f>
        <v>0</v>
      </c>
      <c r="M45" s="119">
        <f>IF('Indicator Data'!O48="No Data",1,IF('Indicator Data imputation'!N48&lt;&gt;"",1,0))</f>
        <v>0</v>
      </c>
      <c r="N45" s="119">
        <f>IF('Indicator Data'!P48="No Data",1,IF('Indicator Data imputation'!O48&lt;&gt;"",1,0))</f>
        <v>0</v>
      </c>
      <c r="O45" s="119">
        <f>IF('Indicator Data'!Q48="No Data",1,IF('Indicator Data imputation'!P48&lt;&gt;"",1,0))</f>
        <v>0</v>
      </c>
      <c r="P45" s="119">
        <f>IF('Indicator Data'!R48="No Data",1,IF('Indicator Data imputation'!Q48&lt;&gt;"",1,0))</f>
        <v>0</v>
      </c>
      <c r="Q45" s="119">
        <f>IF('Indicator Data'!S48="No Data",1,IF('Indicator Data imputation'!R48&lt;&gt;"",1,0))</f>
        <v>0</v>
      </c>
      <c r="R45" s="119">
        <f>IF('Indicator Data'!T48="No Data",1,IF('Indicator Data imputation'!S48&lt;&gt;"",1,0))</f>
        <v>0</v>
      </c>
      <c r="S45" s="119">
        <f>IF('Indicator Data'!U48="No Data",1,IF('Indicator Data imputation'!T48&lt;&gt;"",1,0))</f>
        <v>0</v>
      </c>
      <c r="T45" s="119">
        <f>IF('Indicator Data'!V48="No Data",1,IF('Indicator Data imputation'!U48&lt;&gt;"",1,0))</f>
        <v>0</v>
      </c>
      <c r="U45" s="119">
        <f>IF('Indicator Data'!W48="No Data",1,IF('Indicator Data imputation'!V48&lt;&gt;"",1,0))</f>
        <v>0</v>
      </c>
      <c r="V45" s="119">
        <f>IF('Indicator Data'!X48="No Data",1,IF('Indicator Data imputation'!W48&lt;&gt;"",1,0))</f>
        <v>0</v>
      </c>
      <c r="W45" s="119">
        <f>IF('Indicator Data'!Y48="No Data",1,IF('Indicator Data imputation'!X48&lt;&gt;"",1,0))</f>
        <v>0</v>
      </c>
      <c r="X45" s="119">
        <f>IF('Indicator Data'!Z48="No Data",1,IF('Indicator Data imputation'!Y48&lt;&gt;"",1,0))</f>
        <v>0</v>
      </c>
      <c r="Y45" s="119">
        <f>IF('Indicator Data'!AA48="No Data",1,IF('Indicator Data imputation'!Z48&lt;&gt;"",1,0))</f>
        <v>0</v>
      </c>
      <c r="Z45" s="119">
        <f>IF('Indicator Data'!AB48="No Data",1,IF('Indicator Data imputation'!AA48&lt;&gt;"",1,0))</f>
        <v>0</v>
      </c>
      <c r="AA45" s="119">
        <f>IF('Indicator Data'!AC48="No Data",1,IF('Indicator Data imputation'!AB48&lt;&gt;"",1,0))</f>
        <v>0</v>
      </c>
      <c r="AB45" s="119">
        <f>IF('Indicator Data'!AD48="No Data",1,IF('Indicator Data imputation'!AC48&lt;&gt;"",1,0))</f>
        <v>0</v>
      </c>
      <c r="AC45" s="119">
        <f>IF('Indicator Data'!AE48="No Data",1,IF('Indicator Data imputation'!AD48&lt;&gt;"",1,0))</f>
        <v>0</v>
      </c>
      <c r="AD45" s="119">
        <f>IF('Indicator Data'!AF48="No Data",1,IF('Indicator Data imputation'!AE48&lt;&gt;"",1,0))</f>
        <v>0</v>
      </c>
      <c r="AE45" s="119">
        <f>IF('Indicator Data'!AG48="No Data",1,IF('Indicator Data imputation'!AF48&lt;&gt;"",1,0))</f>
        <v>0</v>
      </c>
      <c r="AF45" s="119">
        <f>IF('Indicator Data'!AH48="No Data",1,IF('Indicator Data imputation'!AG48&lt;&gt;"",1,0))</f>
        <v>0</v>
      </c>
      <c r="AG45" s="119">
        <f>IF('Indicator Data'!AI48="No Data",1,IF('Indicator Data imputation'!AH48&lt;&gt;"",1,0))</f>
        <v>0</v>
      </c>
      <c r="AH45" s="119">
        <f>IF('Indicator Data'!AJ48="No Data",1,IF('Indicator Data imputation'!AI48&lt;&gt;"",1,0))</f>
        <v>0</v>
      </c>
      <c r="AI45" s="119">
        <f>IF('Indicator Data'!AK48="No Data",1,IF('Indicator Data imputation'!AJ48&lt;&gt;"",1,0))</f>
        <v>0</v>
      </c>
      <c r="AJ45" s="119">
        <f>IF('Indicator Data'!AL48="No Data",1,IF('Indicator Data imputation'!AK48&lt;&gt;"",1,0))</f>
        <v>0</v>
      </c>
      <c r="AK45" s="119">
        <f>IF('Indicator Data'!AM48="No Data",1,IF('Indicator Data imputation'!AL48&lt;&gt;"",1,0))</f>
        <v>0</v>
      </c>
      <c r="AL45" s="119">
        <f>IF('Indicator Data'!AN48="No Data",1,IF('Indicator Data imputation'!AM48&lt;&gt;"",1,0))</f>
        <v>0</v>
      </c>
      <c r="AM45" s="119">
        <f>IF('Indicator Data'!AO48="No Data",1,IF('Indicator Data imputation'!AN48&lt;&gt;"",1,0))</f>
        <v>0</v>
      </c>
      <c r="AN45" s="119">
        <f>IF('Indicator Data'!AP48="No Data",1,IF('Indicator Data imputation'!AO48&lt;&gt;"",1,0))</f>
        <v>0</v>
      </c>
      <c r="AO45" s="119">
        <f>IF('Indicator Data'!AQ48="No Data",1,IF('Indicator Data imputation'!AP48&lt;&gt;"",1,0))</f>
        <v>0</v>
      </c>
      <c r="AP45" s="119">
        <f>IF('Indicator Data'!AR48="No Data",1,IF('Indicator Data imputation'!AQ48&lt;&gt;"",1,0))</f>
        <v>0</v>
      </c>
      <c r="AQ45" s="119">
        <f>IF('Indicator Data'!AS48="No Data",1,IF('Indicator Data imputation'!AR48&lt;&gt;"",1,0))</f>
        <v>0</v>
      </c>
      <c r="AR45" s="119">
        <f>IF('Indicator Data'!AT48="No Data",1,IF('Indicator Data imputation'!AS48&lt;&gt;"",1,0))</f>
        <v>0</v>
      </c>
      <c r="AS45" s="119">
        <f>IF('Indicator Data'!AU48="No Data",1,IF('Indicator Data imputation'!AT48&lt;&gt;"",1,0))</f>
        <v>0</v>
      </c>
      <c r="AT45" s="119">
        <f>IF('Indicator Data'!AV48="No Data",1,IF('Indicator Data imputation'!AU48&lt;&gt;"",1,0))</f>
        <v>0</v>
      </c>
      <c r="AU45" s="119">
        <f>IF('Indicator Data'!AW48="No Data",1,IF('Indicator Data imputation'!AV48&lt;&gt;"",1,0))</f>
        <v>0</v>
      </c>
      <c r="AV45" s="119">
        <f>IF('Indicator Data'!AX48="No Data",1,IF('Indicator Data imputation'!AW48&lt;&gt;"",1,0))</f>
        <v>0</v>
      </c>
      <c r="AW45" s="119">
        <f>IF('Indicator Data'!AY48="No Data",1,IF('Indicator Data imputation'!AX48&lt;&gt;"",1,0))</f>
        <v>0</v>
      </c>
      <c r="AX45" s="119">
        <f>IF('Indicator Data'!AZ48="No Data",1,IF('Indicator Data imputation'!AY48&lt;&gt;"",1,0))</f>
        <v>0</v>
      </c>
      <c r="AY45" s="119">
        <f>IF('Indicator Data'!BA48="No Data",1,IF('Indicator Data imputation'!AZ48&lt;&gt;"",1,0))</f>
        <v>0</v>
      </c>
      <c r="AZ45" s="119">
        <f>IF('Indicator Data'!BB48="No Data",1,IF('Indicator Data imputation'!BA48&lt;&gt;"",1,0))</f>
        <v>0</v>
      </c>
      <c r="BA45" s="119">
        <f>IF('Indicator Data'!BC48="No Data",1,IF('Indicator Data imputation'!BB48&lt;&gt;"",1,0))</f>
        <v>0</v>
      </c>
      <c r="BB45" s="119">
        <f>IF('Indicator Data'!BD48="No Data",1,IF('Indicator Data imputation'!BC48&lt;&gt;"",1,0))</f>
        <v>0</v>
      </c>
      <c r="BC45" s="119">
        <f>IF('Indicator Data'!BE48="No Data",1,IF('Indicator Data imputation'!BD48&lt;&gt;"",1,0))</f>
        <v>0</v>
      </c>
      <c r="BD45" s="4">
        <f t="shared" si="0"/>
        <v>1</v>
      </c>
      <c r="BE45" s="121">
        <f t="shared" si="1"/>
        <v>1.8518518518518517E-2</v>
      </c>
    </row>
    <row r="46" spans="1:57">
      <c r="A46" s="79" t="s">
        <v>377</v>
      </c>
      <c r="B46" s="119">
        <f>IF('Indicator Data'!D49="No Data",1,IF('Indicator Data imputation'!C49&lt;&gt;"",1,0))</f>
        <v>0</v>
      </c>
      <c r="C46" s="119">
        <f>IF('Indicator Data'!E49="No Data",1,IF('Indicator Data imputation'!D49&lt;&gt;"",1,0))</f>
        <v>0</v>
      </c>
      <c r="D46" s="119">
        <f>IF('Indicator Data'!F49="No Data",1,IF('Indicator Data imputation'!E49&lt;&gt;"",1,0))</f>
        <v>0</v>
      </c>
      <c r="E46" s="119">
        <f>IF('Indicator Data'!G49="No Data",1,IF('Indicator Data imputation'!F49&lt;&gt;"",1,0))</f>
        <v>0</v>
      </c>
      <c r="F46" s="119">
        <f>IF('Indicator Data'!H49="No Data",1,IF('Indicator Data imputation'!G49&lt;&gt;"",1,0))</f>
        <v>0</v>
      </c>
      <c r="G46" s="119">
        <f>IF('Indicator Data'!I49="No Data",1,IF('Indicator Data imputation'!H49&lt;&gt;"",1,0))</f>
        <v>0</v>
      </c>
      <c r="H46" s="119">
        <f>IF('Indicator Data'!J49="No Data",1,IF('Indicator Data imputation'!I49&lt;&gt;"",1,0))</f>
        <v>1</v>
      </c>
      <c r="I46" s="119">
        <f>IF('Indicator Data'!K49="No Data",1,IF('Indicator Data imputation'!J49&lt;&gt;"",1,0))</f>
        <v>0</v>
      </c>
      <c r="J46" s="119">
        <f>IF('Indicator Data'!L49="No Data",1,IF('Indicator Data imputation'!K49&lt;&gt;"",1,0))</f>
        <v>0</v>
      </c>
      <c r="K46" s="119">
        <f>IF('Indicator Data'!M49="No Data",1,IF('Indicator Data imputation'!L49&lt;&gt;"",1,0))</f>
        <v>1</v>
      </c>
      <c r="L46" s="119">
        <f>IF('Indicator Data'!N49="No Data",1,IF('Indicator Data imputation'!M49&lt;&gt;"",1,0))</f>
        <v>0</v>
      </c>
      <c r="M46" s="119">
        <f>IF('Indicator Data'!O49="No Data",1,IF('Indicator Data imputation'!N49&lt;&gt;"",1,0))</f>
        <v>0</v>
      </c>
      <c r="N46" s="119">
        <f>IF('Indicator Data'!P49="No Data",1,IF('Indicator Data imputation'!O49&lt;&gt;"",1,0))</f>
        <v>0</v>
      </c>
      <c r="O46" s="119">
        <f>IF('Indicator Data'!Q49="No Data",1,IF('Indicator Data imputation'!P49&lt;&gt;"",1,0))</f>
        <v>0</v>
      </c>
      <c r="P46" s="119">
        <f>IF('Indicator Data'!R49="No Data",1,IF('Indicator Data imputation'!Q49&lt;&gt;"",1,0))</f>
        <v>0</v>
      </c>
      <c r="Q46" s="119">
        <f>IF('Indicator Data'!S49="No Data",1,IF('Indicator Data imputation'!R49&lt;&gt;"",1,0))</f>
        <v>0</v>
      </c>
      <c r="R46" s="119">
        <f>IF('Indicator Data'!T49="No Data",1,IF('Indicator Data imputation'!S49&lt;&gt;"",1,0))</f>
        <v>0</v>
      </c>
      <c r="S46" s="119">
        <f>IF('Indicator Data'!U49="No Data",1,IF('Indicator Data imputation'!T49&lt;&gt;"",1,0))</f>
        <v>0</v>
      </c>
      <c r="T46" s="119">
        <f>IF('Indicator Data'!V49="No Data",1,IF('Indicator Data imputation'!U49&lt;&gt;"",1,0))</f>
        <v>0</v>
      </c>
      <c r="U46" s="119">
        <f>IF('Indicator Data'!W49="No Data",1,IF('Indicator Data imputation'!V49&lt;&gt;"",1,0))</f>
        <v>0</v>
      </c>
      <c r="V46" s="119">
        <f>IF('Indicator Data'!X49="No Data",1,IF('Indicator Data imputation'!W49&lt;&gt;"",1,0))</f>
        <v>0</v>
      </c>
      <c r="W46" s="119">
        <f>IF('Indicator Data'!Y49="No Data",1,IF('Indicator Data imputation'!X49&lt;&gt;"",1,0))</f>
        <v>0</v>
      </c>
      <c r="X46" s="119">
        <f>IF('Indicator Data'!Z49="No Data",1,IF('Indicator Data imputation'!Y49&lt;&gt;"",1,0))</f>
        <v>0</v>
      </c>
      <c r="Y46" s="119">
        <f>IF('Indicator Data'!AA49="No Data",1,IF('Indicator Data imputation'!Z49&lt;&gt;"",1,0))</f>
        <v>0</v>
      </c>
      <c r="Z46" s="119">
        <f>IF('Indicator Data'!AB49="No Data",1,IF('Indicator Data imputation'!AA49&lt;&gt;"",1,0))</f>
        <v>0</v>
      </c>
      <c r="AA46" s="119">
        <f>IF('Indicator Data'!AC49="No Data",1,IF('Indicator Data imputation'!AB49&lt;&gt;"",1,0))</f>
        <v>0</v>
      </c>
      <c r="AB46" s="119">
        <f>IF('Indicator Data'!AD49="No Data",1,IF('Indicator Data imputation'!AC49&lt;&gt;"",1,0))</f>
        <v>0</v>
      </c>
      <c r="AC46" s="119">
        <f>IF('Indicator Data'!AE49="No Data",1,IF('Indicator Data imputation'!AD49&lt;&gt;"",1,0))</f>
        <v>0</v>
      </c>
      <c r="AD46" s="119">
        <f>IF('Indicator Data'!AF49="No Data",1,IF('Indicator Data imputation'!AE49&lt;&gt;"",1,0))</f>
        <v>0</v>
      </c>
      <c r="AE46" s="119">
        <f>IF('Indicator Data'!AG49="No Data",1,IF('Indicator Data imputation'!AF49&lt;&gt;"",1,0))</f>
        <v>0</v>
      </c>
      <c r="AF46" s="119">
        <f>IF('Indicator Data'!AH49="No Data",1,IF('Indicator Data imputation'!AG49&lt;&gt;"",1,0))</f>
        <v>0</v>
      </c>
      <c r="AG46" s="119">
        <f>IF('Indicator Data'!AI49="No Data",1,IF('Indicator Data imputation'!AH49&lt;&gt;"",1,0))</f>
        <v>0</v>
      </c>
      <c r="AH46" s="119">
        <f>IF('Indicator Data'!AJ49="No Data",1,IF('Indicator Data imputation'!AI49&lt;&gt;"",1,0))</f>
        <v>0</v>
      </c>
      <c r="AI46" s="119">
        <f>IF('Indicator Data'!AK49="No Data",1,IF('Indicator Data imputation'!AJ49&lt;&gt;"",1,0))</f>
        <v>0</v>
      </c>
      <c r="AJ46" s="119">
        <f>IF('Indicator Data'!AL49="No Data",1,IF('Indicator Data imputation'!AK49&lt;&gt;"",1,0))</f>
        <v>0</v>
      </c>
      <c r="AK46" s="119">
        <f>IF('Indicator Data'!AM49="No Data",1,IF('Indicator Data imputation'!AL49&lt;&gt;"",1,0))</f>
        <v>0</v>
      </c>
      <c r="AL46" s="119">
        <f>IF('Indicator Data'!AN49="No Data",1,IF('Indicator Data imputation'!AM49&lt;&gt;"",1,0))</f>
        <v>0</v>
      </c>
      <c r="AM46" s="119">
        <f>IF('Indicator Data'!AO49="No Data",1,IF('Indicator Data imputation'!AN49&lt;&gt;"",1,0))</f>
        <v>0</v>
      </c>
      <c r="AN46" s="119">
        <f>IF('Indicator Data'!AP49="No Data",1,IF('Indicator Data imputation'!AO49&lt;&gt;"",1,0))</f>
        <v>0</v>
      </c>
      <c r="AO46" s="119">
        <f>IF('Indicator Data'!AQ49="No Data",1,IF('Indicator Data imputation'!AP49&lt;&gt;"",1,0))</f>
        <v>0</v>
      </c>
      <c r="AP46" s="119">
        <f>IF('Indicator Data'!AR49="No Data",1,IF('Indicator Data imputation'!AQ49&lt;&gt;"",1,0))</f>
        <v>0</v>
      </c>
      <c r="AQ46" s="119">
        <f>IF('Indicator Data'!AS49="No Data",1,IF('Indicator Data imputation'!AR49&lt;&gt;"",1,0))</f>
        <v>0</v>
      </c>
      <c r="AR46" s="119">
        <f>IF('Indicator Data'!AT49="No Data",1,IF('Indicator Data imputation'!AS49&lt;&gt;"",1,0))</f>
        <v>0</v>
      </c>
      <c r="AS46" s="119">
        <f>IF('Indicator Data'!AU49="No Data",1,IF('Indicator Data imputation'!AT49&lt;&gt;"",1,0))</f>
        <v>0</v>
      </c>
      <c r="AT46" s="119">
        <f>IF('Indicator Data'!AV49="No Data",1,IF('Indicator Data imputation'!AU49&lt;&gt;"",1,0))</f>
        <v>0</v>
      </c>
      <c r="AU46" s="119">
        <f>IF('Indicator Data'!AW49="No Data",1,IF('Indicator Data imputation'!AV49&lt;&gt;"",1,0))</f>
        <v>0</v>
      </c>
      <c r="AV46" s="119">
        <f>IF('Indicator Data'!AX49="No Data",1,IF('Indicator Data imputation'!AW49&lt;&gt;"",1,0))</f>
        <v>0</v>
      </c>
      <c r="AW46" s="119">
        <f>IF('Indicator Data'!AY49="No Data",1,IF('Indicator Data imputation'!AX49&lt;&gt;"",1,0))</f>
        <v>0</v>
      </c>
      <c r="AX46" s="119">
        <f>IF('Indicator Data'!AZ49="No Data",1,IF('Indicator Data imputation'!AY49&lt;&gt;"",1,0))</f>
        <v>0</v>
      </c>
      <c r="AY46" s="119">
        <f>IF('Indicator Data'!BA49="No Data",1,IF('Indicator Data imputation'!AZ49&lt;&gt;"",1,0))</f>
        <v>0</v>
      </c>
      <c r="AZ46" s="119">
        <f>IF('Indicator Data'!BB49="No Data",1,IF('Indicator Data imputation'!BA49&lt;&gt;"",1,0))</f>
        <v>0</v>
      </c>
      <c r="BA46" s="119">
        <f>IF('Indicator Data'!BC49="No Data",1,IF('Indicator Data imputation'!BB49&lt;&gt;"",1,0))</f>
        <v>0</v>
      </c>
      <c r="BB46" s="119">
        <f>IF('Indicator Data'!BD49="No Data",1,IF('Indicator Data imputation'!BC49&lt;&gt;"",1,0))</f>
        <v>0</v>
      </c>
      <c r="BC46" s="119">
        <f>IF('Indicator Data'!BE49="No Data",1,IF('Indicator Data imputation'!BD49&lt;&gt;"",1,0))</f>
        <v>0</v>
      </c>
      <c r="BD46" s="4">
        <f t="shared" si="0"/>
        <v>2</v>
      </c>
      <c r="BE46" s="121">
        <f t="shared" si="1"/>
        <v>3.7037037037037035E-2</v>
      </c>
    </row>
    <row r="47" spans="1:57">
      <c r="A47" s="79" t="s">
        <v>378</v>
      </c>
      <c r="B47" s="119">
        <f>IF('Indicator Data'!D50="No Data",1,IF('Indicator Data imputation'!C50&lt;&gt;"",1,0))</f>
        <v>0</v>
      </c>
      <c r="C47" s="119">
        <f>IF('Indicator Data'!E50="No Data",1,IF('Indicator Data imputation'!D50&lt;&gt;"",1,0))</f>
        <v>0</v>
      </c>
      <c r="D47" s="119">
        <f>IF('Indicator Data'!F50="No Data",1,IF('Indicator Data imputation'!E50&lt;&gt;"",1,0))</f>
        <v>0</v>
      </c>
      <c r="E47" s="119">
        <f>IF('Indicator Data'!G50="No Data",1,IF('Indicator Data imputation'!F50&lt;&gt;"",1,0))</f>
        <v>0</v>
      </c>
      <c r="F47" s="119">
        <f>IF('Indicator Data'!H50="No Data",1,IF('Indicator Data imputation'!G50&lt;&gt;"",1,0))</f>
        <v>0</v>
      </c>
      <c r="G47" s="119">
        <f>IF('Indicator Data'!I50="No Data",1,IF('Indicator Data imputation'!H50&lt;&gt;"",1,0))</f>
        <v>1</v>
      </c>
      <c r="H47" s="119">
        <f>IF('Indicator Data'!J50="No Data",1,IF('Indicator Data imputation'!I50&lt;&gt;"",1,0))</f>
        <v>1</v>
      </c>
      <c r="I47" s="119">
        <f>IF('Indicator Data'!K50="No Data",1,IF('Indicator Data imputation'!J50&lt;&gt;"",1,0))</f>
        <v>0</v>
      </c>
      <c r="J47" s="119">
        <f>IF('Indicator Data'!L50="No Data",1,IF('Indicator Data imputation'!K50&lt;&gt;"",1,0))</f>
        <v>0</v>
      </c>
      <c r="K47" s="119">
        <f>IF('Indicator Data'!M50="No Data",1,IF('Indicator Data imputation'!L50&lt;&gt;"",1,0))</f>
        <v>0</v>
      </c>
      <c r="L47" s="119">
        <f>IF('Indicator Data'!N50="No Data",1,IF('Indicator Data imputation'!M50&lt;&gt;"",1,0))</f>
        <v>0</v>
      </c>
      <c r="M47" s="119">
        <f>IF('Indicator Data'!O50="No Data",1,IF('Indicator Data imputation'!N50&lt;&gt;"",1,0))</f>
        <v>0</v>
      </c>
      <c r="N47" s="119">
        <f>IF('Indicator Data'!P50="No Data",1,IF('Indicator Data imputation'!O50&lt;&gt;"",1,0))</f>
        <v>0</v>
      </c>
      <c r="O47" s="119">
        <f>IF('Indicator Data'!Q50="No Data",1,IF('Indicator Data imputation'!P50&lt;&gt;"",1,0))</f>
        <v>0</v>
      </c>
      <c r="P47" s="119">
        <f>IF('Indicator Data'!R50="No Data",1,IF('Indicator Data imputation'!Q50&lt;&gt;"",1,0))</f>
        <v>0</v>
      </c>
      <c r="Q47" s="119">
        <f>IF('Indicator Data'!S50="No Data",1,IF('Indicator Data imputation'!R50&lt;&gt;"",1,0))</f>
        <v>0</v>
      </c>
      <c r="R47" s="119">
        <f>IF('Indicator Data'!T50="No Data",1,IF('Indicator Data imputation'!S50&lt;&gt;"",1,0))</f>
        <v>0</v>
      </c>
      <c r="S47" s="119">
        <f>IF('Indicator Data'!U50="No Data",1,IF('Indicator Data imputation'!T50&lt;&gt;"",1,0))</f>
        <v>0</v>
      </c>
      <c r="T47" s="119">
        <f>IF('Indicator Data'!V50="No Data",1,IF('Indicator Data imputation'!U50&lt;&gt;"",1,0))</f>
        <v>0</v>
      </c>
      <c r="U47" s="119">
        <f>IF('Indicator Data'!W50="No Data",1,IF('Indicator Data imputation'!V50&lt;&gt;"",1,0))</f>
        <v>0</v>
      </c>
      <c r="V47" s="119">
        <f>IF('Indicator Data'!X50="No Data",1,IF('Indicator Data imputation'!W50&lt;&gt;"",1,0))</f>
        <v>0</v>
      </c>
      <c r="W47" s="119">
        <f>IF('Indicator Data'!Y50="No Data",1,IF('Indicator Data imputation'!X50&lt;&gt;"",1,0))</f>
        <v>0</v>
      </c>
      <c r="X47" s="119">
        <f>IF('Indicator Data'!Z50="No Data",1,IF('Indicator Data imputation'!Y50&lt;&gt;"",1,0))</f>
        <v>0</v>
      </c>
      <c r="Y47" s="119">
        <f>IF('Indicator Data'!AA50="No Data",1,IF('Indicator Data imputation'!Z50&lt;&gt;"",1,0))</f>
        <v>0</v>
      </c>
      <c r="Z47" s="119">
        <f>IF('Indicator Data'!AB50="No Data",1,IF('Indicator Data imputation'!AA50&lt;&gt;"",1,0))</f>
        <v>0</v>
      </c>
      <c r="AA47" s="119">
        <f>IF('Indicator Data'!AC50="No Data",1,IF('Indicator Data imputation'!AB50&lt;&gt;"",1,0))</f>
        <v>0</v>
      </c>
      <c r="AB47" s="119">
        <f>IF('Indicator Data'!AD50="No Data",1,IF('Indicator Data imputation'!AC50&lt;&gt;"",1,0))</f>
        <v>0</v>
      </c>
      <c r="AC47" s="119">
        <f>IF('Indicator Data'!AE50="No Data",1,IF('Indicator Data imputation'!AD50&lt;&gt;"",1,0))</f>
        <v>0</v>
      </c>
      <c r="AD47" s="119">
        <f>IF('Indicator Data'!AF50="No Data",1,IF('Indicator Data imputation'!AE50&lt;&gt;"",1,0))</f>
        <v>0</v>
      </c>
      <c r="AE47" s="119">
        <f>IF('Indicator Data'!AG50="No Data",1,IF('Indicator Data imputation'!AF50&lt;&gt;"",1,0))</f>
        <v>0</v>
      </c>
      <c r="AF47" s="119">
        <f>IF('Indicator Data'!AH50="No Data",1,IF('Indicator Data imputation'!AG50&lt;&gt;"",1,0))</f>
        <v>0</v>
      </c>
      <c r="AG47" s="119">
        <f>IF('Indicator Data'!AI50="No Data",1,IF('Indicator Data imputation'!AH50&lt;&gt;"",1,0))</f>
        <v>0</v>
      </c>
      <c r="AH47" s="119">
        <f>IF('Indicator Data'!AJ50="No Data",1,IF('Indicator Data imputation'!AI50&lt;&gt;"",1,0))</f>
        <v>0</v>
      </c>
      <c r="AI47" s="119">
        <f>IF('Indicator Data'!AK50="No Data",1,IF('Indicator Data imputation'!AJ50&lt;&gt;"",1,0))</f>
        <v>0</v>
      </c>
      <c r="AJ47" s="119">
        <f>IF('Indicator Data'!AL50="No Data",1,IF('Indicator Data imputation'!AK50&lt;&gt;"",1,0))</f>
        <v>0</v>
      </c>
      <c r="AK47" s="119">
        <f>IF('Indicator Data'!AM50="No Data",1,IF('Indicator Data imputation'!AL50&lt;&gt;"",1,0))</f>
        <v>0</v>
      </c>
      <c r="AL47" s="119">
        <f>IF('Indicator Data'!AN50="No Data",1,IF('Indicator Data imputation'!AM50&lt;&gt;"",1,0))</f>
        <v>0</v>
      </c>
      <c r="AM47" s="119">
        <f>IF('Indicator Data'!AO50="No Data",1,IF('Indicator Data imputation'!AN50&lt;&gt;"",1,0))</f>
        <v>0</v>
      </c>
      <c r="AN47" s="119">
        <f>IF('Indicator Data'!AP50="No Data",1,IF('Indicator Data imputation'!AO50&lt;&gt;"",1,0))</f>
        <v>0</v>
      </c>
      <c r="AO47" s="119">
        <f>IF('Indicator Data'!AQ50="No Data",1,IF('Indicator Data imputation'!AP50&lt;&gt;"",1,0))</f>
        <v>0</v>
      </c>
      <c r="AP47" s="119">
        <f>IF('Indicator Data'!AR50="No Data",1,IF('Indicator Data imputation'!AQ50&lt;&gt;"",1,0))</f>
        <v>0</v>
      </c>
      <c r="AQ47" s="119">
        <f>IF('Indicator Data'!AS50="No Data",1,IF('Indicator Data imputation'!AR50&lt;&gt;"",1,0))</f>
        <v>0</v>
      </c>
      <c r="AR47" s="119">
        <f>IF('Indicator Data'!AT50="No Data",1,IF('Indicator Data imputation'!AS50&lt;&gt;"",1,0))</f>
        <v>0</v>
      </c>
      <c r="AS47" s="119">
        <f>IF('Indicator Data'!AU50="No Data",1,IF('Indicator Data imputation'!AT50&lt;&gt;"",1,0))</f>
        <v>0</v>
      </c>
      <c r="AT47" s="119">
        <f>IF('Indicator Data'!AV50="No Data",1,IF('Indicator Data imputation'!AU50&lt;&gt;"",1,0))</f>
        <v>0</v>
      </c>
      <c r="AU47" s="119">
        <f>IF('Indicator Data'!AW50="No Data",1,IF('Indicator Data imputation'!AV50&lt;&gt;"",1,0))</f>
        <v>0</v>
      </c>
      <c r="AV47" s="119">
        <f>IF('Indicator Data'!AX50="No Data",1,IF('Indicator Data imputation'!AW50&lt;&gt;"",1,0))</f>
        <v>0</v>
      </c>
      <c r="AW47" s="119">
        <f>IF('Indicator Data'!AY50="No Data",1,IF('Indicator Data imputation'!AX50&lt;&gt;"",1,0))</f>
        <v>0</v>
      </c>
      <c r="AX47" s="119">
        <f>IF('Indicator Data'!AZ50="No Data",1,IF('Indicator Data imputation'!AY50&lt;&gt;"",1,0))</f>
        <v>0</v>
      </c>
      <c r="AY47" s="119">
        <f>IF('Indicator Data'!BA50="No Data",1,IF('Indicator Data imputation'!AZ50&lt;&gt;"",1,0))</f>
        <v>0</v>
      </c>
      <c r="AZ47" s="119">
        <f>IF('Indicator Data'!BB50="No Data",1,IF('Indicator Data imputation'!BA50&lt;&gt;"",1,0))</f>
        <v>0</v>
      </c>
      <c r="BA47" s="119">
        <f>IF('Indicator Data'!BC50="No Data",1,IF('Indicator Data imputation'!BB50&lt;&gt;"",1,0))</f>
        <v>0</v>
      </c>
      <c r="BB47" s="119">
        <f>IF('Indicator Data'!BD50="No Data",1,IF('Indicator Data imputation'!BC50&lt;&gt;"",1,0))</f>
        <v>0</v>
      </c>
      <c r="BC47" s="119">
        <f>IF('Indicator Data'!BE50="No Data",1,IF('Indicator Data imputation'!BD50&lt;&gt;"",1,0))</f>
        <v>0</v>
      </c>
      <c r="BD47" s="4">
        <f t="shared" si="0"/>
        <v>2</v>
      </c>
      <c r="BE47" s="121">
        <f t="shared" si="1"/>
        <v>3.7037037037037035E-2</v>
      </c>
    </row>
    <row r="48" spans="1:57">
      <c r="A48" s="79" t="s">
        <v>379</v>
      </c>
      <c r="B48" s="119">
        <f>IF('Indicator Data'!D51="No Data",1,IF('Indicator Data imputation'!C51&lt;&gt;"",1,0))</f>
        <v>0</v>
      </c>
      <c r="C48" s="119">
        <f>IF('Indicator Data'!E51="No Data",1,IF('Indicator Data imputation'!D51&lt;&gt;"",1,0))</f>
        <v>0</v>
      </c>
      <c r="D48" s="119">
        <f>IF('Indicator Data'!F51="No Data",1,IF('Indicator Data imputation'!E51&lt;&gt;"",1,0))</f>
        <v>0</v>
      </c>
      <c r="E48" s="119">
        <f>IF('Indicator Data'!G51="No Data",1,IF('Indicator Data imputation'!F51&lt;&gt;"",1,0))</f>
        <v>0</v>
      </c>
      <c r="F48" s="119">
        <f>IF('Indicator Data'!H51="No Data",1,IF('Indicator Data imputation'!G51&lt;&gt;"",1,0))</f>
        <v>0</v>
      </c>
      <c r="G48" s="119">
        <f>IF('Indicator Data'!I51="No Data",1,IF('Indicator Data imputation'!H51&lt;&gt;"",1,0))</f>
        <v>0</v>
      </c>
      <c r="H48" s="119">
        <f>IF('Indicator Data'!J51="No Data",1,IF('Indicator Data imputation'!I51&lt;&gt;"",1,0))</f>
        <v>1</v>
      </c>
      <c r="I48" s="119">
        <f>IF('Indicator Data'!K51="No Data",1,IF('Indicator Data imputation'!J51&lt;&gt;"",1,0))</f>
        <v>0</v>
      </c>
      <c r="J48" s="119">
        <f>IF('Indicator Data'!L51="No Data",1,IF('Indicator Data imputation'!K51&lt;&gt;"",1,0))</f>
        <v>0</v>
      </c>
      <c r="K48" s="119">
        <f>IF('Indicator Data'!M51="No Data",1,IF('Indicator Data imputation'!L51&lt;&gt;"",1,0))</f>
        <v>0</v>
      </c>
      <c r="L48" s="119">
        <f>IF('Indicator Data'!N51="No Data",1,IF('Indicator Data imputation'!M51&lt;&gt;"",1,0))</f>
        <v>0</v>
      </c>
      <c r="M48" s="119">
        <f>IF('Indicator Data'!O51="No Data",1,IF('Indicator Data imputation'!N51&lt;&gt;"",1,0))</f>
        <v>0</v>
      </c>
      <c r="N48" s="119">
        <f>IF('Indicator Data'!P51="No Data",1,IF('Indicator Data imputation'!O51&lt;&gt;"",1,0))</f>
        <v>0</v>
      </c>
      <c r="O48" s="119">
        <f>IF('Indicator Data'!Q51="No Data",1,IF('Indicator Data imputation'!P51&lt;&gt;"",1,0))</f>
        <v>0</v>
      </c>
      <c r="P48" s="119">
        <f>IF('Indicator Data'!R51="No Data",1,IF('Indicator Data imputation'!Q51&lt;&gt;"",1,0))</f>
        <v>0</v>
      </c>
      <c r="Q48" s="119">
        <f>IF('Indicator Data'!S51="No Data",1,IF('Indicator Data imputation'!R51&lt;&gt;"",1,0))</f>
        <v>0</v>
      </c>
      <c r="R48" s="119">
        <f>IF('Indicator Data'!T51="No Data",1,IF('Indicator Data imputation'!S51&lt;&gt;"",1,0))</f>
        <v>0</v>
      </c>
      <c r="S48" s="119">
        <f>IF('Indicator Data'!U51="No Data",1,IF('Indicator Data imputation'!T51&lt;&gt;"",1,0))</f>
        <v>0</v>
      </c>
      <c r="T48" s="119">
        <f>IF('Indicator Data'!V51="No Data",1,IF('Indicator Data imputation'!U51&lt;&gt;"",1,0))</f>
        <v>0</v>
      </c>
      <c r="U48" s="119">
        <f>IF('Indicator Data'!W51="No Data",1,IF('Indicator Data imputation'!V51&lt;&gt;"",1,0))</f>
        <v>0</v>
      </c>
      <c r="V48" s="119">
        <f>IF('Indicator Data'!X51="No Data",1,IF('Indicator Data imputation'!W51&lt;&gt;"",1,0))</f>
        <v>0</v>
      </c>
      <c r="W48" s="119">
        <f>IF('Indicator Data'!Y51="No Data",1,IF('Indicator Data imputation'!X51&lt;&gt;"",1,0))</f>
        <v>0</v>
      </c>
      <c r="X48" s="119">
        <f>IF('Indicator Data'!Z51="No Data",1,IF('Indicator Data imputation'!Y51&lt;&gt;"",1,0))</f>
        <v>0</v>
      </c>
      <c r="Y48" s="119">
        <f>IF('Indicator Data'!AA51="No Data",1,IF('Indicator Data imputation'!Z51&lt;&gt;"",1,0))</f>
        <v>0</v>
      </c>
      <c r="Z48" s="119">
        <f>IF('Indicator Data'!AB51="No Data",1,IF('Indicator Data imputation'!AA51&lt;&gt;"",1,0))</f>
        <v>0</v>
      </c>
      <c r="AA48" s="119">
        <f>IF('Indicator Data'!AC51="No Data",1,IF('Indicator Data imputation'!AB51&lt;&gt;"",1,0))</f>
        <v>0</v>
      </c>
      <c r="AB48" s="119">
        <f>IF('Indicator Data'!AD51="No Data",1,IF('Indicator Data imputation'!AC51&lt;&gt;"",1,0))</f>
        <v>0</v>
      </c>
      <c r="AC48" s="119">
        <f>IF('Indicator Data'!AE51="No Data",1,IF('Indicator Data imputation'!AD51&lt;&gt;"",1,0))</f>
        <v>0</v>
      </c>
      <c r="AD48" s="119">
        <f>IF('Indicator Data'!AF51="No Data",1,IF('Indicator Data imputation'!AE51&lt;&gt;"",1,0))</f>
        <v>0</v>
      </c>
      <c r="AE48" s="119">
        <f>IF('Indicator Data'!AG51="No Data",1,IF('Indicator Data imputation'!AF51&lt;&gt;"",1,0))</f>
        <v>0</v>
      </c>
      <c r="AF48" s="119">
        <f>IF('Indicator Data'!AH51="No Data",1,IF('Indicator Data imputation'!AG51&lt;&gt;"",1,0))</f>
        <v>0</v>
      </c>
      <c r="AG48" s="119">
        <f>IF('Indicator Data'!AI51="No Data",1,IF('Indicator Data imputation'!AH51&lt;&gt;"",1,0))</f>
        <v>0</v>
      </c>
      <c r="AH48" s="119">
        <f>IF('Indicator Data'!AJ51="No Data",1,IF('Indicator Data imputation'!AI51&lt;&gt;"",1,0))</f>
        <v>0</v>
      </c>
      <c r="AI48" s="119">
        <f>IF('Indicator Data'!AK51="No Data",1,IF('Indicator Data imputation'!AJ51&lt;&gt;"",1,0))</f>
        <v>0</v>
      </c>
      <c r="AJ48" s="119">
        <f>IF('Indicator Data'!AL51="No Data",1,IF('Indicator Data imputation'!AK51&lt;&gt;"",1,0))</f>
        <v>0</v>
      </c>
      <c r="AK48" s="119">
        <f>IF('Indicator Data'!AM51="No Data",1,IF('Indicator Data imputation'!AL51&lt;&gt;"",1,0))</f>
        <v>0</v>
      </c>
      <c r="AL48" s="119">
        <f>IF('Indicator Data'!AN51="No Data",1,IF('Indicator Data imputation'!AM51&lt;&gt;"",1,0))</f>
        <v>0</v>
      </c>
      <c r="AM48" s="119">
        <f>IF('Indicator Data'!AO51="No Data",1,IF('Indicator Data imputation'!AN51&lt;&gt;"",1,0))</f>
        <v>0</v>
      </c>
      <c r="AN48" s="119">
        <f>IF('Indicator Data'!AP51="No Data",1,IF('Indicator Data imputation'!AO51&lt;&gt;"",1,0))</f>
        <v>0</v>
      </c>
      <c r="AO48" s="119">
        <f>IF('Indicator Data'!AQ51="No Data",1,IF('Indicator Data imputation'!AP51&lt;&gt;"",1,0))</f>
        <v>0</v>
      </c>
      <c r="AP48" s="119">
        <f>IF('Indicator Data'!AR51="No Data",1,IF('Indicator Data imputation'!AQ51&lt;&gt;"",1,0))</f>
        <v>0</v>
      </c>
      <c r="AQ48" s="119">
        <f>IF('Indicator Data'!AS51="No Data",1,IF('Indicator Data imputation'!AR51&lt;&gt;"",1,0))</f>
        <v>0</v>
      </c>
      <c r="AR48" s="119">
        <f>IF('Indicator Data'!AT51="No Data",1,IF('Indicator Data imputation'!AS51&lt;&gt;"",1,0))</f>
        <v>0</v>
      </c>
      <c r="AS48" s="119">
        <f>IF('Indicator Data'!AU51="No Data",1,IF('Indicator Data imputation'!AT51&lt;&gt;"",1,0))</f>
        <v>0</v>
      </c>
      <c r="AT48" s="119">
        <f>IF('Indicator Data'!AV51="No Data",1,IF('Indicator Data imputation'!AU51&lt;&gt;"",1,0))</f>
        <v>0</v>
      </c>
      <c r="AU48" s="119">
        <f>IF('Indicator Data'!AW51="No Data",1,IF('Indicator Data imputation'!AV51&lt;&gt;"",1,0))</f>
        <v>0</v>
      </c>
      <c r="AV48" s="119">
        <f>IF('Indicator Data'!AX51="No Data",1,IF('Indicator Data imputation'!AW51&lt;&gt;"",1,0))</f>
        <v>0</v>
      </c>
      <c r="AW48" s="119">
        <f>IF('Indicator Data'!AY51="No Data",1,IF('Indicator Data imputation'!AX51&lt;&gt;"",1,0))</f>
        <v>0</v>
      </c>
      <c r="AX48" s="119">
        <f>IF('Indicator Data'!AZ51="No Data",1,IF('Indicator Data imputation'!AY51&lt;&gt;"",1,0))</f>
        <v>0</v>
      </c>
      <c r="AY48" s="119">
        <f>IF('Indicator Data'!BA51="No Data",1,IF('Indicator Data imputation'!AZ51&lt;&gt;"",1,0))</f>
        <v>0</v>
      </c>
      <c r="AZ48" s="119">
        <f>IF('Indicator Data'!BB51="No Data",1,IF('Indicator Data imputation'!BA51&lt;&gt;"",1,0))</f>
        <v>0</v>
      </c>
      <c r="BA48" s="119">
        <f>IF('Indicator Data'!BC51="No Data",1,IF('Indicator Data imputation'!BB51&lt;&gt;"",1,0))</f>
        <v>0</v>
      </c>
      <c r="BB48" s="119">
        <f>IF('Indicator Data'!BD51="No Data",1,IF('Indicator Data imputation'!BC51&lt;&gt;"",1,0))</f>
        <v>0</v>
      </c>
      <c r="BC48" s="119">
        <f>IF('Indicator Data'!BE51="No Data",1,IF('Indicator Data imputation'!BD51&lt;&gt;"",1,0))</f>
        <v>0</v>
      </c>
      <c r="BD48" s="4">
        <f t="shared" si="0"/>
        <v>1</v>
      </c>
      <c r="BE48" s="121">
        <f t="shared" si="1"/>
        <v>1.8518518518518517E-2</v>
      </c>
    </row>
    <row r="49" spans="1:57">
      <c r="A49" s="79" t="s">
        <v>380</v>
      </c>
      <c r="B49" s="119">
        <f>IF('Indicator Data'!D52="No Data",1,IF('Indicator Data imputation'!C52&lt;&gt;"",1,0))</f>
        <v>0</v>
      </c>
      <c r="C49" s="119">
        <f>IF('Indicator Data'!E52="No Data",1,IF('Indicator Data imputation'!D52&lt;&gt;"",1,0))</f>
        <v>0</v>
      </c>
      <c r="D49" s="119">
        <f>IF('Indicator Data'!F52="No Data",1,IF('Indicator Data imputation'!E52&lt;&gt;"",1,0))</f>
        <v>0</v>
      </c>
      <c r="E49" s="119">
        <f>IF('Indicator Data'!G52="No Data",1,IF('Indicator Data imputation'!F52&lt;&gt;"",1,0))</f>
        <v>0</v>
      </c>
      <c r="F49" s="119">
        <f>IF('Indicator Data'!H52="No Data",1,IF('Indicator Data imputation'!G52&lt;&gt;"",1,0))</f>
        <v>0</v>
      </c>
      <c r="G49" s="119">
        <f>IF('Indicator Data'!I52="No Data",1,IF('Indicator Data imputation'!H52&lt;&gt;"",1,0))</f>
        <v>0</v>
      </c>
      <c r="H49" s="119">
        <f>IF('Indicator Data'!J52="No Data",1,IF('Indicator Data imputation'!I52&lt;&gt;"",1,0))</f>
        <v>1</v>
      </c>
      <c r="I49" s="119">
        <f>IF('Indicator Data'!K52="No Data",1,IF('Indicator Data imputation'!J52&lt;&gt;"",1,0))</f>
        <v>0</v>
      </c>
      <c r="J49" s="119">
        <f>IF('Indicator Data'!L52="No Data",1,IF('Indicator Data imputation'!K52&lt;&gt;"",1,0))</f>
        <v>0</v>
      </c>
      <c r="K49" s="119">
        <f>IF('Indicator Data'!M52="No Data",1,IF('Indicator Data imputation'!L52&lt;&gt;"",1,0))</f>
        <v>0</v>
      </c>
      <c r="L49" s="119">
        <f>IF('Indicator Data'!N52="No Data",1,IF('Indicator Data imputation'!M52&lt;&gt;"",1,0))</f>
        <v>0</v>
      </c>
      <c r="M49" s="119">
        <f>IF('Indicator Data'!O52="No Data",1,IF('Indicator Data imputation'!N52&lt;&gt;"",1,0))</f>
        <v>0</v>
      </c>
      <c r="N49" s="119">
        <f>IF('Indicator Data'!P52="No Data",1,IF('Indicator Data imputation'!O52&lt;&gt;"",1,0))</f>
        <v>0</v>
      </c>
      <c r="O49" s="119">
        <f>IF('Indicator Data'!Q52="No Data",1,IF('Indicator Data imputation'!P52&lt;&gt;"",1,0))</f>
        <v>0</v>
      </c>
      <c r="P49" s="119">
        <f>IF('Indicator Data'!R52="No Data",1,IF('Indicator Data imputation'!Q52&lt;&gt;"",1,0))</f>
        <v>0</v>
      </c>
      <c r="Q49" s="119">
        <f>IF('Indicator Data'!S52="No Data",1,IF('Indicator Data imputation'!R52&lt;&gt;"",1,0))</f>
        <v>0</v>
      </c>
      <c r="R49" s="119">
        <f>IF('Indicator Data'!T52="No Data",1,IF('Indicator Data imputation'!S52&lt;&gt;"",1,0))</f>
        <v>0</v>
      </c>
      <c r="S49" s="119">
        <f>IF('Indicator Data'!U52="No Data",1,IF('Indicator Data imputation'!T52&lt;&gt;"",1,0))</f>
        <v>0</v>
      </c>
      <c r="T49" s="119">
        <f>IF('Indicator Data'!V52="No Data",1,IF('Indicator Data imputation'!U52&lt;&gt;"",1,0))</f>
        <v>0</v>
      </c>
      <c r="U49" s="119">
        <f>IF('Indicator Data'!W52="No Data",1,IF('Indicator Data imputation'!V52&lt;&gt;"",1,0))</f>
        <v>0</v>
      </c>
      <c r="V49" s="119">
        <f>IF('Indicator Data'!X52="No Data",1,IF('Indicator Data imputation'!W52&lt;&gt;"",1,0))</f>
        <v>0</v>
      </c>
      <c r="W49" s="119">
        <f>IF('Indicator Data'!Y52="No Data",1,IF('Indicator Data imputation'!X52&lt;&gt;"",1,0))</f>
        <v>0</v>
      </c>
      <c r="X49" s="119">
        <f>IF('Indicator Data'!Z52="No Data",1,IF('Indicator Data imputation'!Y52&lt;&gt;"",1,0))</f>
        <v>0</v>
      </c>
      <c r="Y49" s="119">
        <f>IF('Indicator Data'!AA52="No Data",1,IF('Indicator Data imputation'!Z52&lt;&gt;"",1,0))</f>
        <v>0</v>
      </c>
      <c r="Z49" s="119">
        <f>IF('Indicator Data'!AB52="No Data",1,IF('Indicator Data imputation'!AA52&lt;&gt;"",1,0))</f>
        <v>0</v>
      </c>
      <c r="AA49" s="119">
        <f>IF('Indicator Data'!AC52="No Data",1,IF('Indicator Data imputation'!AB52&lt;&gt;"",1,0))</f>
        <v>0</v>
      </c>
      <c r="AB49" s="119">
        <f>IF('Indicator Data'!AD52="No Data",1,IF('Indicator Data imputation'!AC52&lt;&gt;"",1,0))</f>
        <v>0</v>
      </c>
      <c r="AC49" s="119">
        <f>IF('Indicator Data'!AE52="No Data",1,IF('Indicator Data imputation'!AD52&lt;&gt;"",1,0))</f>
        <v>0</v>
      </c>
      <c r="AD49" s="119">
        <f>IF('Indicator Data'!AF52="No Data",1,IF('Indicator Data imputation'!AE52&lt;&gt;"",1,0))</f>
        <v>0</v>
      </c>
      <c r="AE49" s="119">
        <f>IF('Indicator Data'!AG52="No Data",1,IF('Indicator Data imputation'!AF52&lt;&gt;"",1,0))</f>
        <v>0</v>
      </c>
      <c r="AF49" s="119">
        <f>IF('Indicator Data'!AH52="No Data",1,IF('Indicator Data imputation'!AG52&lt;&gt;"",1,0))</f>
        <v>0</v>
      </c>
      <c r="AG49" s="119">
        <f>IF('Indicator Data'!AI52="No Data",1,IF('Indicator Data imputation'!AH52&lt;&gt;"",1,0))</f>
        <v>0</v>
      </c>
      <c r="AH49" s="119">
        <f>IF('Indicator Data'!AJ52="No Data",1,IF('Indicator Data imputation'!AI52&lt;&gt;"",1,0))</f>
        <v>0</v>
      </c>
      <c r="AI49" s="119">
        <f>IF('Indicator Data'!AK52="No Data",1,IF('Indicator Data imputation'!AJ52&lt;&gt;"",1,0))</f>
        <v>0</v>
      </c>
      <c r="AJ49" s="119">
        <f>IF('Indicator Data'!AL52="No Data",1,IF('Indicator Data imputation'!AK52&lt;&gt;"",1,0))</f>
        <v>0</v>
      </c>
      <c r="AK49" s="119">
        <f>IF('Indicator Data'!AM52="No Data",1,IF('Indicator Data imputation'!AL52&lt;&gt;"",1,0))</f>
        <v>0</v>
      </c>
      <c r="AL49" s="119">
        <f>IF('Indicator Data'!AN52="No Data",1,IF('Indicator Data imputation'!AM52&lt;&gt;"",1,0))</f>
        <v>0</v>
      </c>
      <c r="AM49" s="119">
        <f>IF('Indicator Data'!AO52="No Data",1,IF('Indicator Data imputation'!AN52&lt;&gt;"",1,0))</f>
        <v>0</v>
      </c>
      <c r="AN49" s="119">
        <f>IF('Indicator Data'!AP52="No Data",1,IF('Indicator Data imputation'!AO52&lt;&gt;"",1,0))</f>
        <v>0</v>
      </c>
      <c r="AO49" s="119">
        <f>IF('Indicator Data'!AQ52="No Data",1,IF('Indicator Data imputation'!AP52&lt;&gt;"",1,0))</f>
        <v>0</v>
      </c>
      <c r="AP49" s="119">
        <f>IF('Indicator Data'!AR52="No Data",1,IF('Indicator Data imputation'!AQ52&lt;&gt;"",1,0))</f>
        <v>0</v>
      </c>
      <c r="AQ49" s="119">
        <f>IF('Indicator Data'!AS52="No Data",1,IF('Indicator Data imputation'!AR52&lt;&gt;"",1,0))</f>
        <v>0</v>
      </c>
      <c r="AR49" s="119">
        <f>IF('Indicator Data'!AT52="No Data",1,IF('Indicator Data imputation'!AS52&lt;&gt;"",1,0))</f>
        <v>0</v>
      </c>
      <c r="AS49" s="119">
        <f>IF('Indicator Data'!AU52="No Data",1,IF('Indicator Data imputation'!AT52&lt;&gt;"",1,0))</f>
        <v>0</v>
      </c>
      <c r="AT49" s="119">
        <f>IF('Indicator Data'!AV52="No Data",1,IF('Indicator Data imputation'!AU52&lt;&gt;"",1,0))</f>
        <v>0</v>
      </c>
      <c r="AU49" s="119">
        <f>IF('Indicator Data'!AW52="No Data",1,IF('Indicator Data imputation'!AV52&lt;&gt;"",1,0))</f>
        <v>0</v>
      </c>
      <c r="AV49" s="119">
        <f>IF('Indicator Data'!AX52="No Data",1,IF('Indicator Data imputation'!AW52&lt;&gt;"",1,0))</f>
        <v>0</v>
      </c>
      <c r="AW49" s="119">
        <f>IF('Indicator Data'!AY52="No Data",1,IF('Indicator Data imputation'!AX52&lt;&gt;"",1,0))</f>
        <v>0</v>
      </c>
      <c r="AX49" s="119">
        <f>IF('Indicator Data'!AZ52="No Data",1,IF('Indicator Data imputation'!AY52&lt;&gt;"",1,0))</f>
        <v>0</v>
      </c>
      <c r="AY49" s="119">
        <f>IF('Indicator Data'!BA52="No Data",1,IF('Indicator Data imputation'!AZ52&lt;&gt;"",1,0))</f>
        <v>0</v>
      </c>
      <c r="AZ49" s="119">
        <f>IF('Indicator Data'!BB52="No Data",1,IF('Indicator Data imputation'!BA52&lt;&gt;"",1,0))</f>
        <v>0</v>
      </c>
      <c r="BA49" s="119">
        <f>IF('Indicator Data'!BC52="No Data",1,IF('Indicator Data imputation'!BB52&lt;&gt;"",1,0))</f>
        <v>0</v>
      </c>
      <c r="BB49" s="119">
        <f>IF('Indicator Data'!BD52="No Data",1,IF('Indicator Data imputation'!BC52&lt;&gt;"",1,0))</f>
        <v>0</v>
      </c>
      <c r="BC49" s="119">
        <f>IF('Indicator Data'!BE52="No Data",1,IF('Indicator Data imputation'!BD52&lt;&gt;"",1,0))</f>
        <v>0</v>
      </c>
      <c r="BD49" s="4">
        <f t="shared" si="0"/>
        <v>1</v>
      </c>
      <c r="BE49" s="121">
        <f t="shared" si="1"/>
        <v>1.8518518518518517E-2</v>
      </c>
    </row>
    <row r="50" spans="1:57">
      <c r="A50" s="79" t="s">
        <v>381</v>
      </c>
      <c r="B50" s="119">
        <f>IF('Indicator Data'!D53="No Data",1,IF('Indicator Data imputation'!C53&lt;&gt;"",1,0))</f>
        <v>0</v>
      </c>
      <c r="C50" s="119">
        <f>IF('Indicator Data'!E53="No Data",1,IF('Indicator Data imputation'!D53&lt;&gt;"",1,0))</f>
        <v>0</v>
      </c>
      <c r="D50" s="119">
        <f>IF('Indicator Data'!F53="No Data",1,IF('Indicator Data imputation'!E53&lt;&gt;"",1,0))</f>
        <v>0</v>
      </c>
      <c r="E50" s="119">
        <f>IF('Indicator Data'!G53="No Data",1,IF('Indicator Data imputation'!F53&lt;&gt;"",1,0))</f>
        <v>0</v>
      </c>
      <c r="F50" s="119">
        <f>IF('Indicator Data'!H53="No Data",1,IF('Indicator Data imputation'!G53&lt;&gt;"",1,0))</f>
        <v>0</v>
      </c>
      <c r="G50" s="119">
        <f>IF('Indicator Data'!I53="No Data",1,IF('Indicator Data imputation'!H53&lt;&gt;"",1,0))</f>
        <v>0</v>
      </c>
      <c r="H50" s="119">
        <f>IF('Indicator Data'!J53="No Data",1,IF('Indicator Data imputation'!I53&lt;&gt;"",1,0))</f>
        <v>1</v>
      </c>
      <c r="I50" s="119">
        <f>IF('Indicator Data'!K53="No Data",1,IF('Indicator Data imputation'!J53&lt;&gt;"",1,0))</f>
        <v>0</v>
      </c>
      <c r="J50" s="119">
        <f>IF('Indicator Data'!L53="No Data",1,IF('Indicator Data imputation'!K53&lt;&gt;"",1,0))</f>
        <v>0</v>
      </c>
      <c r="K50" s="119">
        <f>IF('Indicator Data'!M53="No Data",1,IF('Indicator Data imputation'!L53&lt;&gt;"",1,0))</f>
        <v>0</v>
      </c>
      <c r="L50" s="119">
        <f>IF('Indicator Data'!N53="No Data",1,IF('Indicator Data imputation'!M53&lt;&gt;"",1,0))</f>
        <v>0</v>
      </c>
      <c r="M50" s="119">
        <f>IF('Indicator Data'!O53="No Data",1,IF('Indicator Data imputation'!N53&lt;&gt;"",1,0))</f>
        <v>0</v>
      </c>
      <c r="N50" s="119">
        <f>IF('Indicator Data'!P53="No Data",1,IF('Indicator Data imputation'!O53&lt;&gt;"",1,0))</f>
        <v>0</v>
      </c>
      <c r="O50" s="119">
        <f>IF('Indicator Data'!Q53="No Data",1,IF('Indicator Data imputation'!P53&lt;&gt;"",1,0))</f>
        <v>0</v>
      </c>
      <c r="P50" s="119">
        <f>IF('Indicator Data'!R53="No Data",1,IF('Indicator Data imputation'!Q53&lt;&gt;"",1,0))</f>
        <v>0</v>
      </c>
      <c r="Q50" s="119">
        <f>IF('Indicator Data'!S53="No Data",1,IF('Indicator Data imputation'!R53&lt;&gt;"",1,0))</f>
        <v>0</v>
      </c>
      <c r="R50" s="119">
        <f>IF('Indicator Data'!T53="No Data",1,IF('Indicator Data imputation'!S53&lt;&gt;"",1,0))</f>
        <v>0</v>
      </c>
      <c r="S50" s="119">
        <f>IF('Indicator Data'!U53="No Data",1,IF('Indicator Data imputation'!T53&lt;&gt;"",1,0))</f>
        <v>0</v>
      </c>
      <c r="T50" s="119">
        <f>IF('Indicator Data'!V53="No Data",1,IF('Indicator Data imputation'!U53&lt;&gt;"",1,0))</f>
        <v>0</v>
      </c>
      <c r="U50" s="119">
        <f>IF('Indicator Data'!W53="No Data",1,IF('Indicator Data imputation'!V53&lt;&gt;"",1,0))</f>
        <v>0</v>
      </c>
      <c r="V50" s="119">
        <f>IF('Indicator Data'!X53="No Data",1,IF('Indicator Data imputation'!W53&lt;&gt;"",1,0))</f>
        <v>0</v>
      </c>
      <c r="W50" s="119">
        <f>IF('Indicator Data'!Y53="No Data",1,IF('Indicator Data imputation'!X53&lt;&gt;"",1,0))</f>
        <v>0</v>
      </c>
      <c r="X50" s="119">
        <f>IF('Indicator Data'!Z53="No Data",1,IF('Indicator Data imputation'!Y53&lt;&gt;"",1,0))</f>
        <v>0</v>
      </c>
      <c r="Y50" s="119">
        <f>IF('Indicator Data'!AA53="No Data",1,IF('Indicator Data imputation'!Z53&lt;&gt;"",1,0))</f>
        <v>0</v>
      </c>
      <c r="Z50" s="119">
        <f>IF('Indicator Data'!AB53="No Data",1,IF('Indicator Data imputation'!AA53&lt;&gt;"",1,0))</f>
        <v>0</v>
      </c>
      <c r="AA50" s="119">
        <f>IF('Indicator Data'!AC53="No Data",1,IF('Indicator Data imputation'!AB53&lt;&gt;"",1,0))</f>
        <v>0</v>
      </c>
      <c r="AB50" s="119">
        <f>IF('Indicator Data'!AD53="No Data",1,IF('Indicator Data imputation'!AC53&lt;&gt;"",1,0))</f>
        <v>0</v>
      </c>
      <c r="AC50" s="119">
        <f>IF('Indicator Data'!AE53="No Data",1,IF('Indicator Data imputation'!AD53&lt;&gt;"",1,0))</f>
        <v>0</v>
      </c>
      <c r="AD50" s="119">
        <f>IF('Indicator Data'!AF53="No Data",1,IF('Indicator Data imputation'!AE53&lt;&gt;"",1,0))</f>
        <v>0</v>
      </c>
      <c r="AE50" s="119">
        <f>IF('Indicator Data'!AG53="No Data",1,IF('Indicator Data imputation'!AF53&lt;&gt;"",1,0))</f>
        <v>0</v>
      </c>
      <c r="AF50" s="119">
        <f>IF('Indicator Data'!AH53="No Data",1,IF('Indicator Data imputation'!AG53&lt;&gt;"",1,0))</f>
        <v>0</v>
      </c>
      <c r="AG50" s="119">
        <f>IF('Indicator Data'!AI53="No Data",1,IF('Indicator Data imputation'!AH53&lt;&gt;"",1,0))</f>
        <v>0</v>
      </c>
      <c r="AH50" s="119">
        <f>IF('Indicator Data'!AJ53="No Data",1,IF('Indicator Data imputation'!AI53&lt;&gt;"",1,0))</f>
        <v>0</v>
      </c>
      <c r="AI50" s="119">
        <f>IF('Indicator Data'!AK53="No Data",1,IF('Indicator Data imputation'!AJ53&lt;&gt;"",1,0))</f>
        <v>0</v>
      </c>
      <c r="AJ50" s="119">
        <f>IF('Indicator Data'!AL53="No Data",1,IF('Indicator Data imputation'!AK53&lt;&gt;"",1,0))</f>
        <v>0</v>
      </c>
      <c r="AK50" s="119">
        <f>IF('Indicator Data'!AM53="No Data",1,IF('Indicator Data imputation'!AL53&lt;&gt;"",1,0))</f>
        <v>0</v>
      </c>
      <c r="AL50" s="119">
        <f>IF('Indicator Data'!AN53="No Data",1,IF('Indicator Data imputation'!AM53&lt;&gt;"",1,0))</f>
        <v>0</v>
      </c>
      <c r="AM50" s="119">
        <f>IF('Indicator Data'!AO53="No Data",1,IF('Indicator Data imputation'!AN53&lt;&gt;"",1,0))</f>
        <v>0</v>
      </c>
      <c r="AN50" s="119">
        <f>IF('Indicator Data'!AP53="No Data",1,IF('Indicator Data imputation'!AO53&lt;&gt;"",1,0))</f>
        <v>0</v>
      </c>
      <c r="AO50" s="119">
        <f>IF('Indicator Data'!AQ53="No Data",1,IF('Indicator Data imputation'!AP53&lt;&gt;"",1,0))</f>
        <v>0</v>
      </c>
      <c r="AP50" s="119">
        <f>IF('Indicator Data'!AR53="No Data",1,IF('Indicator Data imputation'!AQ53&lt;&gt;"",1,0))</f>
        <v>0</v>
      </c>
      <c r="AQ50" s="119">
        <f>IF('Indicator Data'!AS53="No Data",1,IF('Indicator Data imputation'!AR53&lt;&gt;"",1,0))</f>
        <v>0</v>
      </c>
      <c r="AR50" s="119">
        <f>IF('Indicator Data'!AT53="No Data",1,IF('Indicator Data imputation'!AS53&lt;&gt;"",1,0))</f>
        <v>0</v>
      </c>
      <c r="AS50" s="119">
        <f>IF('Indicator Data'!AU53="No Data",1,IF('Indicator Data imputation'!AT53&lt;&gt;"",1,0))</f>
        <v>0</v>
      </c>
      <c r="AT50" s="119">
        <f>IF('Indicator Data'!AV53="No Data",1,IF('Indicator Data imputation'!AU53&lt;&gt;"",1,0))</f>
        <v>0</v>
      </c>
      <c r="AU50" s="119">
        <f>IF('Indicator Data'!AW53="No Data",1,IF('Indicator Data imputation'!AV53&lt;&gt;"",1,0))</f>
        <v>0</v>
      </c>
      <c r="AV50" s="119">
        <f>IF('Indicator Data'!AX53="No Data",1,IF('Indicator Data imputation'!AW53&lt;&gt;"",1,0))</f>
        <v>0</v>
      </c>
      <c r="AW50" s="119">
        <f>IF('Indicator Data'!AY53="No Data",1,IF('Indicator Data imputation'!AX53&lt;&gt;"",1,0))</f>
        <v>0</v>
      </c>
      <c r="AX50" s="119">
        <f>IF('Indicator Data'!AZ53="No Data",1,IF('Indicator Data imputation'!AY53&lt;&gt;"",1,0))</f>
        <v>0</v>
      </c>
      <c r="AY50" s="119">
        <f>IF('Indicator Data'!BA53="No Data",1,IF('Indicator Data imputation'!AZ53&lt;&gt;"",1,0))</f>
        <v>0</v>
      </c>
      <c r="AZ50" s="119">
        <f>IF('Indicator Data'!BB53="No Data",1,IF('Indicator Data imputation'!BA53&lt;&gt;"",1,0))</f>
        <v>0</v>
      </c>
      <c r="BA50" s="119">
        <f>IF('Indicator Data'!BC53="No Data",1,IF('Indicator Data imputation'!BB53&lt;&gt;"",1,0))</f>
        <v>0</v>
      </c>
      <c r="BB50" s="119">
        <f>IF('Indicator Data'!BD53="No Data",1,IF('Indicator Data imputation'!BC53&lt;&gt;"",1,0))</f>
        <v>0</v>
      </c>
      <c r="BC50" s="119">
        <f>IF('Indicator Data'!BE53="No Data",1,IF('Indicator Data imputation'!BD53&lt;&gt;"",1,0))</f>
        <v>0</v>
      </c>
      <c r="BD50" s="4">
        <f t="shared" si="0"/>
        <v>1</v>
      </c>
      <c r="BE50" s="121">
        <f t="shared" si="1"/>
        <v>1.8518518518518517E-2</v>
      </c>
    </row>
    <row r="51" spans="1:57">
      <c r="A51" s="79" t="s">
        <v>382</v>
      </c>
      <c r="B51" s="119">
        <f>IF('Indicator Data'!D54="No Data",1,IF('Indicator Data imputation'!C54&lt;&gt;"",1,0))</f>
        <v>0</v>
      </c>
      <c r="C51" s="119">
        <f>IF('Indicator Data'!E54="No Data",1,IF('Indicator Data imputation'!D54&lt;&gt;"",1,0))</f>
        <v>0</v>
      </c>
      <c r="D51" s="119">
        <f>IF('Indicator Data'!F54="No Data",1,IF('Indicator Data imputation'!E54&lt;&gt;"",1,0))</f>
        <v>0</v>
      </c>
      <c r="E51" s="119">
        <f>IF('Indicator Data'!G54="No Data",1,IF('Indicator Data imputation'!F54&lt;&gt;"",1,0))</f>
        <v>0</v>
      </c>
      <c r="F51" s="119">
        <f>IF('Indicator Data'!H54="No Data",1,IF('Indicator Data imputation'!G54&lt;&gt;"",1,0))</f>
        <v>0</v>
      </c>
      <c r="G51" s="119">
        <f>IF('Indicator Data'!I54="No Data",1,IF('Indicator Data imputation'!H54&lt;&gt;"",1,0))</f>
        <v>0</v>
      </c>
      <c r="H51" s="119">
        <f>IF('Indicator Data'!J54="No Data",1,IF('Indicator Data imputation'!I54&lt;&gt;"",1,0))</f>
        <v>1</v>
      </c>
      <c r="I51" s="119">
        <f>IF('Indicator Data'!K54="No Data",1,IF('Indicator Data imputation'!J54&lt;&gt;"",1,0))</f>
        <v>0</v>
      </c>
      <c r="J51" s="119">
        <f>IF('Indicator Data'!L54="No Data",1,IF('Indicator Data imputation'!K54&lt;&gt;"",1,0))</f>
        <v>0</v>
      </c>
      <c r="K51" s="119">
        <f>IF('Indicator Data'!M54="No Data",1,IF('Indicator Data imputation'!L54&lt;&gt;"",1,0))</f>
        <v>0</v>
      </c>
      <c r="L51" s="119">
        <f>IF('Indicator Data'!N54="No Data",1,IF('Indicator Data imputation'!M54&lt;&gt;"",1,0))</f>
        <v>0</v>
      </c>
      <c r="M51" s="119">
        <f>IF('Indicator Data'!O54="No Data",1,IF('Indicator Data imputation'!N54&lt;&gt;"",1,0))</f>
        <v>0</v>
      </c>
      <c r="N51" s="119">
        <f>IF('Indicator Data'!P54="No Data",1,IF('Indicator Data imputation'!O54&lt;&gt;"",1,0))</f>
        <v>0</v>
      </c>
      <c r="O51" s="119">
        <f>IF('Indicator Data'!Q54="No Data",1,IF('Indicator Data imputation'!P54&lt;&gt;"",1,0))</f>
        <v>0</v>
      </c>
      <c r="P51" s="119">
        <f>IF('Indicator Data'!R54="No Data",1,IF('Indicator Data imputation'!Q54&lt;&gt;"",1,0))</f>
        <v>0</v>
      </c>
      <c r="Q51" s="119">
        <f>IF('Indicator Data'!S54="No Data",1,IF('Indicator Data imputation'!R54&lt;&gt;"",1,0))</f>
        <v>0</v>
      </c>
      <c r="R51" s="119">
        <f>IF('Indicator Data'!T54="No Data",1,IF('Indicator Data imputation'!S54&lt;&gt;"",1,0))</f>
        <v>0</v>
      </c>
      <c r="S51" s="119">
        <f>IF('Indicator Data'!U54="No Data",1,IF('Indicator Data imputation'!T54&lt;&gt;"",1,0))</f>
        <v>0</v>
      </c>
      <c r="T51" s="119">
        <f>IF('Indicator Data'!V54="No Data",1,IF('Indicator Data imputation'!U54&lt;&gt;"",1,0))</f>
        <v>0</v>
      </c>
      <c r="U51" s="119">
        <f>IF('Indicator Data'!W54="No Data",1,IF('Indicator Data imputation'!V54&lt;&gt;"",1,0))</f>
        <v>0</v>
      </c>
      <c r="V51" s="119">
        <f>IF('Indicator Data'!X54="No Data",1,IF('Indicator Data imputation'!W54&lt;&gt;"",1,0))</f>
        <v>0</v>
      </c>
      <c r="W51" s="119">
        <f>IF('Indicator Data'!Y54="No Data",1,IF('Indicator Data imputation'!X54&lt;&gt;"",1,0))</f>
        <v>0</v>
      </c>
      <c r="X51" s="119">
        <f>IF('Indicator Data'!Z54="No Data",1,IF('Indicator Data imputation'!Y54&lt;&gt;"",1,0))</f>
        <v>0</v>
      </c>
      <c r="Y51" s="119">
        <f>IF('Indicator Data'!AA54="No Data",1,IF('Indicator Data imputation'!Z54&lt;&gt;"",1,0))</f>
        <v>0</v>
      </c>
      <c r="Z51" s="119">
        <f>IF('Indicator Data'!AB54="No Data",1,IF('Indicator Data imputation'!AA54&lt;&gt;"",1,0))</f>
        <v>0</v>
      </c>
      <c r="AA51" s="119">
        <f>IF('Indicator Data'!AC54="No Data",1,IF('Indicator Data imputation'!AB54&lt;&gt;"",1,0))</f>
        <v>0</v>
      </c>
      <c r="AB51" s="119">
        <f>IF('Indicator Data'!AD54="No Data",1,IF('Indicator Data imputation'!AC54&lt;&gt;"",1,0))</f>
        <v>0</v>
      </c>
      <c r="AC51" s="119">
        <f>IF('Indicator Data'!AE54="No Data",1,IF('Indicator Data imputation'!AD54&lt;&gt;"",1,0))</f>
        <v>0</v>
      </c>
      <c r="AD51" s="119">
        <f>IF('Indicator Data'!AF54="No Data",1,IF('Indicator Data imputation'!AE54&lt;&gt;"",1,0))</f>
        <v>0</v>
      </c>
      <c r="AE51" s="119">
        <f>IF('Indicator Data'!AG54="No Data",1,IF('Indicator Data imputation'!AF54&lt;&gt;"",1,0))</f>
        <v>0</v>
      </c>
      <c r="AF51" s="119">
        <f>IF('Indicator Data'!AH54="No Data",1,IF('Indicator Data imputation'!AG54&lt;&gt;"",1,0))</f>
        <v>0</v>
      </c>
      <c r="AG51" s="119">
        <f>IF('Indicator Data'!AI54="No Data",1,IF('Indicator Data imputation'!AH54&lt;&gt;"",1,0))</f>
        <v>0</v>
      </c>
      <c r="AH51" s="119">
        <f>IF('Indicator Data'!AJ54="No Data",1,IF('Indicator Data imputation'!AI54&lt;&gt;"",1,0))</f>
        <v>0</v>
      </c>
      <c r="AI51" s="119">
        <f>IF('Indicator Data'!AK54="No Data",1,IF('Indicator Data imputation'!AJ54&lt;&gt;"",1,0))</f>
        <v>0</v>
      </c>
      <c r="AJ51" s="119">
        <f>IF('Indicator Data'!AL54="No Data",1,IF('Indicator Data imputation'!AK54&lt;&gt;"",1,0))</f>
        <v>0</v>
      </c>
      <c r="AK51" s="119">
        <f>IF('Indicator Data'!AM54="No Data",1,IF('Indicator Data imputation'!AL54&lt;&gt;"",1,0))</f>
        <v>0</v>
      </c>
      <c r="AL51" s="119">
        <f>IF('Indicator Data'!AN54="No Data",1,IF('Indicator Data imputation'!AM54&lt;&gt;"",1,0))</f>
        <v>0</v>
      </c>
      <c r="AM51" s="119">
        <f>IF('Indicator Data'!AO54="No Data",1,IF('Indicator Data imputation'!AN54&lt;&gt;"",1,0))</f>
        <v>0</v>
      </c>
      <c r="AN51" s="119">
        <f>IF('Indicator Data'!AP54="No Data",1,IF('Indicator Data imputation'!AO54&lt;&gt;"",1,0))</f>
        <v>0</v>
      </c>
      <c r="AO51" s="119">
        <f>IF('Indicator Data'!AQ54="No Data",1,IF('Indicator Data imputation'!AP54&lt;&gt;"",1,0))</f>
        <v>0</v>
      </c>
      <c r="AP51" s="119">
        <f>IF('Indicator Data'!AR54="No Data",1,IF('Indicator Data imputation'!AQ54&lt;&gt;"",1,0))</f>
        <v>0</v>
      </c>
      <c r="AQ51" s="119">
        <f>IF('Indicator Data'!AS54="No Data",1,IF('Indicator Data imputation'!AR54&lt;&gt;"",1,0))</f>
        <v>0</v>
      </c>
      <c r="AR51" s="119">
        <f>IF('Indicator Data'!AT54="No Data",1,IF('Indicator Data imputation'!AS54&lt;&gt;"",1,0))</f>
        <v>0</v>
      </c>
      <c r="AS51" s="119">
        <f>IF('Indicator Data'!AU54="No Data",1,IF('Indicator Data imputation'!AT54&lt;&gt;"",1,0))</f>
        <v>0</v>
      </c>
      <c r="AT51" s="119">
        <f>IF('Indicator Data'!AV54="No Data",1,IF('Indicator Data imputation'!AU54&lt;&gt;"",1,0))</f>
        <v>0</v>
      </c>
      <c r="AU51" s="119">
        <f>IF('Indicator Data'!AW54="No Data",1,IF('Indicator Data imputation'!AV54&lt;&gt;"",1,0))</f>
        <v>0</v>
      </c>
      <c r="AV51" s="119">
        <f>IF('Indicator Data'!AX54="No Data",1,IF('Indicator Data imputation'!AW54&lt;&gt;"",1,0))</f>
        <v>0</v>
      </c>
      <c r="AW51" s="119">
        <f>IF('Indicator Data'!AY54="No Data",1,IF('Indicator Data imputation'!AX54&lt;&gt;"",1,0))</f>
        <v>0</v>
      </c>
      <c r="AX51" s="119">
        <f>IF('Indicator Data'!AZ54="No Data",1,IF('Indicator Data imputation'!AY54&lt;&gt;"",1,0))</f>
        <v>0</v>
      </c>
      <c r="AY51" s="119">
        <f>IF('Indicator Data'!BA54="No Data",1,IF('Indicator Data imputation'!AZ54&lt;&gt;"",1,0))</f>
        <v>0</v>
      </c>
      <c r="AZ51" s="119">
        <f>IF('Indicator Data'!BB54="No Data",1,IF('Indicator Data imputation'!BA54&lt;&gt;"",1,0))</f>
        <v>0</v>
      </c>
      <c r="BA51" s="119">
        <f>IF('Indicator Data'!BC54="No Data",1,IF('Indicator Data imputation'!BB54&lt;&gt;"",1,0))</f>
        <v>0</v>
      </c>
      <c r="BB51" s="119">
        <f>IF('Indicator Data'!BD54="No Data",1,IF('Indicator Data imputation'!BC54&lt;&gt;"",1,0))</f>
        <v>0</v>
      </c>
      <c r="BC51" s="119">
        <f>IF('Indicator Data'!BE54="No Data",1,IF('Indicator Data imputation'!BD54&lt;&gt;"",1,0))</f>
        <v>0</v>
      </c>
      <c r="BD51" s="4">
        <f t="shared" si="0"/>
        <v>1</v>
      </c>
      <c r="BE51" s="121">
        <f t="shared" si="1"/>
        <v>1.8518518518518517E-2</v>
      </c>
    </row>
    <row r="52" spans="1:57">
      <c r="A52" s="79" t="s">
        <v>383</v>
      </c>
      <c r="B52" s="119">
        <f>IF('Indicator Data'!D55="No Data",1,IF('Indicator Data imputation'!C55&lt;&gt;"",1,0))</f>
        <v>0</v>
      </c>
      <c r="C52" s="119">
        <f>IF('Indicator Data'!E55="No Data",1,IF('Indicator Data imputation'!D55&lt;&gt;"",1,0))</f>
        <v>0</v>
      </c>
      <c r="D52" s="119">
        <f>IF('Indicator Data'!F55="No Data",1,IF('Indicator Data imputation'!E55&lt;&gt;"",1,0))</f>
        <v>0</v>
      </c>
      <c r="E52" s="119">
        <f>IF('Indicator Data'!G55="No Data",1,IF('Indicator Data imputation'!F55&lt;&gt;"",1,0))</f>
        <v>0</v>
      </c>
      <c r="F52" s="119">
        <f>IF('Indicator Data'!H55="No Data",1,IF('Indicator Data imputation'!G55&lt;&gt;"",1,0))</f>
        <v>0</v>
      </c>
      <c r="G52" s="119">
        <f>IF('Indicator Data'!I55="No Data",1,IF('Indicator Data imputation'!H55&lt;&gt;"",1,0))</f>
        <v>0</v>
      </c>
      <c r="H52" s="119">
        <f>IF('Indicator Data'!J55="No Data",1,IF('Indicator Data imputation'!I55&lt;&gt;"",1,0))</f>
        <v>1</v>
      </c>
      <c r="I52" s="119">
        <f>IF('Indicator Data'!K55="No Data",1,IF('Indicator Data imputation'!J55&lt;&gt;"",1,0))</f>
        <v>0</v>
      </c>
      <c r="J52" s="119">
        <f>IF('Indicator Data'!L55="No Data",1,IF('Indicator Data imputation'!K55&lt;&gt;"",1,0))</f>
        <v>0</v>
      </c>
      <c r="K52" s="119">
        <f>IF('Indicator Data'!M55="No Data",1,IF('Indicator Data imputation'!L55&lt;&gt;"",1,0))</f>
        <v>0</v>
      </c>
      <c r="L52" s="119">
        <f>IF('Indicator Data'!N55="No Data",1,IF('Indicator Data imputation'!M55&lt;&gt;"",1,0))</f>
        <v>0</v>
      </c>
      <c r="M52" s="119">
        <f>IF('Indicator Data'!O55="No Data",1,IF('Indicator Data imputation'!N55&lt;&gt;"",1,0))</f>
        <v>0</v>
      </c>
      <c r="N52" s="119">
        <f>IF('Indicator Data'!P55="No Data",1,IF('Indicator Data imputation'!O55&lt;&gt;"",1,0))</f>
        <v>0</v>
      </c>
      <c r="O52" s="119">
        <f>IF('Indicator Data'!Q55="No Data",1,IF('Indicator Data imputation'!P55&lt;&gt;"",1,0))</f>
        <v>0</v>
      </c>
      <c r="P52" s="119">
        <f>IF('Indicator Data'!R55="No Data",1,IF('Indicator Data imputation'!Q55&lt;&gt;"",1,0))</f>
        <v>0</v>
      </c>
      <c r="Q52" s="119">
        <f>IF('Indicator Data'!S55="No Data",1,IF('Indicator Data imputation'!R55&lt;&gt;"",1,0))</f>
        <v>0</v>
      </c>
      <c r="R52" s="119">
        <f>IF('Indicator Data'!T55="No Data",1,IF('Indicator Data imputation'!S55&lt;&gt;"",1,0))</f>
        <v>0</v>
      </c>
      <c r="S52" s="119">
        <f>IF('Indicator Data'!U55="No Data",1,IF('Indicator Data imputation'!T55&lt;&gt;"",1,0))</f>
        <v>0</v>
      </c>
      <c r="T52" s="119">
        <f>IF('Indicator Data'!V55="No Data",1,IF('Indicator Data imputation'!U55&lt;&gt;"",1,0))</f>
        <v>0</v>
      </c>
      <c r="U52" s="119">
        <f>IF('Indicator Data'!W55="No Data",1,IF('Indicator Data imputation'!V55&lt;&gt;"",1,0))</f>
        <v>0</v>
      </c>
      <c r="V52" s="119">
        <f>IF('Indicator Data'!X55="No Data",1,IF('Indicator Data imputation'!W55&lt;&gt;"",1,0))</f>
        <v>0</v>
      </c>
      <c r="W52" s="119">
        <f>IF('Indicator Data'!Y55="No Data",1,IF('Indicator Data imputation'!X55&lt;&gt;"",1,0))</f>
        <v>0</v>
      </c>
      <c r="X52" s="119">
        <f>IF('Indicator Data'!Z55="No Data",1,IF('Indicator Data imputation'!Y55&lt;&gt;"",1,0))</f>
        <v>0</v>
      </c>
      <c r="Y52" s="119">
        <f>IF('Indicator Data'!AA55="No Data",1,IF('Indicator Data imputation'!Z55&lt;&gt;"",1,0))</f>
        <v>0</v>
      </c>
      <c r="Z52" s="119">
        <f>IF('Indicator Data'!AB55="No Data",1,IF('Indicator Data imputation'!AA55&lt;&gt;"",1,0))</f>
        <v>0</v>
      </c>
      <c r="AA52" s="119">
        <f>IF('Indicator Data'!AC55="No Data",1,IF('Indicator Data imputation'!AB55&lt;&gt;"",1,0))</f>
        <v>0</v>
      </c>
      <c r="AB52" s="119">
        <f>IF('Indicator Data'!AD55="No Data",1,IF('Indicator Data imputation'!AC55&lt;&gt;"",1,0))</f>
        <v>0</v>
      </c>
      <c r="AC52" s="119">
        <f>IF('Indicator Data'!AE55="No Data",1,IF('Indicator Data imputation'!AD55&lt;&gt;"",1,0))</f>
        <v>0</v>
      </c>
      <c r="AD52" s="119">
        <f>IF('Indicator Data'!AF55="No Data",1,IF('Indicator Data imputation'!AE55&lt;&gt;"",1,0))</f>
        <v>0</v>
      </c>
      <c r="AE52" s="119">
        <f>IF('Indicator Data'!AG55="No Data",1,IF('Indicator Data imputation'!AF55&lt;&gt;"",1,0))</f>
        <v>0</v>
      </c>
      <c r="AF52" s="119">
        <f>IF('Indicator Data'!AH55="No Data",1,IF('Indicator Data imputation'!AG55&lt;&gt;"",1,0))</f>
        <v>0</v>
      </c>
      <c r="AG52" s="119">
        <f>IF('Indicator Data'!AI55="No Data",1,IF('Indicator Data imputation'!AH55&lt;&gt;"",1,0))</f>
        <v>0</v>
      </c>
      <c r="AH52" s="119">
        <f>IF('Indicator Data'!AJ55="No Data",1,IF('Indicator Data imputation'!AI55&lt;&gt;"",1,0))</f>
        <v>0</v>
      </c>
      <c r="AI52" s="119">
        <f>IF('Indicator Data'!AK55="No Data",1,IF('Indicator Data imputation'!AJ55&lt;&gt;"",1,0))</f>
        <v>0</v>
      </c>
      <c r="AJ52" s="119">
        <f>IF('Indicator Data'!AL55="No Data",1,IF('Indicator Data imputation'!AK55&lt;&gt;"",1,0))</f>
        <v>0</v>
      </c>
      <c r="AK52" s="119">
        <f>IF('Indicator Data'!AM55="No Data",1,IF('Indicator Data imputation'!AL55&lt;&gt;"",1,0))</f>
        <v>0</v>
      </c>
      <c r="AL52" s="119">
        <f>IF('Indicator Data'!AN55="No Data",1,IF('Indicator Data imputation'!AM55&lt;&gt;"",1,0))</f>
        <v>0</v>
      </c>
      <c r="AM52" s="119">
        <f>IF('Indicator Data'!AO55="No Data",1,IF('Indicator Data imputation'!AN55&lt;&gt;"",1,0))</f>
        <v>0</v>
      </c>
      <c r="AN52" s="119">
        <f>IF('Indicator Data'!AP55="No Data",1,IF('Indicator Data imputation'!AO55&lt;&gt;"",1,0))</f>
        <v>0</v>
      </c>
      <c r="AO52" s="119">
        <f>IF('Indicator Data'!AQ55="No Data",1,IF('Indicator Data imputation'!AP55&lt;&gt;"",1,0))</f>
        <v>0</v>
      </c>
      <c r="AP52" s="119">
        <f>IF('Indicator Data'!AR55="No Data",1,IF('Indicator Data imputation'!AQ55&lt;&gt;"",1,0))</f>
        <v>0</v>
      </c>
      <c r="AQ52" s="119">
        <f>IF('Indicator Data'!AS55="No Data",1,IF('Indicator Data imputation'!AR55&lt;&gt;"",1,0))</f>
        <v>0</v>
      </c>
      <c r="AR52" s="119">
        <f>IF('Indicator Data'!AT55="No Data",1,IF('Indicator Data imputation'!AS55&lt;&gt;"",1,0))</f>
        <v>0</v>
      </c>
      <c r="AS52" s="119">
        <f>IF('Indicator Data'!AU55="No Data",1,IF('Indicator Data imputation'!AT55&lt;&gt;"",1,0))</f>
        <v>0</v>
      </c>
      <c r="AT52" s="119">
        <f>IF('Indicator Data'!AV55="No Data",1,IF('Indicator Data imputation'!AU55&lt;&gt;"",1,0))</f>
        <v>0</v>
      </c>
      <c r="AU52" s="119">
        <f>IF('Indicator Data'!AW55="No Data",1,IF('Indicator Data imputation'!AV55&lt;&gt;"",1,0))</f>
        <v>0</v>
      </c>
      <c r="AV52" s="119">
        <f>IF('Indicator Data'!AX55="No Data",1,IF('Indicator Data imputation'!AW55&lt;&gt;"",1,0))</f>
        <v>0</v>
      </c>
      <c r="AW52" s="119">
        <f>IF('Indicator Data'!AY55="No Data",1,IF('Indicator Data imputation'!AX55&lt;&gt;"",1,0))</f>
        <v>0</v>
      </c>
      <c r="AX52" s="119">
        <f>IF('Indicator Data'!AZ55="No Data",1,IF('Indicator Data imputation'!AY55&lt;&gt;"",1,0))</f>
        <v>0</v>
      </c>
      <c r="AY52" s="119">
        <f>IF('Indicator Data'!BA55="No Data",1,IF('Indicator Data imputation'!AZ55&lt;&gt;"",1,0))</f>
        <v>0</v>
      </c>
      <c r="AZ52" s="119">
        <f>IF('Indicator Data'!BB55="No Data",1,IF('Indicator Data imputation'!BA55&lt;&gt;"",1,0))</f>
        <v>0</v>
      </c>
      <c r="BA52" s="119">
        <f>IF('Indicator Data'!BC55="No Data",1,IF('Indicator Data imputation'!BB55&lt;&gt;"",1,0))</f>
        <v>0</v>
      </c>
      <c r="BB52" s="119">
        <f>IF('Indicator Data'!BD55="No Data",1,IF('Indicator Data imputation'!BC55&lt;&gt;"",1,0))</f>
        <v>0</v>
      </c>
      <c r="BC52" s="119">
        <f>IF('Indicator Data'!BE55="No Data",1,IF('Indicator Data imputation'!BD55&lt;&gt;"",1,0))</f>
        <v>0</v>
      </c>
      <c r="BD52" s="4">
        <f t="shared" si="0"/>
        <v>1</v>
      </c>
      <c r="BE52" s="121">
        <f t="shared" si="1"/>
        <v>1.8518518518518517E-2</v>
      </c>
    </row>
    <row r="53" spans="1:57">
      <c r="A53" s="79" t="s">
        <v>384</v>
      </c>
      <c r="B53" s="119">
        <f>IF('Indicator Data'!D56="No Data",1,IF('Indicator Data imputation'!C56&lt;&gt;"",1,0))</f>
        <v>0</v>
      </c>
      <c r="C53" s="119">
        <f>IF('Indicator Data'!E56="No Data",1,IF('Indicator Data imputation'!D56&lt;&gt;"",1,0))</f>
        <v>0</v>
      </c>
      <c r="D53" s="119">
        <f>IF('Indicator Data'!F56="No Data",1,IF('Indicator Data imputation'!E56&lt;&gt;"",1,0))</f>
        <v>0</v>
      </c>
      <c r="E53" s="119">
        <f>IF('Indicator Data'!G56="No Data",1,IF('Indicator Data imputation'!F56&lt;&gt;"",1,0))</f>
        <v>0</v>
      </c>
      <c r="F53" s="119">
        <f>IF('Indicator Data'!H56="No Data",1,IF('Indicator Data imputation'!G56&lt;&gt;"",1,0))</f>
        <v>0</v>
      </c>
      <c r="G53" s="119">
        <f>IF('Indicator Data'!I56="No Data",1,IF('Indicator Data imputation'!H56&lt;&gt;"",1,0))</f>
        <v>0</v>
      </c>
      <c r="H53" s="119">
        <f>IF('Indicator Data'!J56="No Data",1,IF('Indicator Data imputation'!I56&lt;&gt;"",1,0))</f>
        <v>1</v>
      </c>
      <c r="I53" s="119">
        <f>IF('Indicator Data'!K56="No Data",1,IF('Indicator Data imputation'!J56&lt;&gt;"",1,0))</f>
        <v>0</v>
      </c>
      <c r="J53" s="119">
        <f>IF('Indicator Data'!L56="No Data",1,IF('Indicator Data imputation'!K56&lt;&gt;"",1,0))</f>
        <v>0</v>
      </c>
      <c r="K53" s="119">
        <f>IF('Indicator Data'!M56="No Data",1,IF('Indicator Data imputation'!L56&lt;&gt;"",1,0))</f>
        <v>0</v>
      </c>
      <c r="L53" s="119">
        <f>IF('Indicator Data'!N56="No Data",1,IF('Indicator Data imputation'!M56&lt;&gt;"",1,0))</f>
        <v>0</v>
      </c>
      <c r="M53" s="119">
        <f>IF('Indicator Data'!O56="No Data",1,IF('Indicator Data imputation'!N56&lt;&gt;"",1,0))</f>
        <v>0</v>
      </c>
      <c r="N53" s="119">
        <f>IF('Indicator Data'!P56="No Data",1,IF('Indicator Data imputation'!O56&lt;&gt;"",1,0))</f>
        <v>0</v>
      </c>
      <c r="O53" s="119">
        <f>IF('Indicator Data'!Q56="No Data",1,IF('Indicator Data imputation'!P56&lt;&gt;"",1,0))</f>
        <v>0</v>
      </c>
      <c r="P53" s="119">
        <f>IF('Indicator Data'!R56="No Data",1,IF('Indicator Data imputation'!Q56&lt;&gt;"",1,0))</f>
        <v>0</v>
      </c>
      <c r="Q53" s="119">
        <f>IF('Indicator Data'!S56="No Data",1,IF('Indicator Data imputation'!R56&lt;&gt;"",1,0))</f>
        <v>0</v>
      </c>
      <c r="R53" s="119">
        <f>IF('Indicator Data'!T56="No Data",1,IF('Indicator Data imputation'!S56&lt;&gt;"",1,0))</f>
        <v>0</v>
      </c>
      <c r="S53" s="119">
        <f>IF('Indicator Data'!U56="No Data",1,IF('Indicator Data imputation'!T56&lt;&gt;"",1,0))</f>
        <v>0</v>
      </c>
      <c r="T53" s="119">
        <f>IF('Indicator Data'!V56="No Data",1,IF('Indicator Data imputation'!U56&lt;&gt;"",1,0))</f>
        <v>0</v>
      </c>
      <c r="U53" s="119">
        <f>IF('Indicator Data'!W56="No Data",1,IF('Indicator Data imputation'!V56&lt;&gt;"",1,0))</f>
        <v>0</v>
      </c>
      <c r="V53" s="119">
        <f>IF('Indicator Data'!X56="No Data",1,IF('Indicator Data imputation'!W56&lt;&gt;"",1,0))</f>
        <v>0</v>
      </c>
      <c r="W53" s="119">
        <f>IF('Indicator Data'!Y56="No Data",1,IF('Indicator Data imputation'!X56&lt;&gt;"",1,0))</f>
        <v>0</v>
      </c>
      <c r="X53" s="119">
        <f>IF('Indicator Data'!Z56="No Data",1,IF('Indicator Data imputation'!Y56&lt;&gt;"",1,0))</f>
        <v>0</v>
      </c>
      <c r="Y53" s="119">
        <f>IF('Indicator Data'!AA56="No Data",1,IF('Indicator Data imputation'!Z56&lt;&gt;"",1,0))</f>
        <v>0</v>
      </c>
      <c r="Z53" s="119">
        <f>IF('Indicator Data'!AB56="No Data",1,IF('Indicator Data imputation'!AA56&lt;&gt;"",1,0))</f>
        <v>0</v>
      </c>
      <c r="AA53" s="119">
        <f>IF('Indicator Data'!AC56="No Data",1,IF('Indicator Data imputation'!AB56&lt;&gt;"",1,0))</f>
        <v>0</v>
      </c>
      <c r="AB53" s="119">
        <f>IF('Indicator Data'!AD56="No Data",1,IF('Indicator Data imputation'!AC56&lt;&gt;"",1,0))</f>
        <v>0</v>
      </c>
      <c r="AC53" s="119">
        <f>IF('Indicator Data'!AE56="No Data",1,IF('Indicator Data imputation'!AD56&lt;&gt;"",1,0))</f>
        <v>0</v>
      </c>
      <c r="AD53" s="119">
        <f>IF('Indicator Data'!AF56="No Data",1,IF('Indicator Data imputation'!AE56&lt;&gt;"",1,0))</f>
        <v>0</v>
      </c>
      <c r="AE53" s="119">
        <f>IF('Indicator Data'!AG56="No Data",1,IF('Indicator Data imputation'!AF56&lt;&gt;"",1,0))</f>
        <v>0</v>
      </c>
      <c r="AF53" s="119">
        <f>IF('Indicator Data'!AH56="No Data",1,IF('Indicator Data imputation'!AG56&lt;&gt;"",1,0))</f>
        <v>0</v>
      </c>
      <c r="AG53" s="119">
        <f>IF('Indicator Data'!AI56="No Data",1,IF('Indicator Data imputation'!AH56&lt;&gt;"",1,0))</f>
        <v>0</v>
      </c>
      <c r="AH53" s="119">
        <f>IF('Indicator Data'!AJ56="No Data",1,IF('Indicator Data imputation'!AI56&lt;&gt;"",1,0))</f>
        <v>0</v>
      </c>
      <c r="AI53" s="119">
        <f>IF('Indicator Data'!AK56="No Data",1,IF('Indicator Data imputation'!AJ56&lt;&gt;"",1,0))</f>
        <v>0</v>
      </c>
      <c r="AJ53" s="119">
        <f>IF('Indicator Data'!AL56="No Data",1,IF('Indicator Data imputation'!AK56&lt;&gt;"",1,0))</f>
        <v>0</v>
      </c>
      <c r="AK53" s="119">
        <f>IF('Indicator Data'!AM56="No Data",1,IF('Indicator Data imputation'!AL56&lt;&gt;"",1,0))</f>
        <v>0</v>
      </c>
      <c r="AL53" s="119">
        <f>IF('Indicator Data'!AN56="No Data",1,IF('Indicator Data imputation'!AM56&lt;&gt;"",1,0))</f>
        <v>0</v>
      </c>
      <c r="AM53" s="119">
        <f>IF('Indicator Data'!AO56="No Data",1,IF('Indicator Data imputation'!AN56&lt;&gt;"",1,0))</f>
        <v>0</v>
      </c>
      <c r="AN53" s="119">
        <f>IF('Indicator Data'!AP56="No Data",1,IF('Indicator Data imputation'!AO56&lt;&gt;"",1,0))</f>
        <v>0</v>
      </c>
      <c r="AO53" s="119">
        <f>IF('Indicator Data'!AQ56="No Data",1,IF('Indicator Data imputation'!AP56&lt;&gt;"",1,0))</f>
        <v>0</v>
      </c>
      <c r="AP53" s="119">
        <f>IF('Indicator Data'!AR56="No Data",1,IF('Indicator Data imputation'!AQ56&lt;&gt;"",1,0))</f>
        <v>0</v>
      </c>
      <c r="AQ53" s="119">
        <f>IF('Indicator Data'!AS56="No Data",1,IF('Indicator Data imputation'!AR56&lt;&gt;"",1,0))</f>
        <v>0</v>
      </c>
      <c r="AR53" s="119">
        <f>IF('Indicator Data'!AT56="No Data",1,IF('Indicator Data imputation'!AS56&lt;&gt;"",1,0))</f>
        <v>0</v>
      </c>
      <c r="AS53" s="119">
        <f>IF('Indicator Data'!AU56="No Data",1,IF('Indicator Data imputation'!AT56&lt;&gt;"",1,0))</f>
        <v>0</v>
      </c>
      <c r="AT53" s="119">
        <f>IF('Indicator Data'!AV56="No Data",1,IF('Indicator Data imputation'!AU56&lt;&gt;"",1,0))</f>
        <v>0</v>
      </c>
      <c r="AU53" s="119">
        <f>IF('Indicator Data'!AW56="No Data",1,IF('Indicator Data imputation'!AV56&lt;&gt;"",1,0))</f>
        <v>0</v>
      </c>
      <c r="AV53" s="119">
        <f>IF('Indicator Data'!AX56="No Data",1,IF('Indicator Data imputation'!AW56&lt;&gt;"",1,0))</f>
        <v>0</v>
      </c>
      <c r="AW53" s="119">
        <f>IF('Indicator Data'!AY56="No Data",1,IF('Indicator Data imputation'!AX56&lt;&gt;"",1,0))</f>
        <v>0</v>
      </c>
      <c r="AX53" s="119">
        <f>IF('Indicator Data'!AZ56="No Data",1,IF('Indicator Data imputation'!AY56&lt;&gt;"",1,0))</f>
        <v>0</v>
      </c>
      <c r="AY53" s="119">
        <f>IF('Indicator Data'!BA56="No Data",1,IF('Indicator Data imputation'!AZ56&lt;&gt;"",1,0))</f>
        <v>0</v>
      </c>
      <c r="AZ53" s="119">
        <f>IF('Indicator Data'!BB56="No Data",1,IF('Indicator Data imputation'!BA56&lt;&gt;"",1,0))</f>
        <v>0</v>
      </c>
      <c r="BA53" s="119">
        <f>IF('Indicator Data'!BC56="No Data",1,IF('Indicator Data imputation'!BB56&lt;&gt;"",1,0))</f>
        <v>0</v>
      </c>
      <c r="BB53" s="119">
        <f>IF('Indicator Data'!BD56="No Data",1,IF('Indicator Data imputation'!BC56&lt;&gt;"",1,0))</f>
        <v>0</v>
      </c>
      <c r="BC53" s="119">
        <f>IF('Indicator Data'!BE56="No Data",1,IF('Indicator Data imputation'!BD56&lt;&gt;"",1,0))</f>
        <v>0</v>
      </c>
      <c r="BD53" s="4">
        <f t="shared" si="0"/>
        <v>1</v>
      </c>
      <c r="BE53" s="121">
        <f t="shared" si="1"/>
        <v>1.8518518518518517E-2</v>
      </c>
    </row>
    <row r="54" spans="1:57">
      <c r="A54" s="79" t="s">
        <v>385</v>
      </c>
      <c r="B54" s="119">
        <f>IF('Indicator Data'!D57="No Data",1,IF('Indicator Data imputation'!C57&lt;&gt;"",1,0))</f>
        <v>0</v>
      </c>
      <c r="C54" s="119">
        <f>IF('Indicator Data'!E57="No Data",1,IF('Indicator Data imputation'!D57&lt;&gt;"",1,0))</f>
        <v>0</v>
      </c>
      <c r="D54" s="119">
        <f>IF('Indicator Data'!F57="No Data",1,IF('Indicator Data imputation'!E57&lt;&gt;"",1,0))</f>
        <v>0</v>
      </c>
      <c r="E54" s="119">
        <f>IF('Indicator Data'!G57="No Data",1,IF('Indicator Data imputation'!F57&lt;&gt;"",1,0))</f>
        <v>0</v>
      </c>
      <c r="F54" s="119">
        <f>IF('Indicator Data'!H57="No Data",1,IF('Indicator Data imputation'!G57&lt;&gt;"",1,0))</f>
        <v>0</v>
      </c>
      <c r="G54" s="119">
        <f>IF('Indicator Data'!I57="No Data",1,IF('Indicator Data imputation'!H57&lt;&gt;"",1,0))</f>
        <v>0</v>
      </c>
      <c r="H54" s="119">
        <f>IF('Indicator Data'!J57="No Data",1,IF('Indicator Data imputation'!I57&lt;&gt;"",1,0))</f>
        <v>1</v>
      </c>
      <c r="I54" s="119">
        <f>IF('Indicator Data'!K57="No Data",1,IF('Indicator Data imputation'!J57&lt;&gt;"",1,0))</f>
        <v>0</v>
      </c>
      <c r="J54" s="119">
        <f>IF('Indicator Data'!L57="No Data",1,IF('Indicator Data imputation'!K57&lt;&gt;"",1,0))</f>
        <v>0</v>
      </c>
      <c r="K54" s="119">
        <f>IF('Indicator Data'!M57="No Data",1,IF('Indicator Data imputation'!L57&lt;&gt;"",1,0))</f>
        <v>0</v>
      </c>
      <c r="L54" s="119">
        <f>IF('Indicator Data'!N57="No Data",1,IF('Indicator Data imputation'!M57&lt;&gt;"",1,0))</f>
        <v>0</v>
      </c>
      <c r="M54" s="119">
        <f>IF('Indicator Data'!O57="No Data",1,IF('Indicator Data imputation'!N57&lt;&gt;"",1,0))</f>
        <v>0</v>
      </c>
      <c r="N54" s="119">
        <f>IF('Indicator Data'!P57="No Data",1,IF('Indicator Data imputation'!O57&lt;&gt;"",1,0))</f>
        <v>0</v>
      </c>
      <c r="O54" s="119">
        <f>IF('Indicator Data'!Q57="No Data",1,IF('Indicator Data imputation'!P57&lt;&gt;"",1,0))</f>
        <v>0</v>
      </c>
      <c r="P54" s="119">
        <f>IF('Indicator Data'!R57="No Data",1,IF('Indicator Data imputation'!Q57&lt;&gt;"",1,0))</f>
        <v>0</v>
      </c>
      <c r="Q54" s="119">
        <f>IF('Indicator Data'!S57="No Data",1,IF('Indicator Data imputation'!R57&lt;&gt;"",1,0))</f>
        <v>0</v>
      </c>
      <c r="R54" s="119">
        <f>IF('Indicator Data'!T57="No Data",1,IF('Indicator Data imputation'!S57&lt;&gt;"",1,0))</f>
        <v>0</v>
      </c>
      <c r="S54" s="119">
        <f>IF('Indicator Data'!U57="No Data",1,IF('Indicator Data imputation'!T57&lt;&gt;"",1,0))</f>
        <v>0</v>
      </c>
      <c r="T54" s="119">
        <f>IF('Indicator Data'!V57="No Data",1,IF('Indicator Data imputation'!U57&lt;&gt;"",1,0))</f>
        <v>0</v>
      </c>
      <c r="U54" s="119">
        <f>IF('Indicator Data'!W57="No Data",1,IF('Indicator Data imputation'!V57&lt;&gt;"",1,0))</f>
        <v>0</v>
      </c>
      <c r="V54" s="119">
        <f>IF('Indicator Data'!X57="No Data",1,IF('Indicator Data imputation'!W57&lt;&gt;"",1,0))</f>
        <v>0</v>
      </c>
      <c r="W54" s="119">
        <f>IF('Indicator Data'!Y57="No Data",1,IF('Indicator Data imputation'!X57&lt;&gt;"",1,0))</f>
        <v>0</v>
      </c>
      <c r="X54" s="119">
        <f>IF('Indicator Data'!Z57="No Data",1,IF('Indicator Data imputation'!Y57&lt;&gt;"",1,0))</f>
        <v>0</v>
      </c>
      <c r="Y54" s="119">
        <f>IF('Indicator Data'!AA57="No Data",1,IF('Indicator Data imputation'!Z57&lt;&gt;"",1,0))</f>
        <v>0</v>
      </c>
      <c r="Z54" s="119">
        <f>IF('Indicator Data'!AB57="No Data",1,IF('Indicator Data imputation'!AA57&lt;&gt;"",1,0))</f>
        <v>0</v>
      </c>
      <c r="AA54" s="119">
        <f>IF('Indicator Data'!AC57="No Data",1,IF('Indicator Data imputation'!AB57&lt;&gt;"",1,0))</f>
        <v>0</v>
      </c>
      <c r="AB54" s="119">
        <f>IF('Indicator Data'!AD57="No Data",1,IF('Indicator Data imputation'!AC57&lt;&gt;"",1,0))</f>
        <v>0</v>
      </c>
      <c r="AC54" s="119">
        <f>IF('Indicator Data'!AE57="No Data",1,IF('Indicator Data imputation'!AD57&lt;&gt;"",1,0))</f>
        <v>0</v>
      </c>
      <c r="AD54" s="119">
        <f>IF('Indicator Data'!AF57="No Data",1,IF('Indicator Data imputation'!AE57&lt;&gt;"",1,0))</f>
        <v>0</v>
      </c>
      <c r="AE54" s="119">
        <f>IF('Indicator Data'!AG57="No Data",1,IF('Indicator Data imputation'!AF57&lt;&gt;"",1,0))</f>
        <v>0</v>
      </c>
      <c r="AF54" s="119">
        <f>IF('Indicator Data'!AH57="No Data",1,IF('Indicator Data imputation'!AG57&lt;&gt;"",1,0))</f>
        <v>0</v>
      </c>
      <c r="AG54" s="119">
        <f>IF('Indicator Data'!AI57="No Data",1,IF('Indicator Data imputation'!AH57&lt;&gt;"",1,0))</f>
        <v>0</v>
      </c>
      <c r="AH54" s="119">
        <f>IF('Indicator Data'!AJ57="No Data",1,IF('Indicator Data imputation'!AI57&lt;&gt;"",1,0))</f>
        <v>0</v>
      </c>
      <c r="AI54" s="119">
        <f>IF('Indicator Data'!AK57="No Data",1,IF('Indicator Data imputation'!AJ57&lt;&gt;"",1,0))</f>
        <v>0</v>
      </c>
      <c r="AJ54" s="119">
        <f>IF('Indicator Data'!AL57="No Data",1,IF('Indicator Data imputation'!AK57&lt;&gt;"",1,0))</f>
        <v>0</v>
      </c>
      <c r="AK54" s="119">
        <f>IF('Indicator Data'!AM57="No Data",1,IF('Indicator Data imputation'!AL57&lt;&gt;"",1,0))</f>
        <v>0</v>
      </c>
      <c r="AL54" s="119">
        <f>IF('Indicator Data'!AN57="No Data",1,IF('Indicator Data imputation'!AM57&lt;&gt;"",1,0))</f>
        <v>0</v>
      </c>
      <c r="AM54" s="119">
        <f>IF('Indicator Data'!AO57="No Data",1,IF('Indicator Data imputation'!AN57&lt;&gt;"",1,0))</f>
        <v>0</v>
      </c>
      <c r="AN54" s="119">
        <f>IF('Indicator Data'!AP57="No Data",1,IF('Indicator Data imputation'!AO57&lt;&gt;"",1,0))</f>
        <v>0</v>
      </c>
      <c r="AO54" s="119">
        <f>IF('Indicator Data'!AQ57="No Data",1,IF('Indicator Data imputation'!AP57&lt;&gt;"",1,0))</f>
        <v>0</v>
      </c>
      <c r="AP54" s="119">
        <f>IF('Indicator Data'!AR57="No Data",1,IF('Indicator Data imputation'!AQ57&lt;&gt;"",1,0))</f>
        <v>0</v>
      </c>
      <c r="AQ54" s="119">
        <f>IF('Indicator Data'!AS57="No Data",1,IF('Indicator Data imputation'!AR57&lt;&gt;"",1,0))</f>
        <v>0</v>
      </c>
      <c r="AR54" s="119">
        <f>IF('Indicator Data'!AT57="No Data",1,IF('Indicator Data imputation'!AS57&lt;&gt;"",1,0))</f>
        <v>0</v>
      </c>
      <c r="AS54" s="119">
        <f>IF('Indicator Data'!AU57="No Data",1,IF('Indicator Data imputation'!AT57&lt;&gt;"",1,0))</f>
        <v>0</v>
      </c>
      <c r="AT54" s="119">
        <f>IF('Indicator Data'!AV57="No Data",1,IF('Indicator Data imputation'!AU57&lt;&gt;"",1,0))</f>
        <v>0</v>
      </c>
      <c r="AU54" s="119">
        <f>IF('Indicator Data'!AW57="No Data",1,IF('Indicator Data imputation'!AV57&lt;&gt;"",1,0))</f>
        <v>0</v>
      </c>
      <c r="AV54" s="119">
        <f>IF('Indicator Data'!AX57="No Data",1,IF('Indicator Data imputation'!AW57&lt;&gt;"",1,0))</f>
        <v>0</v>
      </c>
      <c r="AW54" s="119">
        <f>IF('Indicator Data'!AY57="No Data",1,IF('Indicator Data imputation'!AX57&lt;&gt;"",1,0))</f>
        <v>0</v>
      </c>
      <c r="AX54" s="119">
        <f>IF('Indicator Data'!AZ57="No Data",1,IF('Indicator Data imputation'!AY57&lt;&gt;"",1,0))</f>
        <v>0</v>
      </c>
      <c r="AY54" s="119">
        <f>IF('Indicator Data'!BA57="No Data",1,IF('Indicator Data imputation'!AZ57&lt;&gt;"",1,0))</f>
        <v>0</v>
      </c>
      <c r="AZ54" s="119">
        <f>IF('Indicator Data'!BB57="No Data",1,IF('Indicator Data imputation'!BA57&lt;&gt;"",1,0))</f>
        <v>0</v>
      </c>
      <c r="BA54" s="119">
        <f>IF('Indicator Data'!BC57="No Data",1,IF('Indicator Data imputation'!BB57&lt;&gt;"",1,0))</f>
        <v>0</v>
      </c>
      <c r="BB54" s="119">
        <f>IF('Indicator Data'!BD57="No Data",1,IF('Indicator Data imputation'!BC57&lt;&gt;"",1,0))</f>
        <v>0</v>
      </c>
      <c r="BC54" s="119">
        <f>IF('Indicator Data'!BE57="No Data",1,IF('Indicator Data imputation'!BD57&lt;&gt;"",1,0))</f>
        <v>0</v>
      </c>
      <c r="BD54" s="4">
        <f t="shared" si="0"/>
        <v>1</v>
      </c>
      <c r="BE54" s="121">
        <f t="shared" si="1"/>
        <v>1.8518518518518517E-2</v>
      </c>
    </row>
    <row r="55" spans="1:57">
      <c r="A55" s="79" t="s">
        <v>386</v>
      </c>
      <c r="B55" s="119">
        <f>IF('Indicator Data'!D58="No Data",1,IF('Indicator Data imputation'!C58&lt;&gt;"",1,0))</f>
        <v>0</v>
      </c>
      <c r="C55" s="119">
        <f>IF('Indicator Data'!E58="No Data",1,IF('Indicator Data imputation'!D58&lt;&gt;"",1,0))</f>
        <v>0</v>
      </c>
      <c r="D55" s="119">
        <f>IF('Indicator Data'!F58="No Data",1,IF('Indicator Data imputation'!E58&lt;&gt;"",1,0))</f>
        <v>0</v>
      </c>
      <c r="E55" s="119">
        <f>IF('Indicator Data'!G58="No Data",1,IF('Indicator Data imputation'!F58&lt;&gt;"",1,0))</f>
        <v>0</v>
      </c>
      <c r="F55" s="119">
        <f>IF('Indicator Data'!H58="No Data",1,IF('Indicator Data imputation'!G58&lt;&gt;"",1,0))</f>
        <v>0</v>
      </c>
      <c r="G55" s="119">
        <f>IF('Indicator Data'!I58="No Data",1,IF('Indicator Data imputation'!H58&lt;&gt;"",1,0))</f>
        <v>0</v>
      </c>
      <c r="H55" s="119">
        <f>IF('Indicator Data'!J58="No Data",1,IF('Indicator Data imputation'!I58&lt;&gt;"",1,0))</f>
        <v>1</v>
      </c>
      <c r="I55" s="119">
        <f>IF('Indicator Data'!K58="No Data",1,IF('Indicator Data imputation'!J58&lt;&gt;"",1,0))</f>
        <v>0</v>
      </c>
      <c r="J55" s="119">
        <f>IF('Indicator Data'!L58="No Data",1,IF('Indicator Data imputation'!K58&lt;&gt;"",1,0))</f>
        <v>0</v>
      </c>
      <c r="K55" s="119">
        <f>IF('Indicator Data'!M58="No Data",1,IF('Indicator Data imputation'!L58&lt;&gt;"",1,0))</f>
        <v>0</v>
      </c>
      <c r="L55" s="119">
        <f>IF('Indicator Data'!N58="No Data",1,IF('Indicator Data imputation'!M58&lt;&gt;"",1,0))</f>
        <v>0</v>
      </c>
      <c r="M55" s="119">
        <f>IF('Indicator Data'!O58="No Data",1,IF('Indicator Data imputation'!N58&lt;&gt;"",1,0))</f>
        <v>0</v>
      </c>
      <c r="N55" s="119">
        <f>IF('Indicator Data'!P58="No Data",1,IF('Indicator Data imputation'!O58&lt;&gt;"",1,0))</f>
        <v>0</v>
      </c>
      <c r="O55" s="119">
        <f>IF('Indicator Data'!Q58="No Data",1,IF('Indicator Data imputation'!P58&lt;&gt;"",1,0))</f>
        <v>0</v>
      </c>
      <c r="P55" s="119">
        <f>IF('Indicator Data'!R58="No Data",1,IF('Indicator Data imputation'!Q58&lt;&gt;"",1,0))</f>
        <v>0</v>
      </c>
      <c r="Q55" s="119">
        <f>IF('Indicator Data'!S58="No Data",1,IF('Indicator Data imputation'!R58&lt;&gt;"",1,0))</f>
        <v>0</v>
      </c>
      <c r="R55" s="119">
        <f>IF('Indicator Data'!T58="No Data",1,IF('Indicator Data imputation'!S58&lt;&gt;"",1,0))</f>
        <v>0</v>
      </c>
      <c r="S55" s="119">
        <f>IF('Indicator Data'!U58="No Data",1,IF('Indicator Data imputation'!T58&lt;&gt;"",1,0))</f>
        <v>0</v>
      </c>
      <c r="T55" s="119">
        <f>IF('Indicator Data'!V58="No Data",1,IF('Indicator Data imputation'!U58&lt;&gt;"",1,0))</f>
        <v>0</v>
      </c>
      <c r="U55" s="119">
        <f>IF('Indicator Data'!W58="No Data",1,IF('Indicator Data imputation'!V58&lt;&gt;"",1,0))</f>
        <v>0</v>
      </c>
      <c r="V55" s="119">
        <f>IF('Indicator Data'!X58="No Data",1,IF('Indicator Data imputation'!W58&lt;&gt;"",1,0))</f>
        <v>0</v>
      </c>
      <c r="W55" s="119">
        <f>IF('Indicator Data'!Y58="No Data",1,IF('Indicator Data imputation'!X58&lt;&gt;"",1,0))</f>
        <v>0</v>
      </c>
      <c r="X55" s="119">
        <f>IF('Indicator Data'!Z58="No Data",1,IF('Indicator Data imputation'!Y58&lt;&gt;"",1,0))</f>
        <v>0</v>
      </c>
      <c r="Y55" s="119">
        <f>IF('Indicator Data'!AA58="No Data",1,IF('Indicator Data imputation'!Z58&lt;&gt;"",1,0))</f>
        <v>0</v>
      </c>
      <c r="Z55" s="119">
        <f>IF('Indicator Data'!AB58="No Data",1,IF('Indicator Data imputation'!AA58&lt;&gt;"",1,0))</f>
        <v>0</v>
      </c>
      <c r="AA55" s="119">
        <f>IF('Indicator Data'!AC58="No Data",1,IF('Indicator Data imputation'!AB58&lt;&gt;"",1,0))</f>
        <v>0</v>
      </c>
      <c r="AB55" s="119">
        <f>IF('Indicator Data'!AD58="No Data",1,IF('Indicator Data imputation'!AC58&lt;&gt;"",1,0))</f>
        <v>0</v>
      </c>
      <c r="AC55" s="119">
        <f>IF('Indicator Data'!AE58="No Data",1,IF('Indicator Data imputation'!AD58&lt;&gt;"",1,0))</f>
        <v>0</v>
      </c>
      <c r="AD55" s="119">
        <f>IF('Indicator Data'!AF58="No Data",1,IF('Indicator Data imputation'!AE58&lt;&gt;"",1,0))</f>
        <v>0</v>
      </c>
      <c r="AE55" s="119">
        <f>IF('Indicator Data'!AG58="No Data",1,IF('Indicator Data imputation'!AF58&lt;&gt;"",1,0))</f>
        <v>0</v>
      </c>
      <c r="AF55" s="119">
        <f>IF('Indicator Data'!AH58="No Data",1,IF('Indicator Data imputation'!AG58&lt;&gt;"",1,0))</f>
        <v>0</v>
      </c>
      <c r="AG55" s="119">
        <f>IF('Indicator Data'!AI58="No Data",1,IF('Indicator Data imputation'!AH58&lt;&gt;"",1,0))</f>
        <v>0</v>
      </c>
      <c r="AH55" s="119">
        <f>IF('Indicator Data'!AJ58="No Data",1,IF('Indicator Data imputation'!AI58&lt;&gt;"",1,0))</f>
        <v>0</v>
      </c>
      <c r="AI55" s="119">
        <f>IF('Indicator Data'!AK58="No Data",1,IF('Indicator Data imputation'!AJ58&lt;&gt;"",1,0))</f>
        <v>0</v>
      </c>
      <c r="AJ55" s="119">
        <f>IF('Indicator Data'!AL58="No Data",1,IF('Indicator Data imputation'!AK58&lt;&gt;"",1,0))</f>
        <v>0</v>
      </c>
      <c r="AK55" s="119">
        <f>IF('Indicator Data'!AM58="No Data",1,IF('Indicator Data imputation'!AL58&lt;&gt;"",1,0))</f>
        <v>0</v>
      </c>
      <c r="AL55" s="119">
        <f>IF('Indicator Data'!AN58="No Data",1,IF('Indicator Data imputation'!AM58&lt;&gt;"",1,0))</f>
        <v>0</v>
      </c>
      <c r="AM55" s="119">
        <f>IF('Indicator Data'!AO58="No Data",1,IF('Indicator Data imputation'!AN58&lt;&gt;"",1,0))</f>
        <v>0</v>
      </c>
      <c r="AN55" s="119">
        <f>IF('Indicator Data'!AP58="No Data",1,IF('Indicator Data imputation'!AO58&lt;&gt;"",1,0))</f>
        <v>0</v>
      </c>
      <c r="AO55" s="119">
        <f>IF('Indicator Data'!AQ58="No Data",1,IF('Indicator Data imputation'!AP58&lt;&gt;"",1,0))</f>
        <v>0</v>
      </c>
      <c r="AP55" s="119">
        <f>IF('Indicator Data'!AR58="No Data",1,IF('Indicator Data imputation'!AQ58&lt;&gt;"",1,0))</f>
        <v>0</v>
      </c>
      <c r="AQ55" s="119">
        <f>IF('Indicator Data'!AS58="No Data",1,IF('Indicator Data imputation'!AR58&lt;&gt;"",1,0))</f>
        <v>0</v>
      </c>
      <c r="AR55" s="119">
        <f>IF('Indicator Data'!AT58="No Data",1,IF('Indicator Data imputation'!AS58&lt;&gt;"",1,0))</f>
        <v>0</v>
      </c>
      <c r="AS55" s="119">
        <f>IF('Indicator Data'!AU58="No Data",1,IF('Indicator Data imputation'!AT58&lt;&gt;"",1,0))</f>
        <v>0</v>
      </c>
      <c r="AT55" s="119">
        <f>IF('Indicator Data'!AV58="No Data",1,IF('Indicator Data imputation'!AU58&lt;&gt;"",1,0))</f>
        <v>0</v>
      </c>
      <c r="AU55" s="119">
        <f>IF('Indicator Data'!AW58="No Data",1,IF('Indicator Data imputation'!AV58&lt;&gt;"",1,0))</f>
        <v>0</v>
      </c>
      <c r="AV55" s="119">
        <f>IF('Indicator Data'!AX58="No Data",1,IF('Indicator Data imputation'!AW58&lt;&gt;"",1,0))</f>
        <v>0</v>
      </c>
      <c r="AW55" s="119">
        <f>IF('Indicator Data'!AY58="No Data",1,IF('Indicator Data imputation'!AX58&lt;&gt;"",1,0))</f>
        <v>0</v>
      </c>
      <c r="AX55" s="119">
        <f>IF('Indicator Data'!AZ58="No Data",1,IF('Indicator Data imputation'!AY58&lt;&gt;"",1,0))</f>
        <v>0</v>
      </c>
      <c r="AY55" s="119">
        <f>IF('Indicator Data'!BA58="No Data",1,IF('Indicator Data imputation'!AZ58&lt;&gt;"",1,0))</f>
        <v>0</v>
      </c>
      <c r="AZ55" s="119">
        <f>IF('Indicator Data'!BB58="No Data",1,IF('Indicator Data imputation'!BA58&lt;&gt;"",1,0))</f>
        <v>0</v>
      </c>
      <c r="BA55" s="119">
        <f>IF('Indicator Data'!BC58="No Data",1,IF('Indicator Data imputation'!BB58&lt;&gt;"",1,0))</f>
        <v>0</v>
      </c>
      <c r="BB55" s="119">
        <f>IF('Indicator Data'!BD58="No Data",1,IF('Indicator Data imputation'!BC58&lt;&gt;"",1,0))</f>
        <v>0</v>
      </c>
      <c r="BC55" s="119">
        <f>IF('Indicator Data'!BE58="No Data",1,IF('Indicator Data imputation'!BD58&lt;&gt;"",1,0))</f>
        <v>0</v>
      </c>
      <c r="BD55" s="4">
        <f t="shared" si="0"/>
        <v>1</v>
      </c>
      <c r="BE55" s="121">
        <f t="shared" si="1"/>
        <v>1.8518518518518517E-2</v>
      </c>
    </row>
    <row r="56" spans="1:57">
      <c r="A56" s="79" t="s">
        <v>387</v>
      </c>
      <c r="B56" s="119">
        <f>IF('Indicator Data'!D59="No Data",1,IF('Indicator Data imputation'!C59&lt;&gt;"",1,0))</f>
        <v>0</v>
      </c>
      <c r="C56" s="119">
        <f>IF('Indicator Data'!E59="No Data",1,IF('Indicator Data imputation'!D59&lt;&gt;"",1,0))</f>
        <v>0</v>
      </c>
      <c r="D56" s="119">
        <f>IF('Indicator Data'!F59="No Data",1,IF('Indicator Data imputation'!E59&lt;&gt;"",1,0))</f>
        <v>0</v>
      </c>
      <c r="E56" s="119">
        <f>IF('Indicator Data'!G59="No Data",1,IF('Indicator Data imputation'!F59&lt;&gt;"",1,0))</f>
        <v>0</v>
      </c>
      <c r="F56" s="119">
        <f>IF('Indicator Data'!H59="No Data",1,IF('Indicator Data imputation'!G59&lt;&gt;"",1,0))</f>
        <v>0</v>
      </c>
      <c r="G56" s="119">
        <f>IF('Indicator Data'!I59="No Data",1,IF('Indicator Data imputation'!H59&lt;&gt;"",1,0))</f>
        <v>0</v>
      </c>
      <c r="H56" s="119">
        <f>IF('Indicator Data'!J59="No Data",1,IF('Indicator Data imputation'!I59&lt;&gt;"",1,0))</f>
        <v>1</v>
      </c>
      <c r="I56" s="119">
        <f>IF('Indicator Data'!K59="No Data",1,IF('Indicator Data imputation'!J59&lt;&gt;"",1,0))</f>
        <v>0</v>
      </c>
      <c r="J56" s="119">
        <f>IF('Indicator Data'!L59="No Data",1,IF('Indicator Data imputation'!K59&lt;&gt;"",1,0))</f>
        <v>0</v>
      </c>
      <c r="K56" s="119">
        <f>IF('Indicator Data'!M59="No Data",1,IF('Indicator Data imputation'!L59&lt;&gt;"",1,0))</f>
        <v>0</v>
      </c>
      <c r="L56" s="119">
        <f>IF('Indicator Data'!N59="No Data",1,IF('Indicator Data imputation'!M59&lt;&gt;"",1,0))</f>
        <v>0</v>
      </c>
      <c r="M56" s="119">
        <f>IF('Indicator Data'!O59="No Data",1,IF('Indicator Data imputation'!N59&lt;&gt;"",1,0))</f>
        <v>0</v>
      </c>
      <c r="N56" s="119">
        <f>IF('Indicator Data'!P59="No Data",1,IF('Indicator Data imputation'!O59&lt;&gt;"",1,0))</f>
        <v>0</v>
      </c>
      <c r="O56" s="119">
        <f>IF('Indicator Data'!Q59="No Data",1,IF('Indicator Data imputation'!P59&lt;&gt;"",1,0))</f>
        <v>0</v>
      </c>
      <c r="P56" s="119">
        <f>IF('Indicator Data'!R59="No Data",1,IF('Indicator Data imputation'!Q59&lt;&gt;"",1,0))</f>
        <v>0</v>
      </c>
      <c r="Q56" s="119">
        <f>IF('Indicator Data'!S59="No Data",1,IF('Indicator Data imputation'!R59&lt;&gt;"",1,0))</f>
        <v>0</v>
      </c>
      <c r="R56" s="119">
        <f>IF('Indicator Data'!T59="No Data",1,IF('Indicator Data imputation'!S59&lt;&gt;"",1,0))</f>
        <v>0</v>
      </c>
      <c r="S56" s="119">
        <f>IF('Indicator Data'!U59="No Data",1,IF('Indicator Data imputation'!T59&lt;&gt;"",1,0))</f>
        <v>0</v>
      </c>
      <c r="T56" s="119">
        <f>IF('Indicator Data'!V59="No Data",1,IF('Indicator Data imputation'!U59&lt;&gt;"",1,0))</f>
        <v>0</v>
      </c>
      <c r="U56" s="119">
        <f>IF('Indicator Data'!W59="No Data",1,IF('Indicator Data imputation'!V59&lt;&gt;"",1,0))</f>
        <v>0</v>
      </c>
      <c r="V56" s="119">
        <f>IF('Indicator Data'!X59="No Data",1,IF('Indicator Data imputation'!W59&lt;&gt;"",1,0))</f>
        <v>0</v>
      </c>
      <c r="W56" s="119">
        <f>IF('Indicator Data'!Y59="No Data",1,IF('Indicator Data imputation'!X59&lt;&gt;"",1,0))</f>
        <v>0</v>
      </c>
      <c r="X56" s="119">
        <f>IF('Indicator Data'!Z59="No Data",1,IF('Indicator Data imputation'!Y59&lt;&gt;"",1,0))</f>
        <v>0</v>
      </c>
      <c r="Y56" s="119">
        <f>IF('Indicator Data'!AA59="No Data",1,IF('Indicator Data imputation'!Z59&lt;&gt;"",1,0))</f>
        <v>0</v>
      </c>
      <c r="Z56" s="119">
        <f>IF('Indicator Data'!AB59="No Data",1,IF('Indicator Data imputation'!AA59&lt;&gt;"",1,0))</f>
        <v>0</v>
      </c>
      <c r="AA56" s="119">
        <f>IF('Indicator Data'!AC59="No Data",1,IF('Indicator Data imputation'!AB59&lt;&gt;"",1,0))</f>
        <v>0</v>
      </c>
      <c r="AB56" s="119">
        <f>IF('Indicator Data'!AD59="No Data",1,IF('Indicator Data imputation'!AC59&lt;&gt;"",1,0))</f>
        <v>0</v>
      </c>
      <c r="AC56" s="119">
        <f>IF('Indicator Data'!AE59="No Data",1,IF('Indicator Data imputation'!AD59&lt;&gt;"",1,0))</f>
        <v>0</v>
      </c>
      <c r="AD56" s="119">
        <f>IF('Indicator Data'!AF59="No Data",1,IF('Indicator Data imputation'!AE59&lt;&gt;"",1,0))</f>
        <v>0</v>
      </c>
      <c r="AE56" s="119">
        <f>IF('Indicator Data'!AG59="No Data",1,IF('Indicator Data imputation'!AF59&lt;&gt;"",1,0))</f>
        <v>0</v>
      </c>
      <c r="AF56" s="119">
        <f>IF('Indicator Data'!AH59="No Data",1,IF('Indicator Data imputation'!AG59&lt;&gt;"",1,0))</f>
        <v>0</v>
      </c>
      <c r="AG56" s="119">
        <f>IF('Indicator Data'!AI59="No Data",1,IF('Indicator Data imputation'!AH59&lt;&gt;"",1,0))</f>
        <v>0</v>
      </c>
      <c r="AH56" s="119">
        <f>IF('Indicator Data'!AJ59="No Data",1,IF('Indicator Data imputation'!AI59&lt;&gt;"",1,0))</f>
        <v>0</v>
      </c>
      <c r="AI56" s="119">
        <f>IF('Indicator Data'!AK59="No Data",1,IF('Indicator Data imputation'!AJ59&lt;&gt;"",1,0))</f>
        <v>0</v>
      </c>
      <c r="AJ56" s="119">
        <f>IF('Indicator Data'!AL59="No Data",1,IF('Indicator Data imputation'!AK59&lt;&gt;"",1,0))</f>
        <v>0</v>
      </c>
      <c r="AK56" s="119">
        <f>IF('Indicator Data'!AM59="No Data",1,IF('Indicator Data imputation'!AL59&lt;&gt;"",1,0))</f>
        <v>0</v>
      </c>
      <c r="AL56" s="119">
        <f>IF('Indicator Data'!AN59="No Data",1,IF('Indicator Data imputation'!AM59&lt;&gt;"",1,0))</f>
        <v>0</v>
      </c>
      <c r="AM56" s="119">
        <f>IF('Indicator Data'!AO59="No Data",1,IF('Indicator Data imputation'!AN59&lt;&gt;"",1,0))</f>
        <v>0</v>
      </c>
      <c r="AN56" s="119">
        <f>IF('Indicator Data'!AP59="No Data",1,IF('Indicator Data imputation'!AO59&lt;&gt;"",1,0))</f>
        <v>0</v>
      </c>
      <c r="AO56" s="119">
        <f>IF('Indicator Data'!AQ59="No Data",1,IF('Indicator Data imputation'!AP59&lt;&gt;"",1,0))</f>
        <v>0</v>
      </c>
      <c r="AP56" s="119">
        <f>IF('Indicator Data'!AR59="No Data",1,IF('Indicator Data imputation'!AQ59&lt;&gt;"",1,0))</f>
        <v>0</v>
      </c>
      <c r="AQ56" s="119">
        <f>IF('Indicator Data'!AS59="No Data",1,IF('Indicator Data imputation'!AR59&lt;&gt;"",1,0))</f>
        <v>0</v>
      </c>
      <c r="AR56" s="119">
        <f>IF('Indicator Data'!AT59="No Data",1,IF('Indicator Data imputation'!AS59&lt;&gt;"",1,0))</f>
        <v>0</v>
      </c>
      <c r="AS56" s="119">
        <f>IF('Indicator Data'!AU59="No Data",1,IF('Indicator Data imputation'!AT59&lt;&gt;"",1,0))</f>
        <v>0</v>
      </c>
      <c r="AT56" s="119">
        <f>IF('Indicator Data'!AV59="No Data",1,IF('Indicator Data imputation'!AU59&lt;&gt;"",1,0))</f>
        <v>0</v>
      </c>
      <c r="AU56" s="119">
        <f>IF('Indicator Data'!AW59="No Data",1,IF('Indicator Data imputation'!AV59&lt;&gt;"",1,0))</f>
        <v>0</v>
      </c>
      <c r="AV56" s="119">
        <f>IF('Indicator Data'!AX59="No Data",1,IF('Indicator Data imputation'!AW59&lt;&gt;"",1,0))</f>
        <v>0</v>
      </c>
      <c r="AW56" s="119">
        <f>IF('Indicator Data'!AY59="No Data",1,IF('Indicator Data imputation'!AX59&lt;&gt;"",1,0))</f>
        <v>0</v>
      </c>
      <c r="AX56" s="119">
        <f>IF('Indicator Data'!AZ59="No Data",1,IF('Indicator Data imputation'!AY59&lt;&gt;"",1,0))</f>
        <v>0</v>
      </c>
      <c r="AY56" s="119">
        <f>IF('Indicator Data'!BA59="No Data",1,IF('Indicator Data imputation'!AZ59&lt;&gt;"",1,0))</f>
        <v>0</v>
      </c>
      <c r="AZ56" s="119">
        <f>IF('Indicator Data'!BB59="No Data",1,IF('Indicator Data imputation'!BA59&lt;&gt;"",1,0))</f>
        <v>0</v>
      </c>
      <c r="BA56" s="119">
        <f>IF('Indicator Data'!BC59="No Data",1,IF('Indicator Data imputation'!BB59&lt;&gt;"",1,0))</f>
        <v>0</v>
      </c>
      <c r="BB56" s="119">
        <f>IF('Indicator Data'!BD59="No Data",1,IF('Indicator Data imputation'!BC59&lt;&gt;"",1,0))</f>
        <v>0</v>
      </c>
      <c r="BC56" s="119">
        <f>IF('Indicator Data'!BE59="No Data",1,IF('Indicator Data imputation'!BD59&lt;&gt;"",1,0))</f>
        <v>0</v>
      </c>
      <c r="BD56" s="4">
        <f t="shared" si="0"/>
        <v>1</v>
      </c>
      <c r="BE56" s="121">
        <f t="shared" si="1"/>
        <v>1.8518518518518517E-2</v>
      </c>
    </row>
    <row r="57" spans="1:57">
      <c r="A57" s="79" t="s">
        <v>388</v>
      </c>
      <c r="B57" s="119">
        <f>IF('Indicator Data'!D60="No Data",1,IF('Indicator Data imputation'!C60&lt;&gt;"",1,0))</f>
        <v>0</v>
      </c>
      <c r="C57" s="119">
        <f>IF('Indicator Data'!E60="No Data",1,IF('Indicator Data imputation'!D60&lt;&gt;"",1,0))</f>
        <v>0</v>
      </c>
      <c r="D57" s="119">
        <f>IF('Indicator Data'!F60="No Data",1,IF('Indicator Data imputation'!E60&lt;&gt;"",1,0))</f>
        <v>0</v>
      </c>
      <c r="E57" s="119">
        <f>IF('Indicator Data'!G60="No Data",1,IF('Indicator Data imputation'!F60&lt;&gt;"",1,0))</f>
        <v>0</v>
      </c>
      <c r="F57" s="119">
        <f>IF('Indicator Data'!H60="No Data",1,IF('Indicator Data imputation'!G60&lt;&gt;"",1,0))</f>
        <v>0</v>
      </c>
      <c r="G57" s="119">
        <f>IF('Indicator Data'!I60="No Data",1,IF('Indicator Data imputation'!H60&lt;&gt;"",1,0))</f>
        <v>0</v>
      </c>
      <c r="H57" s="119">
        <f>IF('Indicator Data'!J60="No Data",1,IF('Indicator Data imputation'!I60&lt;&gt;"",1,0))</f>
        <v>1</v>
      </c>
      <c r="I57" s="119">
        <f>IF('Indicator Data'!K60="No Data",1,IF('Indicator Data imputation'!J60&lt;&gt;"",1,0))</f>
        <v>0</v>
      </c>
      <c r="J57" s="119">
        <f>IF('Indicator Data'!L60="No Data",1,IF('Indicator Data imputation'!K60&lt;&gt;"",1,0))</f>
        <v>0</v>
      </c>
      <c r="K57" s="119">
        <f>IF('Indicator Data'!M60="No Data",1,IF('Indicator Data imputation'!L60&lt;&gt;"",1,0))</f>
        <v>0</v>
      </c>
      <c r="L57" s="119">
        <f>IF('Indicator Data'!N60="No Data",1,IF('Indicator Data imputation'!M60&lt;&gt;"",1,0))</f>
        <v>0</v>
      </c>
      <c r="M57" s="119">
        <f>IF('Indicator Data'!O60="No Data",1,IF('Indicator Data imputation'!N60&lt;&gt;"",1,0))</f>
        <v>0</v>
      </c>
      <c r="N57" s="119">
        <f>IF('Indicator Data'!P60="No Data",1,IF('Indicator Data imputation'!O60&lt;&gt;"",1,0))</f>
        <v>0</v>
      </c>
      <c r="O57" s="119">
        <f>IF('Indicator Data'!Q60="No Data",1,IF('Indicator Data imputation'!P60&lt;&gt;"",1,0))</f>
        <v>0</v>
      </c>
      <c r="P57" s="119">
        <f>IF('Indicator Data'!R60="No Data",1,IF('Indicator Data imputation'!Q60&lt;&gt;"",1,0))</f>
        <v>0</v>
      </c>
      <c r="Q57" s="119">
        <f>IF('Indicator Data'!S60="No Data",1,IF('Indicator Data imputation'!R60&lt;&gt;"",1,0))</f>
        <v>0</v>
      </c>
      <c r="R57" s="119">
        <f>IF('Indicator Data'!T60="No Data",1,IF('Indicator Data imputation'!S60&lt;&gt;"",1,0))</f>
        <v>0</v>
      </c>
      <c r="S57" s="119">
        <f>IF('Indicator Data'!U60="No Data",1,IF('Indicator Data imputation'!T60&lt;&gt;"",1,0))</f>
        <v>0</v>
      </c>
      <c r="T57" s="119">
        <f>IF('Indicator Data'!V60="No Data",1,IF('Indicator Data imputation'!U60&lt;&gt;"",1,0))</f>
        <v>0</v>
      </c>
      <c r="U57" s="119">
        <f>IF('Indicator Data'!W60="No Data",1,IF('Indicator Data imputation'!V60&lt;&gt;"",1,0))</f>
        <v>0</v>
      </c>
      <c r="V57" s="119">
        <f>IF('Indicator Data'!X60="No Data",1,IF('Indicator Data imputation'!W60&lt;&gt;"",1,0))</f>
        <v>0</v>
      </c>
      <c r="W57" s="119">
        <f>IF('Indicator Data'!Y60="No Data",1,IF('Indicator Data imputation'!X60&lt;&gt;"",1,0))</f>
        <v>0</v>
      </c>
      <c r="X57" s="119">
        <f>IF('Indicator Data'!Z60="No Data",1,IF('Indicator Data imputation'!Y60&lt;&gt;"",1,0))</f>
        <v>0</v>
      </c>
      <c r="Y57" s="119">
        <f>IF('Indicator Data'!AA60="No Data",1,IF('Indicator Data imputation'!Z60&lt;&gt;"",1,0))</f>
        <v>0</v>
      </c>
      <c r="Z57" s="119">
        <f>IF('Indicator Data'!AB60="No Data",1,IF('Indicator Data imputation'!AA60&lt;&gt;"",1,0))</f>
        <v>0</v>
      </c>
      <c r="AA57" s="119">
        <f>IF('Indicator Data'!AC60="No Data",1,IF('Indicator Data imputation'!AB60&lt;&gt;"",1,0))</f>
        <v>0</v>
      </c>
      <c r="AB57" s="119">
        <f>IF('Indicator Data'!AD60="No Data",1,IF('Indicator Data imputation'!AC60&lt;&gt;"",1,0))</f>
        <v>0</v>
      </c>
      <c r="AC57" s="119">
        <f>IF('Indicator Data'!AE60="No Data",1,IF('Indicator Data imputation'!AD60&lt;&gt;"",1,0))</f>
        <v>0</v>
      </c>
      <c r="AD57" s="119">
        <f>IF('Indicator Data'!AF60="No Data",1,IF('Indicator Data imputation'!AE60&lt;&gt;"",1,0))</f>
        <v>0</v>
      </c>
      <c r="AE57" s="119">
        <f>IF('Indicator Data'!AG60="No Data",1,IF('Indicator Data imputation'!AF60&lt;&gt;"",1,0))</f>
        <v>0</v>
      </c>
      <c r="AF57" s="119">
        <f>IF('Indicator Data'!AH60="No Data",1,IF('Indicator Data imputation'!AG60&lt;&gt;"",1,0))</f>
        <v>0</v>
      </c>
      <c r="AG57" s="119">
        <f>IF('Indicator Data'!AI60="No Data",1,IF('Indicator Data imputation'!AH60&lt;&gt;"",1,0))</f>
        <v>0</v>
      </c>
      <c r="AH57" s="119">
        <f>IF('Indicator Data'!AJ60="No Data",1,IF('Indicator Data imputation'!AI60&lt;&gt;"",1,0))</f>
        <v>0</v>
      </c>
      <c r="AI57" s="119">
        <f>IF('Indicator Data'!AK60="No Data",1,IF('Indicator Data imputation'!AJ60&lt;&gt;"",1,0))</f>
        <v>0</v>
      </c>
      <c r="AJ57" s="119">
        <f>IF('Indicator Data'!AL60="No Data",1,IF('Indicator Data imputation'!AK60&lt;&gt;"",1,0))</f>
        <v>0</v>
      </c>
      <c r="AK57" s="119">
        <f>IF('Indicator Data'!AM60="No Data",1,IF('Indicator Data imputation'!AL60&lt;&gt;"",1,0))</f>
        <v>0</v>
      </c>
      <c r="AL57" s="119">
        <f>IF('Indicator Data'!AN60="No Data",1,IF('Indicator Data imputation'!AM60&lt;&gt;"",1,0))</f>
        <v>0</v>
      </c>
      <c r="AM57" s="119">
        <f>IF('Indicator Data'!AO60="No Data",1,IF('Indicator Data imputation'!AN60&lt;&gt;"",1,0))</f>
        <v>0</v>
      </c>
      <c r="AN57" s="119">
        <f>IF('Indicator Data'!AP60="No Data",1,IF('Indicator Data imputation'!AO60&lt;&gt;"",1,0))</f>
        <v>0</v>
      </c>
      <c r="AO57" s="119">
        <f>IF('Indicator Data'!AQ60="No Data",1,IF('Indicator Data imputation'!AP60&lt;&gt;"",1,0))</f>
        <v>0</v>
      </c>
      <c r="AP57" s="119">
        <f>IF('Indicator Data'!AR60="No Data",1,IF('Indicator Data imputation'!AQ60&lt;&gt;"",1,0))</f>
        <v>0</v>
      </c>
      <c r="AQ57" s="119">
        <f>IF('Indicator Data'!AS60="No Data",1,IF('Indicator Data imputation'!AR60&lt;&gt;"",1,0))</f>
        <v>0</v>
      </c>
      <c r="AR57" s="119">
        <f>IF('Indicator Data'!AT60="No Data",1,IF('Indicator Data imputation'!AS60&lt;&gt;"",1,0))</f>
        <v>0</v>
      </c>
      <c r="AS57" s="119">
        <f>IF('Indicator Data'!AU60="No Data",1,IF('Indicator Data imputation'!AT60&lt;&gt;"",1,0))</f>
        <v>0</v>
      </c>
      <c r="AT57" s="119">
        <f>IF('Indicator Data'!AV60="No Data",1,IF('Indicator Data imputation'!AU60&lt;&gt;"",1,0))</f>
        <v>0</v>
      </c>
      <c r="AU57" s="119">
        <f>IF('Indicator Data'!AW60="No Data",1,IF('Indicator Data imputation'!AV60&lt;&gt;"",1,0))</f>
        <v>0</v>
      </c>
      <c r="AV57" s="119">
        <f>IF('Indicator Data'!AX60="No Data",1,IF('Indicator Data imputation'!AW60&lt;&gt;"",1,0))</f>
        <v>0</v>
      </c>
      <c r="AW57" s="119">
        <f>IF('Indicator Data'!AY60="No Data",1,IF('Indicator Data imputation'!AX60&lt;&gt;"",1,0))</f>
        <v>0</v>
      </c>
      <c r="AX57" s="119">
        <f>IF('Indicator Data'!AZ60="No Data",1,IF('Indicator Data imputation'!AY60&lt;&gt;"",1,0))</f>
        <v>0</v>
      </c>
      <c r="AY57" s="119">
        <f>IF('Indicator Data'!BA60="No Data",1,IF('Indicator Data imputation'!AZ60&lt;&gt;"",1,0))</f>
        <v>0</v>
      </c>
      <c r="AZ57" s="119">
        <f>IF('Indicator Data'!BB60="No Data",1,IF('Indicator Data imputation'!BA60&lt;&gt;"",1,0))</f>
        <v>0</v>
      </c>
      <c r="BA57" s="119">
        <f>IF('Indicator Data'!BC60="No Data",1,IF('Indicator Data imputation'!BB60&lt;&gt;"",1,0))</f>
        <v>0</v>
      </c>
      <c r="BB57" s="119">
        <f>IF('Indicator Data'!BD60="No Data",1,IF('Indicator Data imputation'!BC60&lt;&gt;"",1,0))</f>
        <v>0</v>
      </c>
      <c r="BC57" s="119">
        <f>IF('Indicator Data'!BE60="No Data",1,IF('Indicator Data imputation'!BD60&lt;&gt;"",1,0))</f>
        <v>0</v>
      </c>
      <c r="BD57" s="4">
        <f t="shared" si="0"/>
        <v>1</v>
      </c>
      <c r="BE57" s="121">
        <f t="shared" si="1"/>
        <v>1.8518518518518517E-2</v>
      </c>
    </row>
    <row r="58" spans="1:57">
      <c r="A58" s="79" t="s">
        <v>389</v>
      </c>
      <c r="B58" s="119">
        <f>IF('Indicator Data'!D61="No Data",1,IF('Indicator Data imputation'!C61&lt;&gt;"",1,0))</f>
        <v>0</v>
      </c>
      <c r="C58" s="119">
        <f>IF('Indicator Data'!E61="No Data",1,IF('Indicator Data imputation'!D61&lt;&gt;"",1,0))</f>
        <v>0</v>
      </c>
      <c r="D58" s="119">
        <f>IF('Indicator Data'!F61="No Data",1,IF('Indicator Data imputation'!E61&lt;&gt;"",1,0))</f>
        <v>0</v>
      </c>
      <c r="E58" s="119">
        <f>IF('Indicator Data'!G61="No Data",1,IF('Indicator Data imputation'!F61&lt;&gt;"",1,0))</f>
        <v>0</v>
      </c>
      <c r="F58" s="119">
        <f>IF('Indicator Data'!H61="No Data",1,IF('Indicator Data imputation'!G61&lt;&gt;"",1,0))</f>
        <v>0</v>
      </c>
      <c r="G58" s="119">
        <f>IF('Indicator Data'!I61="No Data",1,IF('Indicator Data imputation'!H61&lt;&gt;"",1,0))</f>
        <v>0</v>
      </c>
      <c r="H58" s="119">
        <f>IF('Indicator Data'!J61="No Data",1,IF('Indicator Data imputation'!I61&lt;&gt;"",1,0))</f>
        <v>1</v>
      </c>
      <c r="I58" s="119">
        <f>IF('Indicator Data'!K61="No Data",1,IF('Indicator Data imputation'!J61&lt;&gt;"",1,0))</f>
        <v>0</v>
      </c>
      <c r="J58" s="119">
        <f>IF('Indicator Data'!L61="No Data",1,IF('Indicator Data imputation'!K61&lt;&gt;"",1,0))</f>
        <v>0</v>
      </c>
      <c r="K58" s="119">
        <f>IF('Indicator Data'!M61="No Data",1,IF('Indicator Data imputation'!L61&lt;&gt;"",1,0))</f>
        <v>0</v>
      </c>
      <c r="L58" s="119">
        <f>IF('Indicator Data'!N61="No Data",1,IF('Indicator Data imputation'!M61&lt;&gt;"",1,0))</f>
        <v>0</v>
      </c>
      <c r="M58" s="119">
        <f>IF('Indicator Data'!O61="No Data",1,IF('Indicator Data imputation'!N61&lt;&gt;"",1,0))</f>
        <v>0</v>
      </c>
      <c r="N58" s="119">
        <f>IF('Indicator Data'!P61="No Data",1,IF('Indicator Data imputation'!O61&lt;&gt;"",1,0))</f>
        <v>0</v>
      </c>
      <c r="O58" s="119">
        <f>IF('Indicator Data'!Q61="No Data",1,IF('Indicator Data imputation'!P61&lt;&gt;"",1,0))</f>
        <v>0</v>
      </c>
      <c r="P58" s="119">
        <f>IF('Indicator Data'!R61="No Data",1,IF('Indicator Data imputation'!Q61&lt;&gt;"",1,0))</f>
        <v>0</v>
      </c>
      <c r="Q58" s="119">
        <f>IF('Indicator Data'!S61="No Data",1,IF('Indicator Data imputation'!R61&lt;&gt;"",1,0))</f>
        <v>0</v>
      </c>
      <c r="R58" s="119">
        <f>IF('Indicator Data'!T61="No Data",1,IF('Indicator Data imputation'!S61&lt;&gt;"",1,0))</f>
        <v>0</v>
      </c>
      <c r="S58" s="119">
        <f>IF('Indicator Data'!U61="No Data",1,IF('Indicator Data imputation'!T61&lt;&gt;"",1,0))</f>
        <v>0</v>
      </c>
      <c r="T58" s="119">
        <f>IF('Indicator Data'!V61="No Data",1,IF('Indicator Data imputation'!U61&lt;&gt;"",1,0))</f>
        <v>0</v>
      </c>
      <c r="U58" s="119">
        <f>IF('Indicator Data'!W61="No Data",1,IF('Indicator Data imputation'!V61&lt;&gt;"",1,0))</f>
        <v>0</v>
      </c>
      <c r="V58" s="119">
        <f>IF('Indicator Data'!X61="No Data",1,IF('Indicator Data imputation'!W61&lt;&gt;"",1,0))</f>
        <v>0</v>
      </c>
      <c r="W58" s="119">
        <f>IF('Indicator Data'!Y61="No Data",1,IF('Indicator Data imputation'!X61&lt;&gt;"",1,0))</f>
        <v>0</v>
      </c>
      <c r="X58" s="119">
        <f>IF('Indicator Data'!Z61="No Data",1,IF('Indicator Data imputation'!Y61&lt;&gt;"",1,0))</f>
        <v>0</v>
      </c>
      <c r="Y58" s="119">
        <f>IF('Indicator Data'!AA61="No Data",1,IF('Indicator Data imputation'!Z61&lt;&gt;"",1,0))</f>
        <v>0</v>
      </c>
      <c r="Z58" s="119">
        <f>IF('Indicator Data'!AB61="No Data",1,IF('Indicator Data imputation'!AA61&lt;&gt;"",1,0))</f>
        <v>0</v>
      </c>
      <c r="AA58" s="119">
        <f>IF('Indicator Data'!AC61="No Data",1,IF('Indicator Data imputation'!AB61&lt;&gt;"",1,0))</f>
        <v>0</v>
      </c>
      <c r="AB58" s="119">
        <f>IF('Indicator Data'!AD61="No Data",1,IF('Indicator Data imputation'!AC61&lt;&gt;"",1,0))</f>
        <v>0</v>
      </c>
      <c r="AC58" s="119">
        <f>IF('Indicator Data'!AE61="No Data",1,IF('Indicator Data imputation'!AD61&lt;&gt;"",1,0))</f>
        <v>0</v>
      </c>
      <c r="AD58" s="119">
        <f>IF('Indicator Data'!AF61="No Data",1,IF('Indicator Data imputation'!AE61&lt;&gt;"",1,0))</f>
        <v>0</v>
      </c>
      <c r="AE58" s="119">
        <f>IF('Indicator Data'!AG61="No Data",1,IF('Indicator Data imputation'!AF61&lt;&gt;"",1,0))</f>
        <v>0</v>
      </c>
      <c r="AF58" s="119">
        <f>IF('Indicator Data'!AH61="No Data",1,IF('Indicator Data imputation'!AG61&lt;&gt;"",1,0))</f>
        <v>0</v>
      </c>
      <c r="AG58" s="119">
        <f>IF('Indicator Data'!AI61="No Data",1,IF('Indicator Data imputation'!AH61&lt;&gt;"",1,0))</f>
        <v>0</v>
      </c>
      <c r="AH58" s="119">
        <f>IF('Indicator Data'!AJ61="No Data",1,IF('Indicator Data imputation'!AI61&lt;&gt;"",1,0))</f>
        <v>0</v>
      </c>
      <c r="AI58" s="119">
        <f>IF('Indicator Data'!AK61="No Data",1,IF('Indicator Data imputation'!AJ61&lt;&gt;"",1,0))</f>
        <v>0</v>
      </c>
      <c r="AJ58" s="119">
        <f>IF('Indicator Data'!AL61="No Data",1,IF('Indicator Data imputation'!AK61&lt;&gt;"",1,0))</f>
        <v>0</v>
      </c>
      <c r="AK58" s="119">
        <f>IF('Indicator Data'!AM61="No Data",1,IF('Indicator Data imputation'!AL61&lt;&gt;"",1,0))</f>
        <v>0</v>
      </c>
      <c r="AL58" s="119">
        <f>IF('Indicator Data'!AN61="No Data",1,IF('Indicator Data imputation'!AM61&lt;&gt;"",1,0))</f>
        <v>0</v>
      </c>
      <c r="AM58" s="119">
        <f>IF('Indicator Data'!AO61="No Data",1,IF('Indicator Data imputation'!AN61&lt;&gt;"",1,0))</f>
        <v>0</v>
      </c>
      <c r="AN58" s="119">
        <f>IF('Indicator Data'!AP61="No Data",1,IF('Indicator Data imputation'!AO61&lt;&gt;"",1,0))</f>
        <v>0</v>
      </c>
      <c r="AO58" s="119">
        <f>IF('Indicator Data'!AQ61="No Data",1,IF('Indicator Data imputation'!AP61&lt;&gt;"",1,0))</f>
        <v>0</v>
      </c>
      <c r="AP58" s="119">
        <f>IF('Indicator Data'!AR61="No Data",1,IF('Indicator Data imputation'!AQ61&lt;&gt;"",1,0))</f>
        <v>0</v>
      </c>
      <c r="AQ58" s="119">
        <f>IF('Indicator Data'!AS61="No Data",1,IF('Indicator Data imputation'!AR61&lt;&gt;"",1,0))</f>
        <v>0</v>
      </c>
      <c r="AR58" s="119">
        <f>IF('Indicator Data'!AT61="No Data",1,IF('Indicator Data imputation'!AS61&lt;&gt;"",1,0))</f>
        <v>0</v>
      </c>
      <c r="AS58" s="119">
        <f>IF('Indicator Data'!AU61="No Data",1,IF('Indicator Data imputation'!AT61&lt;&gt;"",1,0))</f>
        <v>0</v>
      </c>
      <c r="AT58" s="119">
        <f>IF('Indicator Data'!AV61="No Data",1,IF('Indicator Data imputation'!AU61&lt;&gt;"",1,0))</f>
        <v>0</v>
      </c>
      <c r="AU58" s="119">
        <f>IF('Indicator Data'!AW61="No Data",1,IF('Indicator Data imputation'!AV61&lt;&gt;"",1,0))</f>
        <v>0</v>
      </c>
      <c r="AV58" s="119">
        <f>IF('Indicator Data'!AX61="No Data",1,IF('Indicator Data imputation'!AW61&lt;&gt;"",1,0))</f>
        <v>0</v>
      </c>
      <c r="AW58" s="119">
        <f>IF('Indicator Data'!AY61="No Data",1,IF('Indicator Data imputation'!AX61&lt;&gt;"",1,0))</f>
        <v>0</v>
      </c>
      <c r="AX58" s="119">
        <f>IF('Indicator Data'!AZ61="No Data",1,IF('Indicator Data imputation'!AY61&lt;&gt;"",1,0))</f>
        <v>0</v>
      </c>
      <c r="AY58" s="119">
        <f>IF('Indicator Data'!BA61="No Data",1,IF('Indicator Data imputation'!AZ61&lt;&gt;"",1,0))</f>
        <v>0</v>
      </c>
      <c r="AZ58" s="119">
        <f>IF('Indicator Data'!BB61="No Data",1,IF('Indicator Data imputation'!BA61&lt;&gt;"",1,0))</f>
        <v>0</v>
      </c>
      <c r="BA58" s="119">
        <f>IF('Indicator Data'!BC61="No Data",1,IF('Indicator Data imputation'!BB61&lt;&gt;"",1,0))</f>
        <v>0</v>
      </c>
      <c r="BB58" s="119">
        <f>IF('Indicator Data'!BD61="No Data",1,IF('Indicator Data imputation'!BC61&lt;&gt;"",1,0))</f>
        <v>0</v>
      </c>
      <c r="BC58" s="119">
        <f>IF('Indicator Data'!BE61="No Data",1,IF('Indicator Data imputation'!BD61&lt;&gt;"",1,0))</f>
        <v>0</v>
      </c>
      <c r="BD58" s="4">
        <f t="shared" si="0"/>
        <v>1</v>
      </c>
      <c r="BE58" s="121">
        <f t="shared" si="1"/>
        <v>1.8518518518518517E-2</v>
      </c>
    </row>
    <row r="59" spans="1:57">
      <c r="A59" s="79" t="s">
        <v>390</v>
      </c>
      <c r="B59" s="119">
        <f>IF('Indicator Data'!D62="No Data",1,IF('Indicator Data imputation'!C62&lt;&gt;"",1,0))</f>
        <v>0</v>
      </c>
      <c r="C59" s="119">
        <f>IF('Indicator Data'!E62="No Data",1,IF('Indicator Data imputation'!D62&lt;&gt;"",1,0))</f>
        <v>0</v>
      </c>
      <c r="D59" s="119">
        <f>IF('Indicator Data'!F62="No Data",1,IF('Indicator Data imputation'!E62&lt;&gt;"",1,0))</f>
        <v>0</v>
      </c>
      <c r="E59" s="119">
        <f>IF('Indicator Data'!G62="No Data",1,IF('Indicator Data imputation'!F62&lt;&gt;"",1,0))</f>
        <v>0</v>
      </c>
      <c r="F59" s="119">
        <f>IF('Indicator Data'!H62="No Data",1,IF('Indicator Data imputation'!G62&lt;&gt;"",1,0))</f>
        <v>0</v>
      </c>
      <c r="G59" s="119">
        <f>IF('Indicator Data'!I62="No Data",1,IF('Indicator Data imputation'!H62&lt;&gt;"",1,0))</f>
        <v>0</v>
      </c>
      <c r="H59" s="119">
        <f>IF('Indicator Data'!J62="No Data",1,IF('Indicator Data imputation'!I62&lt;&gt;"",1,0))</f>
        <v>0</v>
      </c>
      <c r="I59" s="119">
        <f>IF('Indicator Data'!K62="No Data",1,IF('Indicator Data imputation'!J62&lt;&gt;"",1,0))</f>
        <v>0</v>
      </c>
      <c r="J59" s="119">
        <f>IF('Indicator Data'!L62="No Data",1,IF('Indicator Data imputation'!K62&lt;&gt;"",1,0))</f>
        <v>0</v>
      </c>
      <c r="K59" s="119">
        <f>IF('Indicator Data'!M62="No Data",1,IF('Indicator Data imputation'!L62&lt;&gt;"",1,0))</f>
        <v>0</v>
      </c>
      <c r="L59" s="119">
        <f>IF('Indicator Data'!N62="No Data",1,IF('Indicator Data imputation'!M62&lt;&gt;"",1,0))</f>
        <v>0</v>
      </c>
      <c r="M59" s="119">
        <f>IF('Indicator Data'!O62="No Data",1,IF('Indicator Data imputation'!N62&lt;&gt;"",1,0))</f>
        <v>0</v>
      </c>
      <c r="N59" s="119">
        <f>IF('Indicator Data'!P62="No Data",1,IF('Indicator Data imputation'!O62&lt;&gt;"",1,0))</f>
        <v>0</v>
      </c>
      <c r="O59" s="119">
        <f>IF('Indicator Data'!Q62="No Data",1,IF('Indicator Data imputation'!P62&lt;&gt;"",1,0))</f>
        <v>0</v>
      </c>
      <c r="P59" s="119">
        <f>IF('Indicator Data'!R62="No Data",1,IF('Indicator Data imputation'!Q62&lt;&gt;"",1,0))</f>
        <v>0</v>
      </c>
      <c r="Q59" s="119">
        <f>IF('Indicator Data'!S62="No Data",1,IF('Indicator Data imputation'!R62&lt;&gt;"",1,0))</f>
        <v>0</v>
      </c>
      <c r="R59" s="119">
        <f>IF('Indicator Data'!T62="No Data",1,IF('Indicator Data imputation'!S62&lt;&gt;"",1,0))</f>
        <v>0</v>
      </c>
      <c r="S59" s="119">
        <f>IF('Indicator Data'!U62="No Data",1,IF('Indicator Data imputation'!T62&lt;&gt;"",1,0))</f>
        <v>0</v>
      </c>
      <c r="T59" s="119">
        <f>IF('Indicator Data'!V62="No Data",1,IF('Indicator Data imputation'!U62&lt;&gt;"",1,0))</f>
        <v>0</v>
      </c>
      <c r="U59" s="119">
        <f>IF('Indicator Data'!W62="No Data",1,IF('Indicator Data imputation'!V62&lt;&gt;"",1,0))</f>
        <v>0</v>
      </c>
      <c r="V59" s="119">
        <f>IF('Indicator Data'!X62="No Data",1,IF('Indicator Data imputation'!W62&lt;&gt;"",1,0))</f>
        <v>0</v>
      </c>
      <c r="W59" s="119">
        <f>IF('Indicator Data'!Y62="No Data",1,IF('Indicator Data imputation'!X62&lt;&gt;"",1,0))</f>
        <v>0</v>
      </c>
      <c r="X59" s="119">
        <f>IF('Indicator Data'!Z62="No Data",1,IF('Indicator Data imputation'!Y62&lt;&gt;"",1,0))</f>
        <v>0</v>
      </c>
      <c r="Y59" s="119">
        <f>IF('Indicator Data'!AA62="No Data",1,IF('Indicator Data imputation'!Z62&lt;&gt;"",1,0))</f>
        <v>0</v>
      </c>
      <c r="Z59" s="119">
        <f>IF('Indicator Data'!AB62="No Data",1,IF('Indicator Data imputation'!AA62&lt;&gt;"",1,0))</f>
        <v>0</v>
      </c>
      <c r="AA59" s="119">
        <f>IF('Indicator Data'!AC62="No Data",1,IF('Indicator Data imputation'!AB62&lt;&gt;"",1,0))</f>
        <v>0</v>
      </c>
      <c r="AB59" s="119">
        <f>IF('Indicator Data'!AD62="No Data",1,IF('Indicator Data imputation'!AC62&lt;&gt;"",1,0))</f>
        <v>0</v>
      </c>
      <c r="AC59" s="119">
        <f>IF('Indicator Data'!AE62="No Data",1,IF('Indicator Data imputation'!AD62&lt;&gt;"",1,0))</f>
        <v>0</v>
      </c>
      <c r="AD59" s="119">
        <f>IF('Indicator Data'!AF62="No Data",1,IF('Indicator Data imputation'!AE62&lt;&gt;"",1,0))</f>
        <v>0</v>
      </c>
      <c r="AE59" s="119">
        <f>IF('Indicator Data'!AG62="No Data",1,IF('Indicator Data imputation'!AF62&lt;&gt;"",1,0))</f>
        <v>0</v>
      </c>
      <c r="AF59" s="119">
        <f>IF('Indicator Data'!AH62="No Data",1,IF('Indicator Data imputation'!AG62&lt;&gt;"",1,0))</f>
        <v>0</v>
      </c>
      <c r="AG59" s="119">
        <f>IF('Indicator Data'!AI62="No Data",1,IF('Indicator Data imputation'!AH62&lt;&gt;"",1,0))</f>
        <v>0</v>
      </c>
      <c r="AH59" s="119">
        <f>IF('Indicator Data'!AJ62="No Data",1,IF('Indicator Data imputation'!AI62&lt;&gt;"",1,0))</f>
        <v>0</v>
      </c>
      <c r="AI59" s="119">
        <f>IF('Indicator Data'!AK62="No Data",1,IF('Indicator Data imputation'!AJ62&lt;&gt;"",1,0))</f>
        <v>0</v>
      </c>
      <c r="AJ59" s="119">
        <f>IF('Indicator Data'!AL62="No Data",1,IF('Indicator Data imputation'!AK62&lt;&gt;"",1,0))</f>
        <v>0</v>
      </c>
      <c r="AK59" s="119">
        <f>IF('Indicator Data'!AM62="No Data",1,IF('Indicator Data imputation'!AL62&lt;&gt;"",1,0))</f>
        <v>0</v>
      </c>
      <c r="AL59" s="119">
        <f>IF('Indicator Data'!AN62="No Data",1,IF('Indicator Data imputation'!AM62&lt;&gt;"",1,0))</f>
        <v>0</v>
      </c>
      <c r="AM59" s="119">
        <f>IF('Indicator Data'!AO62="No Data",1,IF('Indicator Data imputation'!AN62&lt;&gt;"",1,0))</f>
        <v>0</v>
      </c>
      <c r="AN59" s="119">
        <f>IF('Indicator Data'!AP62="No Data",1,IF('Indicator Data imputation'!AO62&lt;&gt;"",1,0))</f>
        <v>0</v>
      </c>
      <c r="AO59" s="119">
        <f>IF('Indicator Data'!AQ62="No Data",1,IF('Indicator Data imputation'!AP62&lt;&gt;"",1,0))</f>
        <v>0</v>
      </c>
      <c r="AP59" s="119">
        <f>IF('Indicator Data'!AR62="No Data",1,IF('Indicator Data imputation'!AQ62&lt;&gt;"",1,0))</f>
        <v>0</v>
      </c>
      <c r="AQ59" s="119">
        <f>IF('Indicator Data'!AS62="No Data",1,IF('Indicator Data imputation'!AR62&lt;&gt;"",1,0))</f>
        <v>0</v>
      </c>
      <c r="AR59" s="119">
        <f>IF('Indicator Data'!AT62="No Data",1,IF('Indicator Data imputation'!AS62&lt;&gt;"",1,0))</f>
        <v>0</v>
      </c>
      <c r="AS59" s="119">
        <f>IF('Indicator Data'!AU62="No Data",1,IF('Indicator Data imputation'!AT62&lt;&gt;"",1,0))</f>
        <v>0</v>
      </c>
      <c r="AT59" s="119">
        <f>IF('Indicator Data'!AV62="No Data",1,IF('Indicator Data imputation'!AU62&lt;&gt;"",1,0))</f>
        <v>0</v>
      </c>
      <c r="AU59" s="119">
        <f>IF('Indicator Data'!AW62="No Data",1,IF('Indicator Data imputation'!AV62&lt;&gt;"",1,0))</f>
        <v>0</v>
      </c>
      <c r="AV59" s="119">
        <f>IF('Indicator Data'!AX62="No Data",1,IF('Indicator Data imputation'!AW62&lt;&gt;"",1,0))</f>
        <v>0</v>
      </c>
      <c r="AW59" s="119">
        <f>IF('Indicator Data'!AY62="No Data",1,IF('Indicator Data imputation'!AX62&lt;&gt;"",1,0))</f>
        <v>0</v>
      </c>
      <c r="AX59" s="119">
        <f>IF('Indicator Data'!AZ62="No Data",1,IF('Indicator Data imputation'!AY62&lt;&gt;"",1,0))</f>
        <v>0</v>
      </c>
      <c r="AY59" s="119">
        <f>IF('Indicator Data'!BA62="No Data",1,IF('Indicator Data imputation'!AZ62&lt;&gt;"",1,0))</f>
        <v>0</v>
      </c>
      <c r="AZ59" s="119">
        <f>IF('Indicator Data'!BB62="No Data",1,IF('Indicator Data imputation'!BA62&lt;&gt;"",1,0))</f>
        <v>0</v>
      </c>
      <c r="BA59" s="119">
        <f>IF('Indicator Data'!BC62="No Data",1,IF('Indicator Data imputation'!BB62&lt;&gt;"",1,0))</f>
        <v>0</v>
      </c>
      <c r="BB59" s="119">
        <f>IF('Indicator Data'!BD62="No Data",1,IF('Indicator Data imputation'!BC62&lt;&gt;"",1,0))</f>
        <v>0</v>
      </c>
      <c r="BC59" s="119">
        <f>IF('Indicator Data'!BE62="No Data",1,IF('Indicator Data imputation'!BD62&lt;&gt;"",1,0))</f>
        <v>0</v>
      </c>
      <c r="BD59" s="4">
        <f t="shared" si="0"/>
        <v>0</v>
      </c>
      <c r="BE59" s="121">
        <f t="shared" si="1"/>
        <v>0</v>
      </c>
    </row>
    <row r="60" spans="1:57">
      <c r="A60" s="79" t="s">
        <v>391</v>
      </c>
      <c r="B60" s="119">
        <f>IF('Indicator Data'!D63="No Data",1,IF('Indicator Data imputation'!C63&lt;&gt;"",1,0))</f>
        <v>0</v>
      </c>
      <c r="C60" s="119">
        <f>IF('Indicator Data'!E63="No Data",1,IF('Indicator Data imputation'!D63&lt;&gt;"",1,0))</f>
        <v>0</v>
      </c>
      <c r="D60" s="119">
        <f>IF('Indicator Data'!F63="No Data",1,IF('Indicator Data imputation'!E63&lt;&gt;"",1,0))</f>
        <v>0</v>
      </c>
      <c r="E60" s="119">
        <f>IF('Indicator Data'!G63="No Data",1,IF('Indicator Data imputation'!F63&lt;&gt;"",1,0))</f>
        <v>0</v>
      </c>
      <c r="F60" s="119">
        <f>IF('Indicator Data'!H63="No Data",1,IF('Indicator Data imputation'!G63&lt;&gt;"",1,0))</f>
        <v>0</v>
      </c>
      <c r="G60" s="119">
        <f>IF('Indicator Data'!I63="No Data",1,IF('Indicator Data imputation'!H63&lt;&gt;"",1,0))</f>
        <v>1</v>
      </c>
      <c r="H60" s="119">
        <f>IF('Indicator Data'!J63="No Data",1,IF('Indicator Data imputation'!I63&lt;&gt;"",1,0))</f>
        <v>0</v>
      </c>
      <c r="I60" s="119">
        <f>IF('Indicator Data'!K63="No Data",1,IF('Indicator Data imputation'!J63&lt;&gt;"",1,0))</f>
        <v>0</v>
      </c>
      <c r="J60" s="119">
        <f>IF('Indicator Data'!L63="No Data",1,IF('Indicator Data imputation'!K63&lt;&gt;"",1,0))</f>
        <v>0</v>
      </c>
      <c r="K60" s="119">
        <f>IF('Indicator Data'!M63="No Data",1,IF('Indicator Data imputation'!L63&lt;&gt;"",1,0))</f>
        <v>0</v>
      </c>
      <c r="L60" s="119">
        <f>IF('Indicator Data'!N63="No Data",1,IF('Indicator Data imputation'!M63&lt;&gt;"",1,0))</f>
        <v>0</v>
      </c>
      <c r="M60" s="119">
        <f>IF('Indicator Data'!O63="No Data",1,IF('Indicator Data imputation'!N63&lt;&gt;"",1,0))</f>
        <v>0</v>
      </c>
      <c r="N60" s="119">
        <f>IF('Indicator Data'!P63="No Data",1,IF('Indicator Data imputation'!O63&lt;&gt;"",1,0))</f>
        <v>0</v>
      </c>
      <c r="O60" s="119">
        <f>IF('Indicator Data'!Q63="No Data",1,IF('Indicator Data imputation'!P63&lt;&gt;"",1,0))</f>
        <v>0</v>
      </c>
      <c r="P60" s="119">
        <f>IF('Indicator Data'!R63="No Data",1,IF('Indicator Data imputation'!Q63&lt;&gt;"",1,0))</f>
        <v>0</v>
      </c>
      <c r="Q60" s="119">
        <f>IF('Indicator Data'!S63="No Data",1,IF('Indicator Data imputation'!R63&lt;&gt;"",1,0))</f>
        <v>0</v>
      </c>
      <c r="R60" s="119">
        <f>IF('Indicator Data'!T63="No Data",1,IF('Indicator Data imputation'!S63&lt;&gt;"",1,0))</f>
        <v>0</v>
      </c>
      <c r="S60" s="119">
        <f>IF('Indicator Data'!U63="No Data",1,IF('Indicator Data imputation'!T63&lt;&gt;"",1,0))</f>
        <v>0</v>
      </c>
      <c r="T60" s="119">
        <f>IF('Indicator Data'!V63="No Data",1,IF('Indicator Data imputation'!U63&lt;&gt;"",1,0))</f>
        <v>0</v>
      </c>
      <c r="U60" s="119">
        <f>IF('Indicator Data'!W63="No Data",1,IF('Indicator Data imputation'!V63&lt;&gt;"",1,0))</f>
        <v>0</v>
      </c>
      <c r="V60" s="119">
        <f>IF('Indicator Data'!X63="No Data",1,IF('Indicator Data imputation'!W63&lt;&gt;"",1,0))</f>
        <v>0</v>
      </c>
      <c r="W60" s="119">
        <f>IF('Indicator Data'!Y63="No Data",1,IF('Indicator Data imputation'!X63&lt;&gt;"",1,0))</f>
        <v>0</v>
      </c>
      <c r="X60" s="119">
        <f>IF('Indicator Data'!Z63="No Data",1,IF('Indicator Data imputation'!Y63&lt;&gt;"",1,0))</f>
        <v>0</v>
      </c>
      <c r="Y60" s="119">
        <f>IF('Indicator Data'!AA63="No Data",1,IF('Indicator Data imputation'!Z63&lt;&gt;"",1,0))</f>
        <v>0</v>
      </c>
      <c r="Z60" s="119">
        <f>IF('Indicator Data'!AB63="No Data",1,IF('Indicator Data imputation'!AA63&lt;&gt;"",1,0))</f>
        <v>0</v>
      </c>
      <c r="AA60" s="119">
        <f>IF('Indicator Data'!AC63="No Data",1,IF('Indicator Data imputation'!AB63&lt;&gt;"",1,0))</f>
        <v>0</v>
      </c>
      <c r="AB60" s="119">
        <f>IF('Indicator Data'!AD63="No Data",1,IF('Indicator Data imputation'!AC63&lt;&gt;"",1,0))</f>
        <v>0</v>
      </c>
      <c r="AC60" s="119">
        <f>IF('Indicator Data'!AE63="No Data",1,IF('Indicator Data imputation'!AD63&lt;&gt;"",1,0))</f>
        <v>0</v>
      </c>
      <c r="AD60" s="119">
        <f>IF('Indicator Data'!AF63="No Data",1,IF('Indicator Data imputation'!AE63&lt;&gt;"",1,0))</f>
        <v>0</v>
      </c>
      <c r="AE60" s="119">
        <f>IF('Indicator Data'!AG63="No Data",1,IF('Indicator Data imputation'!AF63&lt;&gt;"",1,0))</f>
        <v>0</v>
      </c>
      <c r="AF60" s="119">
        <f>IF('Indicator Data'!AH63="No Data",1,IF('Indicator Data imputation'!AG63&lt;&gt;"",1,0))</f>
        <v>0</v>
      </c>
      <c r="AG60" s="119">
        <f>IF('Indicator Data'!AI63="No Data",1,IF('Indicator Data imputation'!AH63&lt;&gt;"",1,0))</f>
        <v>0</v>
      </c>
      <c r="AH60" s="119">
        <f>IF('Indicator Data'!AJ63="No Data",1,IF('Indicator Data imputation'!AI63&lt;&gt;"",1,0))</f>
        <v>0</v>
      </c>
      <c r="AI60" s="119">
        <f>IF('Indicator Data'!AK63="No Data",1,IF('Indicator Data imputation'!AJ63&lt;&gt;"",1,0))</f>
        <v>0</v>
      </c>
      <c r="AJ60" s="119">
        <f>IF('Indicator Data'!AL63="No Data",1,IF('Indicator Data imputation'!AK63&lt;&gt;"",1,0))</f>
        <v>0</v>
      </c>
      <c r="AK60" s="119">
        <f>IF('Indicator Data'!AM63="No Data",1,IF('Indicator Data imputation'!AL63&lt;&gt;"",1,0))</f>
        <v>0</v>
      </c>
      <c r="AL60" s="119">
        <f>IF('Indicator Data'!AN63="No Data",1,IF('Indicator Data imputation'!AM63&lt;&gt;"",1,0))</f>
        <v>0</v>
      </c>
      <c r="AM60" s="119">
        <f>IF('Indicator Data'!AO63="No Data",1,IF('Indicator Data imputation'!AN63&lt;&gt;"",1,0))</f>
        <v>0</v>
      </c>
      <c r="AN60" s="119">
        <f>IF('Indicator Data'!AP63="No Data",1,IF('Indicator Data imputation'!AO63&lt;&gt;"",1,0))</f>
        <v>0</v>
      </c>
      <c r="AO60" s="119">
        <f>IF('Indicator Data'!AQ63="No Data",1,IF('Indicator Data imputation'!AP63&lt;&gt;"",1,0))</f>
        <v>0</v>
      </c>
      <c r="AP60" s="119">
        <f>IF('Indicator Data'!AR63="No Data",1,IF('Indicator Data imputation'!AQ63&lt;&gt;"",1,0))</f>
        <v>0</v>
      </c>
      <c r="AQ60" s="119">
        <f>IF('Indicator Data'!AS63="No Data",1,IF('Indicator Data imputation'!AR63&lt;&gt;"",1,0))</f>
        <v>0</v>
      </c>
      <c r="AR60" s="119">
        <f>IF('Indicator Data'!AT63="No Data",1,IF('Indicator Data imputation'!AS63&lt;&gt;"",1,0))</f>
        <v>0</v>
      </c>
      <c r="AS60" s="119">
        <f>IF('Indicator Data'!AU63="No Data",1,IF('Indicator Data imputation'!AT63&lt;&gt;"",1,0))</f>
        <v>0</v>
      </c>
      <c r="AT60" s="119">
        <f>IF('Indicator Data'!AV63="No Data",1,IF('Indicator Data imputation'!AU63&lt;&gt;"",1,0))</f>
        <v>0</v>
      </c>
      <c r="AU60" s="119">
        <f>IF('Indicator Data'!AW63="No Data",1,IF('Indicator Data imputation'!AV63&lt;&gt;"",1,0))</f>
        <v>0</v>
      </c>
      <c r="AV60" s="119">
        <f>IF('Indicator Data'!AX63="No Data",1,IF('Indicator Data imputation'!AW63&lt;&gt;"",1,0))</f>
        <v>0</v>
      </c>
      <c r="AW60" s="119">
        <f>IF('Indicator Data'!AY63="No Data",1,IF('Indicator Data imputation'!AX63&lt;&gt;"",1,0))</f>
        <v>0</v>
      </c>
      <c r="AX60" s="119">
        <f>IF('Indicator Data'!AZ63="No Data",1,IF('Indicator Data imputation'!AY63&lt;&gt;"",1,0))</f>
        <v>0</v>
      </c>
      <c r="AY60" s="119">
        <f>IF('Indicator Data'!BA63="No Data",1,IF('Indicator Data imputation'!AZ63&lt;&gt;"",1,0))</f>
        <v>0</v>
      </c>
      <c r="AZ60" s="119">
        <f>IF('Indicator Data'!BB63="No Data",1,IF('Indicator Data imputation'!BA63&lt;&gt;"",1,0))</f>
        <v>0</v>
      </c>
      <c r="BA60" s="119">
        <f>IF('Indicator Data'!BC63="No Data",1,IF('Indicator Data imputation'!BB63&lt;&gt;"",1,0))</f>
        <v>0</v>
      </c>
      <c r="BB60" s="119">
        <f>IF('Indicator Data'!BD63="No Data",1,IF('Indicator Data imputation'!BC63&lt;&gt;"",1,0))</f>
        <v>0</v>
      </c>
      <c r="BC60" s="119">
        <f>IF('Indicator Data'!BE63="No Data",1,IF('Indicator Data imputation'!BD63&lt;&gt;"",1,0))</f>
        <v>0</v>
      </c>
      <c r="BD60" s="4">
        <f t="shared" si="0"/>
        <v>1</v>
      </c>
      <c r="BE60" s="121">
        <f t="shared" si="1"/>
        <v>1.8518518518518517E-2</v>
      </c>
    </row>
    <row r="61" spans="1:57">
      <c r="A61" s="79" t="s">
        <v>392</v>
      </c>
      <c r="B61" s="119">
        <f>IF('Indicator Data'!D64="No Data",1,IF('Indicator Data imputation'!C64&lt;&gt;"",1,0))</f>
        <v>0</v>
      </c>
      <c r="C61" s="119">
        <f>IF('Indicator Data'!E64="No Data",1,IF('Indicator Data imputation'!D64&lt;&gt;"",1,0))</f>
        <v>0</v>
      </c>
      <c r="D61" s="119">
        <f>IF('Indicator Data'!F64="No Data",1,IF('Indicator Data imputation'!E64&lt;&gt;"",1,0))</f>
        <v>0</v>
      </c>
      <c r="E61" s="119">
        <f>IF('Indicator Data'!G64="No Data",1,IF('Indicator Data imputation'!F64&lt;&gt;"",1,0))</f>
        <v>0</v>
      </c>
      <c r="F61" s="119">
        <f>IF('Indicator Data'!H64="No Data",1,IF('Indicator Data imputation'!G64&lt;&gt;"",1,0))</f>
        <v>0</v>
      </c>
      <c r="G61" s="119">
        <f>IF('Indicator Data'!I64="No Data",1,IF('Indicator Data imputation'!H64&lt;&gt;"",1,0))</f>
        <v>0</v>
      </c>
      <c r="H61" s="119">
        <f>IF('Indicator Data'!J64="No Data",1,IF('Indicator Data imputation'!I64&lt;&gt;"",1,0))</f>
        <v>0</v>
      </c>
      <c r="I61" s="119">
        <f>IF('Indicator Data'!K64="No Data",1,IF('Indicator Data imputation'!J64&lt;&gt;"",1,0))</f>
        <v>0</v>
      </c>
      <c r="J61" s="119">
        <f>IF('Indicator Data'!L64="No Data",1,IF('Indicator Data imputation'!K64&lt;&gt;"",1,0))</f>
        <v>0</v>
      </c>
      <c r="K61" s="119">
        <f>IF('Indicator Data'!M64="No Data",1,IF('Indicator Data imputation'!L64&lt;&gt;"",1,0))</f>
        <v>0</v>
      </c>
      <c r="L61" s="119">
        <f>IF('Indicator Data'!N64="No Data",1,IF('Indicator Data imputation'!M64&lt;&gt;"",1,0))</f>
        <v>0</v>
      </c>
      <c r="M61" s="119">
        <f>IF('Indicator Data'!O64="No Data",1,IF('Indicator Data imputation'!N64&lt;&gt;"",1,0))</f>
        <v>0</v>
      </c>
      <c r="N61" s="119">
        <f>IF('Indicator Data'!P64="No Data",1,IF('Indicator Data imputation'!O64&lt;&gt;"",1,0))</f>
        <v>0</v>
      </c>
      <c r="O61" s="119">
        <f>IF('Indicator Data'!Q64="No Data",1,IF('Indicator Data imputation'!P64&lt;&gt;"",1,0))</f>
        <v>0</v>
      </c>
      <c r="P61" s="119">
        <f>IF('Indicator Data'!R64="No Data",1,IF('Indicator Data imputation'!Q64&lt;&gt;"",1,0))</f>
        <v>0</v>
      </c>
      <c r="Q61" s="119">
        <f>IF('Indicator Data'!S64="No Data",1,IF('Indicator Data imputation'!R64&lt;&gt;"",1,0))</f>
        <v>0</v>
      </c>
      <c r="R61" s="119">
        <f>IF('Indicator Data'!T64="No Data",1,IF('Indicator Data imputation'!S64&lt;&gt;"",1,0))</f>
        <v>0</v>
      </c>
      <c r="S61" s="119">
        <f>IF('Indicator Data'!U64="No Data",1,IF('Indicator Data imputation'!T64&lt;&gt;"",1,0))</f>
        <v>0</v>
      </c>
      <c r="T61" s="119">
        <f>IF('Indicator Data'!V64="No Data",1,IF('Indicator Data imputation'!U64&lt;&gt;"",1,0))</f>
        <v>0</v>
      </c>
      <c r="U61" s="119">
        <f>IF('Indicator Data'!W64="No Data",1,IF('Indicator Data imputation'!V64&lt;&gt;"",1,0))</f>
        <v>0</v>
      </c>
      <c r="V61" s="119">
        <f>IF('Indicator Data'!X64="No Data",1,IF('Indicator Data imputation'!W64&lt;&gt;"",1,0))</f>
        <v>0</v>
      </c>
      <c r="W61" s="119">
        <f>IF('Indicator Data'!Y64="No Data",1,IF('Indicator Data imputation'!X64&lt;&gt;"",1,0))</f>
        <v>0</v>
      </c>
      <c r="X61" s="119">
        <f>IF('Indicator Data'!Z64="No Data",1,IF('Indicator Data imputation'!Y64&lt;&gt;"",1,0))</f>
        <v>0</v>
      </c>
      <c r="Y61" s="119">
        <f>IF('Indicator Data'!AA64="No Data",1,IF('Indicator Data imputation'!Z64&lt;&gt;"",1,0))</f>
        <v>0</v>
      </c>
      <c r="Z61" s="119">
        <f>IF('Indicator Data'!AB64="No Data",1,IF('Indicator Data imputation'!AA64&lt;&gt;"",1,0))</f>
        <v>0</v>
      </c>
      <c r="AA61" s="119">
        <f>IF('Indicator Data'!AC64="No Data",1,IF('Indicator Data imputation'!AB64&lt;&gt;"",1,0))</f>
        <v>0</v>
      </c>
      <c r="AB61" s="119">
        <f>IF('Indicator Data'!AD64="No Data",1,IF('Indicator Data imputation'!AC64&lt;&gt;"",1,0))</f>
        <v>0</v>
      </c>
      <c r="AC61" s="119">
        <f>IF('Indicator Data'!AE64="No Data",1,IF('Indicator Data imputation'!AD64&lt;&gt;"",1,0))</f>
        <v>0</v>
      </c>
      <c r="AD61" s="119">
        <f>IF('Indicator Data'!AF64="No Data",1,IF('Indicator Data imputation'!AE64&lt;&gt;"",1,0))</f>
        <v>0</v>
      </c>
      <c r="AE61" s="119">
        <f>IF('Indicator Data'!AG64="No Data",1,IF('Indicator Data imputation'!AF64&lt;&gt;"",1,0))</f>
        <v>0</v>
      </c>
      <c r="AF61" s="119">
        <f>IF('Indicator Data'!AH64="No Data",1,IF('Indicator Data imputation'!AG64&lt;&gt;"",1,0))</f>
        <v>0</v>
      </c>
      <c r="AG61" s="119">
        <f>IF('Indicator Data'!AI64="No Data",1,IF('Indicator Data imputation'!AH64&lt;&gt;"",1,0))</f>
        <v>0</v>
      </c>
      <c r="AH61" s="119">
        <f>IF('Indicator Data'!AJ64="No Data",1,IF('Indicator Data imputation'!AI64&lt;&gt;"",1,0))</f>
        <v>0</v>
      </c>
      <c r="AI61" s="119">
        <f>IF('Indicator Data'!AK64="No Data",1,IF('Indicator Data imputation'!AJ64&lt;&gt;"",1,0))</f>
        <v>0</v>
      </c>
      <c r="AJ61" s="119">
        <f>IF('Indicator Data'!AL64="No Data",1,IF('Indicator Data imputation'!AK64&lt;&gt;"",1,0))</f>
        <v>0</v>
      </c>
      <c r="AK61" s="119">
        <f>IF('Indicator Data'!AM64="No Data",1,IF('Indicator Data imputation'!AL64&lt;&gt;"",1,0))</f>
        <v>0</v>
      </c>
      <c r="AL61" s="119">
        <f>IF('Indicator Data'!AN64="No Data",1,IF('Indicator Data imputation'!AM64&lt;&gt;"",1,0))</f>
        <v>0</v>
      </c>
      <c r="AM61" s="119">
        <f>IF('Indicator Data'!AO64="No Data",1,IF('Indicator Data imputation'!AN64&lt;&gt;"",1,0))</f>
        <v>0</v>
      </c>
      <c r="AN61" s="119">
        <f>IF('Indicator Data'!AP64="No Data",1,IF('Indicator Data imputation'!AO64&lt;&gt;"",1,0))</f>
        <v>0</v>
      </c>
      <c r="AO61" s="119">
        <f>IF('Indicator Data'!AQ64="No Data",1,IF('Indicator Data imputation'!AP64&lt;&gt;"",1,0))</f>
        <v>0</v>
      </c>
      <c r="AP61" s="119">
        <f>IF('Indicator Data'!AR64="No Data",1,IF('Indicator Data imputation'!AQ64&lt;&gt;"",1,0))</f>
        <v>0</v>
      </c>
      <c r="AQ61" s="119">
        <f>IF('Indicator Data'!AS64="No Data",1,IF('Indicator Data imputation'!AR64&lt;&gt;"",1,0))</f>
        <v>0</v>
      </c>
      <c r="AR61" s="119">
        <f>IF('Indicator Data'!AT64="No Data",1,IF('Indicator Data imputation'!AS64&lt;&gt;"",1,0))</f>
        <v>0</v>
      </c>
      <c r="AS61" s="119">
        <f>IF('Indicator Data'!AU64="No Data",1,IF('Indicator Data imputation'!AT64&lt;&gt;"",1,0))</f>
        <v>0</v>
      </c>
      <c r="AT61" s="119">
        <f>IF('Indicator Data'!AV64="No Data",1,IF('Indicator Data imputation'!AU64&lt;&gt;"",1,0))</f>
        <v>0</v>
      </c>
      <c r="AU61" s="119">
        <f>IF('Indicator Data'!AW64="No Data",1,IF('Indicator Data imputation'!AV64&lt;&gt;"",1,0))</f>
        <v>0</v>
      </c>
      <c r="AV61" s="119">
        <f>IF('Indicator Data'!AX64="No Data",1,IF('Indicator Data imputation'!AW64&lt;&gt;"",1,0))</f>
        <v>0</v>
      </c>
      <c r="AW61" s="119">
        <f>IF('Indicator Data'!AY64="No Data",1,IF('Indicator Data imputation'!AX64&lt;&gt;"",1,0))</f>
        <v>0</v>
      </c>
      <c r="AX61" s="119">
        <f>IF('Indicator Data'!AZ64="No Data",1,IF('Indicator Data imputation'!AY64&lt;&gt;"",1,0))</f>
        <v>0</v>
      </c>
      <c r="AY61" s="119">
        <f>IF('Indicator Data'!BA64="No Data",1,IF('Indicator Data imputation'!AZ64&lt;&gt;"",1,0))</f>
        <v>0</v>
      </c>
      <c r="AZ61" s="119">
        <f>IF('Indicator Data'!BB64="No Data",1,IF('Indicator Data imputation'!BA64&lt;&gt;"",1,0))</f>
        <v>0</v>
      </c>
      <c r="BA61" s="119">
        <f>IF('Indicator Data'!BC64="No Data",1,IF('Indicator Data imputation'!BB64&lt;&gt;"",1,0))</f>
        <v>0</v>
      </c>
      <c r="BB61" s="119">
        <f>IF('Indicator Data'!BD64="No Data",1,IF('Indicator Data imputation'!BC64&lt;&gt;"",1,0))</f>
        <v>0</v>
      </c>
      <c r="BC61" s="119">
        <f>IF('Indicator Data'!BE64="No Data",1,IF('Indicator Data imputation'!BD64&lt;&gt;"",1,0))</f>
        <v>0</v>
      </c>
      <c r="BD61" s="4">
        <f t="shared" si="0"/>
        <v>0</v>
      </c>
      <c r="BE61" s="121">
        <f t="shared" si="1"/>
        <v>0</v>
      </c>
    </row>
    <row r="62" spans="1:57">
      <c r="A62" s="79" t="s">
        <v>393</v>
      </c>
      <c r="B62" s="119">
        <f>IF('Indicator Data'!D65="No Data",1,IF('Indicator Data imputation'!C65&lt;&gt;"",1,0))</f>
        <v>0</v>
      </c>
      <c r="C62" s="119">
        <f>IF('Indicator Data'!E65="No Data",1,IF('Indicator Data imputation'!D65&lt;&gt;"",1,0))</f>
        <v>0</v>
      </c>
      <c r="D62" s="119">
        <f>IF('Indicator Data'!F65="No Data",1,IF('Indicator Data imputation'!E65&lt;&gt;"",1,0))</f>
        <v>0</v>
      </c>
      <c r="E62" s="119">
        <f>IF('Indicator Data'!G65="No Data",1,IF('Indicator Data imputation'!F65&lt;&gt;"",1,0))</f>
        <v>0</v>
      </c>
      <c r="F62" s="119">
        <f>IF('Indicator Data'!H65="No Data",1,IF('Indicator Data imputation'!G65&lt;&gt;"",1,0))</f>
        <v>0</v>
      </c>
      <c r="G62" s="119">
        <f>IF('Indicator Data'!I65="No Data",1,IF('Indicator Data imputation'!H65&lt;&gt;"",1,0))</f>
        <v>0</v>
      </c>
      <c r="H62" s="119">
        <f>IF('Indicator Data'!J65="No Data",1,IF('Indicator Data imputation'!I65&lt;&gt;"",1,0))</f>
        <v>0</v>
      </c>
      <c r="I62" s="119">
        <f>IF('Indicator Data'!K65="No Data",1,IF('Indicator Data imputation'!J65&lt;&gt;"",1,0))</f>
        <v>0</v>
      </c>
      <c r="J62" s="119">
        <f>IF('Indicator Data'!L65="No Data",1,IF('Indicator Data imputation'!K65&lt;&gt;"",1,0))</f>
        <v>0</v>
      </c>
      <c r="K62" s="119">
        <f>IF('Indicator Data'!M65="No Data",1,IF('Indicator Data imputation'!L65&lt;&gt;"",1,0))</f>
        <v>0</v>
      </c>
      <c r="L62" s="119">
        <f>IF('Indicator Data'!N65="No Data",1,IF('Indicator Data imputation'!M65&lt;&gt;"",1,0))</f>
        <v>0</v>
      </c>
      <c r="M62" s="119">
        <f>IF('Indicator Data'!O65="No Data",1,IF('Indicator Data imputation'!N65&lt;&gt;"",1,0))</f>
        <v>0</v>
      </c>
      <c r="N62" s="119">
        <f>IF('Indicator Data'!P65="No Data",1,IF('Indicator Data imputation'!O65&lt;&gt;"",1,0))</f>
        <v>0</v>
      </c>
      <c r="O62" s="119">
        <f>IF('Indicator Data'!Q65="No Data",1,IF('Indicator Data imputation'!P65&lt;&gt;"",1,0))</f>
        <v>0</v>
      </c>
      <c r="P62" s="119">
        <f>IF('Indicator Data'!R65="No Data",1,IF('Indicator Data imputation'!Q65&lt;&gt;"",1,0))</f>
        <v>0</v>
      </c>
      <c r="Q62" s="119">
        <f>IF('Indicator Data'!S65="No Data",1,IF('Indicator Data imputation'!R65&lt;&gt;"",1,0))</f>
        <v>0</v>
      </c>
      <c r="R62" s="119">
        <f>IF('Indicator Data'!T65="No Data",1,IF('Indicator Data imputation'!S65&lt;&gt;"",1,0))</f>
        <v>0</v>
      </c>
      <c r="S62" s="119">
        <f>IF('Indicator Data'!U65="No Data",1,IF('Indicator Data imputation'!T65&lt;&gt;"",1,0))</f>
        <v>0</v>
      </c>
      <c r="T62" s="119">
        <f>IF('Indicator Data'!V65="No Data",1,IF('Indicator Data imputation'!U65&lt;&gt;"",1,0))</f>
        <v>0</v>
      </c>
      <c r="U62" s="119">
        <f>IF('Indicator Data'!W65="No Data",1,IF('Indicator Data imputation'!V65&lt;&gt;"",1,0))</f>
        <v>0</v>
      </c>
      <c r="V62" s="119">
        <f>IF('Indicator Data'!X65="No Data",1,IF('Indicator Data imputation'!W65&lt;&gt;"",1,0))</f>
        <v>0</v>
      </c>
      <c r="W62" s="119">
        <f>IF('Indicator Data'!Y65="No Data",1,IF('Indicator Data imputation'!X65&lt;&gt;"",1,0))</f>
        <v>0</v>
      </c>
      <c r="X62" s="119">
        <f>IF('Indicator Data'!Z65="No Data",1,IF('Indicator Data imputation'!Y65&lt;&gt;"",1,0))</f>
        <v>0</v>
      </c>
      <c r="Y62" s="119">
        <f>IF('Indicator Data'!AA65="No Data",1,IF('Indicator Data imputation'!Z65&lt;&gt;"",1,0))</f>
        <v>0</v>
      </c>
      <c r="Z62" s="119">
        <f>IF('Indicator Data'!AB65="No Data",1,IF('Indicator Data imputation'!AA65&lt;&gt;"",1,0))</f>
        <v>0</v>
      </c>
      <c r="AA62" s="119">
        <f>IF('Indicator Data'!AC65="No Data",1,IF('Indicator Data imputation'!AB65&lt;&gt;"",1,0))</f>
        <v>0</v>
      </c>
      <c r="AB62" s="119">
        <f>IF('Indicator Data'!AD65="No Data",1,IF('Indicator Data imputation'!AC65&lt;&gt;"",1,0))</f>
        <v>0</v>
      </c>
      <c r="AC62" s="119">
        <f>IF('Indicator Data'!AE65="No Data",1,IF('Indicator Data imputation'!AD65&lt;&gt;"",1,0))</f>
        <v>0</v>
      </c>
      <c r="AD62" s="119">
        <f>IF('Indicator Data'!AF65="No Data",1,IF('Indicator Data imputation'!AE65&lt;&gt;"",1,0))</f>
        <v>0</v>
      </c>
      <c r="AE62" s="119">
        <f>IF('Indicator Data'!AG65="No Data",1,IF('Indicator Data imputation'!AF65&lt;&gt;"",1,0))</f>
        <v>0</v>
      </c>
      <c r="AF62" s="119">
        <f>IF('Indicator Data'!AH65="No Data",1,IF('Indicator Data imputation'!AG65&lt;&gt;"",1,0))</f>
        <v>0</v>
      </c>
      <c r="AG62" s="119">
        <f>IF('Indicator Data'!AI65="No Data",1,IF('Indicator Data imputation'!AH65&lt;&gt;"",1,0))</f>
        <v>0</v>
      </c>
      <c r="AH62" s="119">
        <f>IF('Indicator Data'!AJ65="No Data",1,IF('Indicator Data imputation'!AI65&lt;&gt;"",1,0))</f>
        <v>0</v>
      </c>
      <c r="AI62" s="119">
        <f>IF('Indicator Data'!AK65="No Data",1,IF('Indicator Data imputation'!AJ65&lt;&gt;"",1,0))</f>
        <v>0</v>
      </c>
      <c r="AJ62" s="119">
        <f>IF('Indicator Data'!AL65="No Data",1,IF('Indicator Data imputation'!AK65&lt;&gt;"",1,0))</f>
        <v>0</v>
      </c>
      <c r="AK62" s="119">
        <f>IF('Indicator Data'!AM65="No Data",1,IF('Indicator Data imputation'!AL65&lt;&gt;"",1,0))</f>
        <v>0</v>
      </c>
      <c r="AL62" s="119">
        <f>IF('Indicator Data'!AN65="No Data",1,IF('Indicator Data imputation'!AM65&lt;&gt;"",1,0))</f>
        <v>0</v>
      </c>
      <c r="AM62" s="119">
        <f>IF('Indicator Data'!AO65="No Data",1,IF('Indicator Data imputation'!AN65&lt;&gt;"",1,0))</f>
        <v>0</v>
      </c>
      <c r="AN62" s="119">
        <f>IF('Indicator Data'!AP65="No Data",1,IF('Indicator Data imputation'!AO65&lt;&gt;"",1,0))</f>
        <v>0</v>
      </c>
      <c r="AO62" s="119">
        <f>IF('Indicator Data'!AQ65="No Data",1,IF('Indicator Data imputation'!AP65&lt;&gt;"",1,0))</f>
        <v>0</v>
      </c>
      <c r="AP62" s="119">
        <f>IF('Indicator Data'!AR65="No Data",1,IF('Indicator Data imputation'!AQ65&lt;&gt;"",1,0))</f>
        <v>0</v>
      </c>
      <c r="AQ62" s="119">
        <f>IF('Indicator Data'!AS65="No Data",1,IF('Indicator Data imputation'!AR65&lt;&gt;"",1,0))</f>
        <v>0</v>
      </c>
      <c r="AR62" s="119">
        <f>IF('Indicator Data'!AT65="No Data",1,IF('Indicator Data imputation'!AS65&lt;&gt;"",1,0))</f>
        <v>0</v>
      </c>
      <c r="AS62" s="119">
        <f>IF('Indicator Data'!AU65="No Data",1,IF('Indicator Data imputation'!AT65&lt;&gt;"",1,0))</f>
        <v>0</v>
      </c>
      <c r="AT62" s="119">
        <f>IF('Indicator Data'!AV65="No Data",1,IF('Indicator Data imputation'!AU65&lt;&gt;"",1,0))</f>
        <v>0</v>
      </c>
      <c r="AU62" s="119">
        <f>IF('Indicator Data'!AW65="No Data",1,IF('Indicator Data imputation'!AV65&lt;&gt;"",1,0))</f>
        <v>0</v>
      </c>
      <c r="AV62" s="119">
        <f>IF('Indicator Data'!AX65="No Data",1,IF('Indicator Data imputation'!AW65&lt;&gt;"",1,0))</f>
        <v>0</v>
      </c>
      <c r="AW62" s="119">
        <f>IF('Indicator Data'!AY65="No Data",1,IF('Indicator Data imputation'!AX65&lt;&gt;"",1,0))</f>
        <v>0</v>
      </c>
      <c r="AX62" s="119">
        <f>IF('Indicator Data'!AZ65="No Data",1,IF('Indicator Data imputation'!AY65&lt;&gt;"",1,0))</f>
        <v>0</v>
      </c>
      <c r="AY62" s="119">
        <f>IF('Indicator Data'!BA65="No Data",1,IF('Indicator Data imputation'!AZ65&lt;&gt;"",1,0))</f>
        <v>0</v>
      </c>
      <c r="AZ62" s="119">
        <f>IF('Indicator Data'!BB65="No Data",1,IF('Indicator Data imputation'!BA65&lt;&gt;"",1,0))</f>
        <v>0</v>
      </c>
      <c r="BA62" s="119">
        <f>IF('Indicator Data'!BC65="No Data",1,IF('Indicator Data imputation'!BB65&lt;&gt;"",1,0))</f>
        <v>0</v>
      </c>
      <c r="BB62" s="119">
        <f>IF('Indicator Data'!BD65="No Data",1,IF('Indicator Data imputation'!BC65&lt;&gt;"",1,0))</f>
        <v>0</v>
      </c>
      <c r="BC62" s="119">
        <f>IF('Indicator Data'!BE65="No Data",1,IF('Indicator Data imputation'!BD65&lt;&gt;"",1,0))</f>
        <v>0</v>
      </c>
      <c r="BD62" s="4">
        <f t="shared" si="0"/>
        <v>0</v>
      </c>
      <c r="BE62" s="121">
        <f t="shared" si="1"/>
        <v>0</v>
      </c>
    </row>
    <row r="63" spans="1:57">
      <c r="A63" s="79" t="s">
        <v>394</v>
      </c>
      <c r="B63" s="119">
        <f>IF('Indicator Data'!D66="No Data",1,IF('Indicator Data imputation'!C66&lt;&gt;"",1,0))</f>
        <v>0</v>
      </c>
      <c r="C63" s="119">
        <f>IF('Indicator Data'!E66="No Data",1,IF('Indicator Data imputation'!D66&lt;&gt;"",1,0))</f>
        <v>0</v>
      </c>
      <c r="D63" s="119">
        <f>IF('Indicator Data'!F66="No Data",1,IF('Indicator Data imputation'!E66&lt;&gt;"",1,0))</f>
        <v>0</v>
      </c>
      <c r="E63" s="119">
        <f>IF('Indicator Data'!G66="No Data",1,IF('Indicator Data imputation'!F66&lt;&gt;"",1,0))</f>
        <v>0</v>
      </c>
      <c r="F63" s="119">
        <f>IF('Indicator Data'!H66="No Data",1,IF('Indicator Data imputation'!G66&lt;&gt;"",1,0))</f>
        <v>0</v>
      </c>
      <c r="G63" s="119">
        <f>IF('Indicator Data'!I66="No Data",1,IF('Indicator Data imputation'!H66&lt;&gt;"",1,0))</f>
        <v>0</v>
      </c>
      <c r="H63" s="119">
        <f>IF('Indicator Data'!J66="No Data",1,IF('Indicator Data imputation'!I66&lt;&gt;"",1,0))</f>
        <v>0</v>
      </c>
      <c r="I63" s="119">
        <f>IF('Indicator Data'!K66="No Data",1,IF('Indicator Data imputation'!J66&lt;&gt;"",1,0))</f>
        <v>0</v>
      </c>
      <c r="J63" s="119">
        <f>IF('Indicator Data'!L66="No Data",1,IF('Indicator Data imputation'!K66&lt;&gt;"",1,0))</f>
        <v>0</v>
      </c>
      <c r="K63" s="119">
        <f>IF('Indicator Data'!M66="No Data",1,IF('Indicator Data imputation'!L66&lt;&gt;"",1,0))</f>
        <v>0</v>
      </c>
      <c r="L63" s="119">
        <f>IF('Indicator Data'!N66="No Data",1,IF('Indicator Data imputation'!M66&lt;&gt;"",1,0))</f>
        <v>0</v>
      </c>
      <c r="M63" s="119">
        <f>IF('Indicator Data'!O66="No Data",1,IF('Indicator Data imputation'!N66&lt;&gt;"",1,0))</f>
        <v>0</v>
      </c>
      <c r="N63" s="119">
        <f>IF('Indicator Data'!P66="No Data",1,IF('Indicator Data imputation'!O66&lt;&gt;"",1,0))</f>
        <v>0</v>
      </c>
      <c r="O63" s="119">
        <f>IF('Indicator Data'!Q66="No Data",1,IF('Indicator Data imputation'!P66&lt;&gt;"",1,0))</f>
        <v>0</v>
      </c>
      <c r="P63" s="119">
        <f>IF('Indicator Data'!R66="No Data",1,IF('Indicator Data imputation'!Q66&lt;&gt;"",1,0))</f>
        <v>0</v>
      </c>
      <c r="Q63" s="119">
        <f>IF('Indicator Data'!S66="No Data",1,IF('Indicator Data imputation'!R66&lt;&gt;"",1,0))</f>
        <v>0</v>
      </c>
      <c r="R63" s="119">
        <f>IF('Indicator Data'!T66="No Data",1,IF('Indicator Data imputation'!S66&lt;&gt;"",1,0))</f>
        <v>0</v>
      </c>
      <c r="S63" s="119">
        <f>IF('Indicator Data'!U66="No Data",1,IF('Indicator Data imputation'!T66&lt;&gt;"",1,0))</f>
        <v>0</v>
      </c>
      <c r="T63" s="119">
        <f>IF('Indicator Data'!V66="No Data",1,IF('Indicator Data imputation'!U66&lt;&gt;"",1,0))</f>
        <v>0</v>
      </c>
      <c r="U63" s="119">
        <f>IF('Indicator Data'!W66="No Data",1,IF('Indicator Data imputation'!V66&lt;&gt;"",1,0))</f>
        <v>0</v>
      </c>
      <c r="V63" s="119">
        <f>IF('Indicator Data'!X66="No Data",1,IF('Indicator Data imputation'!W66&lt;&gt;"",1,0))</f>
        <v>0</v>
      </c>
      <c r="W63" s="119">
        <f>IF('Indicator Data'!Y66="No Data",1,IF('Indicator Data imputation'!X66&lt;&gt;"",1,0))</f>
        <v>0</v>
      </c>
      <c r="X63" s="119">
        <f>IF('Indicator Data'!Z66="No Data",1,IF('Indicator Data imputation'!Y66&lt;&gt;"",1,0))</f>
        <v>0</v>
      </c>
      <c r="Y63" s="119">
        <f>IF('Indicator Data'!AA66="No Data",1,IF('Indicator Data imputation'!Z66&lt;&gt;"",1,0))</f>
        <v>0</v>
      </c>
      <c r="Z63" s="119">
        <f>IF('Indicator Data'!AB66="No Data",1,IF('Indicator Data imputation'!AA66&lt;&gt;"",1,0))</f>
        <v>0</v>
      </c>
      <c r="AA63" s="119">
        <f>IF('Indicator Data'!AC66="No Data",1,IF('Indicator Data imputation'!AB66&lt;&gt;"",1,0))</f>
        <v>0</v>
      </c>
      <c r="AB63" s="119">
        <f>IF('Indicator Data'!AD66="No Data",1,IF('Indicator Data imputation'!AC66&lt;&gt;"",1,0))</f>
        <v>0</v>
      </c>
      <c r="AC63" s="119">
        <f>IF('Indicator Data'!AE66="No Data",1,IF('Indicator Data imputation'!AD66&lt;&gt;"",1,0))</f>
        <v>0</v>
      </c>
      <c r="AD63" s="119">
        <f>IF('Indicator Data'!AF66="No Data",1,IF('Indicator Data imputation'!AE66&lt;&gt;"",1,0))</f>
        <v>0</v>
      </c>
      <c r="AE63" s="119">
        <f>IF('Indicator Data'!AG66="No Data",1,IF('Indicator Data imputation'!AF66&lt;&gt;"",1,0))</f>
        <v>0</v>
      </c>
      <c r="AF63" s="119">
        <f>IF('Indicator Data'!AH66="No Data",1,IF('Indicator Data imputation'!AG66&lt;&gt;"",1,0))</f>
        <v>0</v>
      </c>
      <c r="AG63" s="119">
        <f>IF('Indicator Data'!AI66="No Data",1,IF('Indicator Data imputation'!AH66&lt;&gt;"",1,0))</f>
        <v>0</v>
      </c>
      <c r="AH63" s="119">
        <f>IF('Indicator Data'!AJ66="No Data",1,IF('Indicator Data imputation'!AI66&lt;&gt;"",1,0))</f>
        <v>0</v>
      </c>
      <c r="AI63" s="119">
        <f>IF('Indicator Data'!AK66="No Data",1,IF('Indicator Data imputation'!AJ66&lt;&gt;"",1,0))</f>
        <v>0</v>
      </c>
      <c r="AJ63" s="119">
        <f>IF('Indicator Data'!AL66="No Data",1,IF('Indicator Data imputation'!AK66&lt;&gt;"",1,0))</f>
        <v>0</v>
      </c>
      <c r="AK63" s="119">
        <f>IF('Indicator Data'!AM66="No Data",1,IF('Indicator Data imputation'!AL66&lt;&gt;"",1,0))</f>
        <v>0</v>
      </c>
      <c r="AL63" s="119">
        <f>IF('Indicator Data'!AN66="No Data",1,IF('Indicator Data imputation'!AM66&lt;&gt;"",1,0))</f>
        <v>0</v>
      </c>
      <c r="AM63" s="119">
        <f>IF('Indicator Data'!AO66="No Data",1,IF('Indicator Data imputation'!AN66&lt;&gt;"",1,0))</f>
        <v>0</v>
      </c>
      <c r="AN63" s="119">
        <f>IF('Indicator Data'!AP66="No Data",1,IF('Indicator Data imputation'!AO66&lt;&gt;"",1,0))</f>
        <v>0</v>
      </c>
      <c r="AO63" s="119">
        <f>IF('Indicator Data'!AQ66="No Data",1,IF('Indicator Data imputation'!AP66&lt;&gt;"",1,0))</f>
        <v>0</v>
      </c>
      <c r="AP63" s="119">
        <f>IF('Indicator Data'!AR66="No Data",1,IF('Indicator Data imputation'!AQ66&lt;&gt;"",1,0))</f>
        <v>0</v>
      </c>
      <c r="AQ63" s="119">
        <f>IF('Indicator Data'!AS66="No Data",1,IF('Indicator Data imputation'!AR66&lt;&gt;"",1,0))</f>
        <v>0</v>
      </c>
      <c r="AR63" s="119">
        <f>IF('Indicator Data'!AT66="No Data",1,IF('Indicator Data imputation'!AS66&lt;&gt;"",1,0))</f>
        <v>0</v>
      </c>
      <c r="AS63" s="119">
        <f>IF('Indicator Data'!AU66="No Data",1,IF('Indicator Data imputation'!AT66&lt;&gt;"",1,0))</f>
        <v>0</v>
      </c>
      <c r="AT63" s="119">
        <f>IF('Indicator Data'!AV66="No Data",1,IF('Indicator Data imputation'!AU66&lt;&gt;"",1,0))</f>
        <v>0</v>
      </c>
      <c r="AU63" s="119">
        <f>IF('Indicator Data'!AW66="No Data",1,IF('Indicator Data imputation'!AV66&lt;&gt;"",1,0))</f>
        <v>0</v>
      </c>
      <c r="AV63" s="119">
        <f>IF('Indicator Data'!AX66="No Data",1,IF('Indicator Data imputation'!AW66&lt;&gt;"",1,0))</f>
        <v>0</v>
      </c>
      <c r="AW63" s="119">
        <f>IF('Indicator Data'!AY66="No Data",1,IF('Indicator Data imputation'!AX66&lt;&gt;"",1,0))</f>
        <v>0</v>
      </c>
      <c r="AX63" s="119">
        <f>IF('Indicator Data'!AZ66="No Data",1,IF('Indicator Data imputation'!AY66&lt;&gt;"",1,0))</f>
        <v>0</v>
      </c>
      <c r="AY63" s="119">
        <f>IF('Indicator Data'!BA66="No Data",1,IF('Indicator Data imputation'!AZ66&lt;&gt;"",1,0))</f>
        <v>0</v>
      </c>
      <c r="AZ63" s="119">
        <f>IF('Indicator Data'!BB66="No Data",1,IF('Indicator Data imputation'!BA66&lt;&gt;"",1,0))</f>
        <v>0</v>
      </c>
      <c r="BA63" s="119">
        <f>IF('Indicator Data'!BC66="No Data",1,IF('Indicator Data imputation'!BB66&lt;&gt;"",1,0))</f>
        <v>0</v>
      </c>
      <c r="BB63" s="119">
        <f>IF('Indicator Data'!BD66="No Data",1,IF('Indicator Data imputation'!BC66&lt;&gt;"",1,0))</f>
        <v>0</v>
      </c>
      <c r="BC63" s="119">
        <f>IF('Indicator Data'!BE66="No Data",1,IF('Indicator Data imputation'!BD66&lt;&gt;"",1,0))</f>
        <v>0</v>
      </c>
      <c r="BD63" s="4">
        <f t="shared" si="0"/>
        <v>0</v>
      </c>
      <c r="BE63" s="121">
        <f t="shared" si="1"/>
        <v>0</v>
      </c>
    </row>
    <row r="64" spans="1:57">
      <c r="A64" s="79" t="s">
        <v>395</v>
      </c>
      <c r="B64" s="119">
        <f>IF('Indicator Data'!D67="No Data",1,IF('Indicator Data imputation'!C67&lt;&gt;"",1,0))</f>
        <v>0</v>
      </c>
      <c r="C64" s="119">
        <f>IF('Indicator Data'!E67="No Data",1,IF('Indicator Data imputation'!D67&lt;&gt;"",1,0))</f>
        <v>0</v>
      </c>
      <c r="D64" s="119">
        <f>IF('Indicator Data'!F67="No Data",1,IF('Indicator Data imputation'!E67&lt;&gt;"",1,0))</f>
        <v>0</v>
      </c>
      <c r="E64" s="119">
        <f>IF('Indicator Data'!G67="No Data",1,IF('Indicator Data imputation'!F67&lt;&gt;"",1,0))</f>
        <v>0</v>
      </c>
      <c r="F64" s="119">
        <f>IF('Indicator Data'!H67="No Data",1,IF('Indicator Data imputation'!G67&lt;&gt;"",1,0))</f>
        <v>0</v>
      </c>
      <c r="G64" s="119">
        <f>IF('Indicator Data'!I67="No Data",1,IF('Indicator Data imputation'!H67&lt;&gt;"",1,0))</f>
        <v>1</v>
      </c>
      <c r="H64" s="119">
        <f>IF('Indicator Data'!J67="No Data",1,IF('Indicator Data imputation'!I67&lt;&gt;"",1,0))</f>
        <v>1</v>
      </c>
      <c r="I64" s="119">
        <f>IF('Indicator Data'!K67="No Data",1,IF('Indicator Data imputation'!J67&lt;&gt;"",1,0))</f>
        <v>0</v>
      </c>
      <c r="J64" s="119">
        <f>IF('Indicator Data'!L67="No Data",1,IF('Indicator Data imputation'!K67&lt;&gt;"",1,0))</f>
        <v>0</v>
      </c>
      <c r="K64" s="119">
        <f>IF('Indicator Data'!M67="No Data",1,IF('Indicator Data imputation'!L67&lt;&gt;"",1,0))</f>
        <v>0</v>
      </c>
      <c r="L64" s="119">
        <f>IF('Indicator Data'!N67="No Data",1,IF('Indicator Data imputation'!M67&lt;&gt;"",1,0))</f>
        <v>0</v>
      </c>
      <c r="M64" s="119">
        <f>IF('Indicator Data'!O67="No Data",1,IF('Indicator Data imputation'!N67&lt;&gt;"",1,0))</f>
        <v>0</v>
      </c>
      <c r="N64" s="119">
        <f>IF('Indicator Data'!P67="No Data",1,IF('Indicator Data imputation'!O67&lt;&gt;"",1,0))</f>
        <v>0</v>
      </c>
      <c r="O64" s="119">
        <f>IF('Indicator Data'!Q67="No Data",1,IF('Indicator Data imputation'!P67&lt;&gt;"",1,0))</f>
        <v>0</v>
      </c>
      <c r="P64" s="119">
        <f>IF('Indicator Data'!R67="No Data",1,IF('Indicator Data imputation'!Q67&lt;&gt;"",1,0))</f>
        <v>0</v>
      </c>
      <c r="Q64" s="119">
        <f>IF('Indicator Data'!S67="No Data",1,IF('Indicator Data imputation'!R67&lt;&gt;"",1,0))</f>
        <v>0</v>
      </c>
      <c r="R64" s="119">
        <f>IF('Indicator Data'!T67="No Data",1,IF('Indicator Data imputation'!S67&lt;&gt;"",1,0))</f>
        <v>0</v>
      </c>
      <c r="S64" s="119">
        <f>IF('Indicator Data'!U67="No Data",1,IF('Indicator Data imputation'!T67&lt;&gt;"",1,0))</f>
        <v>1</v>
      </c>
      <c r="T64" s="119">
        <f>IF('Indicator Data'!V67="No Data",1,IF('Indicator Data imputation'!U67&lt;&gt;"",1,0))</f>
        <v>1</v>
      </c>
      <c r="U64" s="119">
        <f>IF('Indicator Data'!W67="No Data",1,IF('Indicator Data imputation'!V67&lt;&gt;"",1,0))</f>
        <v>0</v>
      </c>
      <c r="V64" s="119">
        <f>IF('Indicator Data'!X67="No Data",1,IF('Indicator Data imputation'!W67&lt;&gt;"",1,0))</f>
        <v>0</v>
      </c>
      <c r="W64" s="119">
        <f>IF('Indicator Data'!Y67="No Data",1,IF('Indicator Data imputation'!X67&lt;&gt;"",1,0))</f>
        <v>0</v>
      </c>
      <c r="X64" s="119">
        <f>IF('Indicator Data'!Z67="No Data",1,IF('Indicator Data imputation'!Y67&lt;&gt;"",1,0))</f>
        <v>0</v>
      </c>
      <c r="Y64" s="119">
        <f>IF('Indicator Data'!AA67="No Data",1,IF('Indicator Data imputation'!Z67&lt;&gt;"",1,0))</f>
        <v>0</v>
      </c>
      <c r="Z64" s="119">
        <f>IF('Indicator Data'!AB67="No Data",1,IF('Indicator Data imputation'!AA67&lt;&gt;"",1,0))</f>
        <v>0</v>
      </c>
      <c r="AA64" s="119">
        <f>IF('Indicator Data'!AC67="No Data",1,IF('Indicator Data imputation'!AB67&lt;&gt;"",1,0))</f>
        <v>0</v>
      </c>
      <c r="AB64" s="119">
        <f>IF('Indicator Data'!AD67="No Data",1,IF('Indicator Data imputation'!AC67&lt;&gt;"",1,0))</f>
        <v>0</v>
      </c>
      <c r="AC64" s="119">
        <f>IF('Indicator Data'!AE67="No Data",1,IF('Indicator Data imputation'!AD67&lt;&gt;"",1,0))</f>
        <v>0</v>
      </c>
      <c r="AD64" s="119">
        <f>IF('Indicator Data'!AF67="No Data",1,IF('Indicator Data imputation'!AE67&lt;&gt;"",1,0))</f>
        <v>0</v>
      </c>
      <c r="AE64" s="119">
        <f>IF('Indicator Data'!AG67="No Data",1,IF('Indicator Data imputation'!AF67&lt;&gt;"",1,0))</f>
        <v>0</v>
      </c>
      <c r="AF64" s="119">
        <f>IF('Indicator Data'!AH67="No Data",1,IF('Indicator Data imputation'!AG67&lt;&gt;"",1,0))</f>
        <v>0</v>
      </c>
      <c r="AG64" s="119">
        <f>IF('Indicator Data'!AI67="No Data",1,IF('Indicator Data imputation'!AH67&lt;&gt;"",1,0))</f>
        <v>1</v>
      </c>
      <c r="AH64" s="119">
        <f>IF('Indicator Data'!AJ67="No Data",1,IF('Indicator Data imputation'!AI67&lt;&gt;"",1,0))</f>
        <v>0</v>
      </c>
      <c r="AI64" s="119">
        <f>IF('Indicator Data'!AK67="No Data",1,IF('Indicator Data imputation'!AJ67&lt;&gt;"",1,0))</f>
        <v>0</v>
      </c>
      <c r="AJ64" s="119">
        <f>IF('Indicator Data'!AL67="No Data",1,IF('Indicator Data imputation'!AK67&lt;&gt;"",1,0))</f>
        <v>0</v>
      </c>
      <c r="AK64" s="119">
        <f>IF('Indicator Data'!AM67="No Data",1,IF('Indicator Data imputation'!AL67&lt;&gt;"",1,0))</f>
        <v>1</v>
      </c>
      <c r="AL64" s="119">
        <f>IF('Indicator Data'!AN67="No Data",1,IF('Indicator Data imputation'!AM67&lt;&gt;"",1,0))</f>
        <v>0</v>
      </c>
      <c r="AM64" s="119">
        <f>IF('Indicator Data'!AO67="No Data",1,IF('Indicator Data imputation'!AN67&lt;&gt;"",1,0))</f>
        <v>0</v>
      </c>
      <c r="AN64" s="119">
        <f>IF('Indicator Data'!AP67="No Data",1,IF('Indicator Data imputation'!AO67&lt;&gt;"",1,0))</f>
        <v>0</v>
      </c>
      <c r="AO64" s="119">
        <f>IF('Indicator Data'!AQ67="No Data",1,IF('Indicator Data imputation'!AP67&lt;&gt;"",1,0))</f>
        <v>0</v>
      </c>
      <c r="AP64" s="119">
        <f>IF('Indicator Data'!AR67="No Data",1,IF('Indicator Data imputation'!AQ67&lt;&gt;"",1,0))</f>
        <v>0</v>
      </c>
      <c r="AQ64" s="119">
        <f>IF('Indicator Data'!AS67="No Data",1,IF('Indicator Data imputation'!AR67&lt;&gt;"",1,0))</f>
        <v>0</v>
      </c>
      <c r="AR64" s="119">
        <f>IF('Indicator Data'!AT67="No Data",1,IF('Indicator Data imputation'!AS67&lt;&gt;"",1,0))</f>
        <v>0</v>
      </c>
      <c r="AS64" s="119">
        <f>IF('Indicator Data'!AU67="No Data",1,IF('Indicator Data imputation'!AT67&lt;&gt;"",1,0))</f>
        <v>0</v>
      </c>
      <c r="AT64" s="119">
        <f>IF('Indicator Data'!AV67="No Data",1,IF('Indicator Data imputation'!AU67&lt;&gt;"",1,0))</f>
        <v>0</v>
      </c>
      <c r="AU64" s="119">
        <f>IF('Indicator Data'!AW67="No Data",1,IF('Indicator Data imputation'!AV67&lt;&gt;"",1,0))</f>
        <v>0</v>
      </c>
      <c r="AV64" s="119">
        <f>IF('Indicator Data'!AX67="No Data",1,IF('Indicator Data imputation'!AW67&lt;&gt;"",1,0))</f>
        <v>0</v>
      </c>
      <c r="AW64" s="119">
        <f>IF('Indicator Data'!AY67="No Data",1,IF('Indicator Data imputation'!AX67&lt;&gt;"",1,0))</f>
        <v>0</v>
      </c>
      <c r="AX64" s="119">
        <f>IF('Indicator Data'!AZ67="No Data",1,IF('Indicator Data imputation'!AY67&lt;&gt;"",1,0))</f>
        <v>0</v>
      </c>
      <c r="AY64" s="119">
        <f>IF('Indicator Data'!BA67="No Data",1,IF('Indicator Data imputation'!AZ67&lt;&gt;"",1,0))</f>
        <v>0</v>
      </c>
      <c r="AZ64" s="119">
        <f>IF('Indicator Data'!BB67="No Data",1,IF('Indicator Data imputation'!BA67&lt;&gt;"",1,0))</f>
        <v>0</v>
      </c>
      <c r="BA64" s="119">
        <f>IF('Indicator Data'!BC67="No Data",1,IF('Indicator Data imputation'!BB67&lt;&gt;"",1,0))</f>
        <v>0</v>
      </c>
      <c r="BB64" s="119">
        <f>IF('Indicator Data'!BD67="No Data",1,IF('Indicator Data imputation'!BC67&lt;&gt;"",1,0))</f>
        <v>0</v>
      </c>
      <c r="BC64" s="119">
        <f>IF('Indicator Data'!BE67="No Data",1,IF('Indicator Data imputation'!BD67&lt;&gt;"",1,0))</f>
        <v>0</v>
      </c>
      <c r="BD64" s="4">
        <f t="shared" si="0"/>
        <v>6</v>
      </c>
      <c r="BE64" s="121">
        <f t="shared" si="1"/>
        <v>0.1111111111111111</v>
      </c>
    </row>
    <row r="65" spans="1:57">
      <c r="A65" s="79" t="s">
        <v>396</v>
      </c>
      <c r="B65" s="119">
        <f>IF('Indicator Data'!D68="No Data",1,IF('Indicator Data imputation'!C68&lt;&gt;"",1,0))</f>
        <v>0</v>
      </c>
      <c r="C65" s="119">
        <f>IF('Indicator Data'!E68="No Data",1,IF('Indicator Data imputation'!D68&lt;&gt;"",1,0))</f>
        <v>0</v>
      </c>
      <c r="D65" s="119">
        <f>IF('Indicator Data'!F68="No Data",1,IF('Indicator Data imputation'!E68&lt;&gt;"",1,0))</f>
        <v>0</v>
      </c>
      <c r="E65" s="119">
        <f>IF('Indicator Data'!G68="No Data",1,IF('Indicator Data imputation'!F68&lt;&gt;"",1,0))</f>
        <v>0</v>
      </c>
      <c r="F65" s="119">
        <f>IF('Indicator Data'!H68="No Data",1,IF('Indicator Data imputation'!G68&lt;&gt;"",1,0))</f>
        <v>0</v>
      </c>
      <c r="G65" s="119">
        <f>IF('Indicator Data'!I68="No Data",1,IF('Indicator Data imputation'!H68&lt;&gt;"",1,0))</f>
        <v>1</v>
      </c>
      <c r="H65" s="119">
        <f>IF('Indicator Data'!J68="No Data",1,IF('Indicator Data imputation'!I68&lt;&gt;"",1,0))</f>
        <v>1</v>
      </c>
      <c r="I65" s="119">
        <f>IF('Indicator Data'!K68="No Data",1,IF('Indicator Data imputation'!J68&lt;&gt;"",1,0))</f>
        <v>0</v>
      </c>
      <c r="J65" s="119">
        <f>IF('Indicator Data'!L68="No Data",1,IF('Indicator Data imputation'!K68&lt;&gt;"",1,0))</f>
        <v>0</v>
      </c>
      <c r="K65" s="119">
        <f>IF('Indicator Data'!M68="No Data",1,IF('Indicator Data imputation'!L68&lt;&gt;"",1,0))</f>
        <v>0</v>
      </c>
      <c r="L65" s="119">
        <f>IF('Indicator Data'!N68="No Data",1,IF('Indicator Data imputation'!M68&lt;&gt;"",1,0))</f>
        <v>0</v>
      </c>
      <c r="M65" s="119">
        <f>IF('Indicator Data'!O68="No Data",1,IF('Indicator Data imputation'!N68&lt;&gt;"",1,0))</f>
        <v>0</v>
      </c>
      <c r="N65" s="119">
        <f>IF('Indicator Data'!P68="No Data",1,IF('Indicator Data imputation'!O68&lt;&gt;"",1,0))</f>
        <v>0</v>
      </c>
      <c r="O65" s="119">
        <f>IF('Indicator Data'!Q68="No Data",1,IF('Indicator Data imputation'!P68&lt;&gt;"",1,0))</f>
        <v>0</v>
      </c>
      <c r="P65" s="119">
        <f>IF('Indicator Data'!R68="No Data",1,IF('Indicator Data imputation'!Q68&lt;&gt;"",1,0))</f>
        <v>0</v>
      </c>
      <c r="Q65" s="119">
        <f>IF('Indicator Data'!S68="No Data",1,IF('Indicator Data imputation'!R68&lt;&gt;"",1,0))</f>
        <v>0</v>
      </c>
      <c r="R65" s="119">
        <f>IF('Indicator Data'!T68="No Data",1,IF('Indicator Data imputation'!S68&lt;&gt;"",1,0))</f>
        <v>0</v>
      </c>
      <c r="S65" s="119">
        <f>IF('Indicator Data'!U68="No Data",1,IF('Indicator Data imputation'!T68&lt;&gt;"",1,0))</f>
        <v>1</v>
      </c>
      <c r="T65" s="119">
        <f>IF('Indicator Data'!V68="No Data",1,IF('Indicator Data imputation'!U68&lt;&gt;"",1,0))</f>
        <v>1</v>
      </c>
      <c r="U65" s="119">
        <f>IF('Indicator Data'!W68="No Data",1,IF('Indicator Data imputation'!V68&lt;&gt;"",1,0))</f>
        <v>0</v>
      </c>
      <c r="V65" s="119">
        <f>IF('Indicator Data'!X68="No Data",1,IF('Indicator Data imputation'!W68&lt;&gt;"",1,0))</f>
        <v>0</v>
      </c>
      <c r="W65" s="119">
        <f>IF('Indicator Data'!Y68="No Data",1,IF('Indicator Data imputation'!X68&lt;&gt;"",1,0))</f>
        <v>0</v>
      </c>
      <c r="X65" s="119">
        <f>IF('Indicator Data'!Z68="No Data",1,IF('Indicator Data imputation'!Y68&lt;&gt;"",1,0))</f>
        <v>0</v>
      </c>
      <c r="Y65" s="119">
        <f>IF('Indicator Data'!AA68="No Data",1,IF('Indicator Data imputation'!Z68&lt;&gt;"",1,0))</f>
        <v>0</v>
      </c>
      <c r="Z65" s="119">
        <f>IF('Indicator Data'!AB68="No Data",1,IF('Indicator Data imputation'!AA68&lt;&gt;"",1,0))</f>
        <v>0</v>
      </c>
      <c r="AA65" s="119">
        <f>IF('Indicator Data'!AC68="No Data",1,IF('Indicator Data imputation'!AB68&lt;&gt;"",1,0))</f>
        <v>0</v>
      </c>
      <c r="AB65" s="119">
        <f>IF('Indicator Data'!AD68="No Data",1,IF('Indicator Data imputation'!AC68&lt;&gt;"",1,0))</f>
        <v>0</v>
      </c>
      <c r="AC65" s="119">
        <f>IF('Indicator Data'!AE68="No Data",1,IF('Indicator Data imputation'!AD68&lt;&gt;"",1,0))</f>
        <v>0</v>
      </c>
      <c r="AD65" s="119">
        <f>IF('Indicator Data'!AF68="No Data",1,IF('Indicator Data imputation'!AE68&lt;&gt;"",1,0))</f>
        <v>0</v>
      </c>
      <c r="AE65" s="119">
        <f>IF('Indicator Data'!AG68="No Data",1,IF('Indicator Data imputation'!AF68&lt;&gt;"",1,0))</f>
        <v>0</v>
      </c>
      <c r="AF65" s="119">
        <f>IF('Indicator Data'!AH68="No Data",1,IF('Indicator Data imputation'!AG68&lt;&gt;"",1,0))</f>
        <v>0</v>
      </c>
      <c r="AG65" s="119">
        <f>IF('Indicator Data'!AI68="No Data",1,IF('Indicator Data imputation'!AH68&lt;&gt;"",1,0))</f>
        <v>1</v>
      </c>
      <c r="AH65" s="119">
        <f>IF('Indicator Data'!AJ68="No Data",1,IF('Indicator Data imputation'!AI68&lt;&gt;"",1,0))</f>
        <v>0</v>
      </c>
      <c r="AI65" s="119">
        <f>IF('Indicator Data'!AK68="No Data",1,IF('Indicator Data imputation'!AJ68&lt;&gt;"",1,0))</f>
        <v>0</v>
      </c>
      <c r="AJ65" s="119">
        <f>IF('Indicator Data'!AL68="No Data",1,IF('Indicator Data imputation'!AK68&lt;&gt;"",1,0))</f>
        <v>0</v>
      </c>
      <c r="AK65" s="119">
        <f>IF('Indicator Data'!AM68="No Data",1,IF('Indicator Data imputation'!AL68&lt;&gt;"",1,0))</f>
        <v>1</v>
      </c>
      <c r="AL65" s="119">
        <f>IF('Indicator Data'!AN68="No Data",1,IF('Indicator Data imputation'!AM68&lt;&gt;"",1,0))</f>
        <v>0</v>
      </c>
      <c r="AM65" s="119">
        <f>IF('Indicator Data'!AO68="No Data",1,IF('Indicator Data imputation'!AN68&lt;&gt;"",1,0))</f>
        <v>0</v>
      </c>
      <c r="AN65" s="119">
        <f>IF('Indicator Data'!AP68="No Data",1,IF('Indicator Data imputation'!AO68&lt;&gt;"",1,0))</f>
        <v>0</v>
      </c>
      <c r="AO65" s="119">
        <f>IF('Indicator Data'!AQ68="No Data",1,IF('Indicator Data imputation'!AP68&lt;&gt;"",1,0))</f>
        <v>0</v>
      </c>
      <c r="AP65" s="119">
        <f>IF('Indicator Data'!AR68="No Data",1,IF('Indicator Data imputation'!AQ68&lt;&gt;"",1,0))</f>
        <v>0</v>
      </c>
      <c r="AQ65" s="119">
        <f>IF('Indicator Data'!AS68="No Data",1,IF('Indicator Data imputation'!AR68&lt;&gt;"",1,0))</f>
        <v>0</v>
      </c>
      <c r="AR65" s="119">
        <f>IF('Indicator Data'!AT68="No Data",1,IF('Indicator Data imputation'!AS68&lt;&gt;"",1,0))</f>
        <v>0</v>
      </c>
      <c r="AS65" s="119">
        <f>IF('Indicator Data'!AU68="No Data",1,IF('Indicator Data imputation'!AT68&lt;&gt;"",1,0))</f>
        <v>0</v>
      </c>
      <c r="AT65" s="119">
        <f>IF('Indicator Data'!AV68="No Data",1,IF('Indicator Data imputation'!AU68&lt;&gt;"",1,0))</f>
        <v>0</v>
      </c>
      <c r="AU65" s="119">
        <f>IF('Indicator Data'!AW68="No Data",1,IF('Indicator Data imputation'!AV68&lt;&gt;"",1,0))</f>
        <v>0</v>
      </c>
      <c r="AV65" s="119">
        <f>IF('Indicator Data'!AX68="No Data",1,IF('Indicator Data imputation'!AW68&lt;&gt;"",1,0))</f>
        <v>0</v>
      </c>
      <c r="AW65" s="119">
        <f>IF('Indicator Data'!AY68="No Data",1,IF('Indicator Data imputation'!AX68&lt;&gt;"",1,0))</f>
        <v>0</v>
      </c>
      <c r="AX65" s="119">
        <f>IF('Indicator Data'!AZ68="No Data",1,IF('Indicator Data imputation'!AY68&lt;&gt;"",1,0))</f>
        <v>0</v>
      </c>
      <c r="AY65" s="119">
        <f>IF('Indicator Data'!BA68="No Data",1,IF('Indicator Data imputation'!AZ68&lt;&gt;"",1,0))</f>
        <v>0</v>
      </c>
      <c r="AZ65" s="119">
        <f>IF('Indicator Data'!BB68="No Data",1,IF('Indicator Data imputation'!BA68&lt;&gt;"",1,0))</f>
        <v>0</v>
      </c>
      <c r="BA65" s="119">
        <f>IF('Indicator Data'!BC68="No Data",1,IF('Indicator Data imputation'!BB68&lt;&gt;"",1,0))</f>
        <v>0</v>
      </c>
      <c r="BB65" s="119">
        <f>IF('Indicator Data'!BD68="No Data",1,IF('Indicator Data imputation'!BC68&lt;&gt;"",1,0))</f>
        <v>0</v>
      </c>
      <c r="BC65" s="119">
        <f>IF('Indicator Data'!BE68="No Data",1,IF('Indicator Data imputation'!BD68&lt;&gt;"",1,0))</f>
        <v>0</v>
      </c>
      <c r="BD65" s="4">
        <f t="shared" ref="BD65:BD83" si="2">SUM(B65:BC65)</f>
        <v>6</v>
      </c>
      <c r="BE65" s="121">
        <f t="shared" ref="BE65:BE83" si="3">BD65/54</f>
        <v>0.1111111111111111</v>
      </c>
    </row>
    <row r="66" spans="1:57">
      <c r="A66" s="79" t="s">
        <v>397</v>
      </c>
      <c r="B66" s="119">
        <f>IF('Indicator Data'!D69="No Data",1,IF('Indicator Data imputation'!C69&lt;&gt;"",1,0))</f>
        <v>0</v>
      </c>
      <c r="C66" s="119">
        <f>IF('Indicator Data'!E69="No Data",1,IF('Indicator Data imputation'!D69&lt;&gt;"",1,0))</f>
        <v>0</v>
      </c>
      <c r="D66" s="119">
        <f>IF('Indicator Data'!F69="No Data",1,IF('Indicator Data imputation'!E69&lt;&gt;"",1,0))</f>
        <v>0</v>
      </c>
      <c r="E66" s="119">
        <f>IF('Indicator Data'!G69="No Data",1,IF('Indicator Data imputation'!F69&lt;&gt;"",1,0))</f>
        <v>0</v>
      </c>
      <c r="F66" s="119">
        <f>IF('Indicator Data'!H69="No Data",1,IF('Indicator Data imputation'!G69&lt;&gt;"",1,0))</f>
        <v>0</v>
      </c>
      <c r="G66" s="119">
        <f>IF('Indicator Data'!I69="No Data",1,IF('Indicator Data imputation'!H69&lt;&gt;"",1,0))</f>
        <v>1</v>
      </c>
      <c r="H66" s="119">
        <f>IF('Indicator Data'!J69="No Data",1,IF('Indicator Data imputation'!I69&lt;&gt;"",1,0))</f>
        <v>1</v>
      </c>
      <c r="I66" s="119">
        <f>IF('Indicator Data'!K69="No Data",1,IF('Indicator Data imputation'!J69&lt;&gt;"",1,0))</f>
        <v>0</v>
      </c>
      <c r="J66" s="119">
        <f>IF('Indicator Data'!L69="No Data",1,IF('Indicator Data imputation'!K69&lt;&gt;"",1,0))</f>
        <v>0</v>
      </c>
      <c r="K66" s="119">
        <f>IF('Indicator Data'!M69="No Data",1,IF('Indicator Data imputation'!L69&lt;&gt;"",1,0))</f>
        <v>0</v>
      </c>
      <c r="L66" s="119">
        <f>IF('Indicator Data'!N69="No Data",1,IF('Indicator Data imputation'!M69&lt;&gt;"",1,0))</f>
        <v>0</v>
      </c>
      <c r="M66" s="119">
        <f>IF('Indicator Data'!O69="No Data",1,IF('Indicator Data imputation'!N69&lt;&gt;"",1,0))</f>
        <v>0</v>
      </c>
      <c r="N66" s="119">
        <f>IF('Indicator Data'!P69="No Data",1,IF('Indicator Data imputation'!O69&lt;&gt;"",1,0))</f>
        <v>0</v>
      </c>
      <c r="O66" s="119">
        <f>IF('Indicator Data'!Q69="No Data",1,IF('Indicator Data imputation'!P69&lt;&gt;"",1,0))</f>
        <v>0</v>
      </c>
      <c r="P66" s="119">
        <f>IF('Indicator Data'!R69="No Data",1,IF('Indicator Data imputation'!Q69&lt;&gt;"",1,0))</f>
        <v>0</v>
      </c>
      <c r="Q66" s="119">
        <f>IF('Indicator Data'!S69="No Data",1,IF('Indicator Data imputation'!R69&lt;&gt;"",1,0))</f>
        <v>0</v>
      </c>
      <c r="R66" s="119">
        <f>IF('Indicator Data'!T69="No Data",1,IF('Indicator Data imputation'!S69&lt;&gt;"",1,0))</f>
        <v>0</v>
      </c>
      <c r="S66" s="119">
        <f>IF('Indicator Data'!U69="No Data",1,IF('Indicator Data imputation'!T69&lt;&gt;"",1,0))</f>
        <v>1</v>
      </c>
      <c r="T66" s="119">
        <f>IF('Indicator Data'!V69="No Data",1,IF('Indicator Data imputation'!U69&lt;&gt;"",1,0))</f>
        <v>1</v>
      </c>
      <c r="U66" s="119">
        <f>IF('Indicator Data'!W69="No Data",1,IF('Indicator Data imputation'!V69&lt;&gt;"",1,0))</f>
        <v>0</v>
      </c>
      <c r="V66" s="119">
        <f>IF('Indicator Data'!X69="No Data",1,IF('Indicator Data imputation'!W69&lt;&gt;"",1,0))</f>
        <v>0</v>
      </c>
      <c r="W66" s="119">
        <f>IF('Indicator Data'!Y69="No Data",1,IF('Indicator Data imputation'!X69&lt;&gt;"",1,0))</f>
        <v>0</v>
      </c>
      <c r="X66" s="119">
        <f>IF('Indicator Data'!Z69="No Data",1,IF('Indicator Data imputation'!Y69&lt;&gt;"",1,0))</f>
        <v>0</v>
      </c>
      <c r="Y66" s="119">
        <f>IF('Indicator Data'!AA69="No Data",1,IF('Indicator Data imputation'!Z69&lt;&gt;"",1,0))</f>
        <v>0</v>
      </c>
      <c r="Z66" s="119">
        <f>IF('Indicator Data'!AB69="No Data",1,IF('Indicator Data imputation'!AA69&lt;&gt;"",1,0))</f>
        <v>0</v>
      </c>
      <c r="AA66" s="119">
        <f>IF('Indicator Data'!AC69="No Data",1,IF('Indicator Data imputation'!AB69&lt;&gt;"",1,0))</f>
        <v>0</v>
      </c>
      <c r="AB66" s="119">
        <f>IF('Indicator Data'!AD69="No Data",1,IF('Indicator Data imputation'!AC69&lt;&gt;"",1,0))</f>
        <v>0</v>
      </c>
      <c r="AC66" s="119">
        <f>IF('Indicator Data'!AE69="No Data",1,IF('Indicator Data imputation'!AD69&lt;&gt;"",1,0))</f>
        <v>0</v>
      </c>
      <c r="AD66" s="119">
        <f>IF('Indicator Data'!AF69="No Data",1,IF('Indicator Data imputation'!AE69&lt;&gt;"",1,0))</f>
        <v>0</v>
      </c>
      <c r="AE66" s="119">
        <f>IF('Indicator Data'!AG69="No Data",1,IF('Indicator Data imputation'!AF69&lt;&gt;"",1,0))</f>
        <v>0</v>
      </c>
      <c r="AF66" s="119">
        <f>IF('Indicator Data'!AH69="No Data",1,IF('Indicator Data imputation'!AG69&lt;&gt;"",1,0))</f>
        <v>0</v>
      </c>
      <c r="AG66" s="119">
        <f>IF('Indicator Data'!AI69="No Data",1,IF('Indicator Data imputation'!AH69&lt;&gt;"",1,0))</f>
        <v>1</v>
      </c>
      <c r="AH66" s="119">
        <f>IF('Indicator Data'!AJ69="No Data",1,IF('Indicator Data imputation'!AI69&lt;&gt;"",1,0))</f>
        <v>0</v>
      </c>
      <c r="AI66" s="119">
        <f>IF('Indicator Data'!AK69="No Data",1,IF('Indicator Data imputation'!AJ69&lt;&gt;"",1,0))</f>
        <v>0</v>
      </c>
      <c r="AJ66" s="119">
        <f>IF('Indicator Data'!AL69="No Data",1,IF('Indicator Data imputation'!AK69&lt;&gt;"",1,0))</f>
        <v>0</v>
      </c>
      <c r="AK66" s="119">
        <f>IF('Indicator Data'!AM69="No Data",1,IF('Indicator Data imputation'!AL69&lt;&gt;"",1,0))</f>
        <v>1</v>
      </c>
      <c r="AL66" s="119">
        <f>IF('Indicator Data'!AN69="No Data",1,IF('Indicator Data imputation'!AM69&lt;&gt;"",1,0))</f>
        <v>0</v>
      </c>
      <c r="AM66" s="119">
        <f>IF('Indicator Data'!AO69="No Data",1,IF('Indicator Data imputation'!AN69&lt;&gt;"",1,0))</f>
        <v>0</v>
      </c>
      <c r="AN66" s="119">
        <f>IF('Indicator Data'!AP69="No Data",1,IF('Indicator Data imputation'!AO69&lt;&gt;"",1,0))</f>
        <v>0</v>
      </c>
      <c r="AO66" s="119">
        <f>IF('Indicator Data'!AQ69="No Data",1,IF('Indicator Data imputation'!AP69&lt;&gt;"",1,0))</f>
        <v>0</v>
      </c>
      <c r="AP66" s="119">
        <f>IF('Indicator Data'!AR69="No Data",1,IF('Indicator Data imputation'!AQ69&lt;&gt;"",1,0))</f>
        <v>0</v>
      </c>
      <c r="AQ66" s="119">
        <f>IF('Indicator Data'!AS69="No Data",1,IF('Indicator Data imputation'!AR69&lt;&gt;"",1,0))</f>
        <v>0</v>
      </c>
      <c r="AR66" s="119">
        <f>IF('Indicator Data'!AT69="No Data",1,IF('Indicator Data imputation'!AS69&lt;&gt;"",1,0))</f>
        <v>0</v>
      </c>
      <c r="AS66" s="119">
        <f>IF('Indicator Data'!AU69="No Data",1,IF('Indicator Data imputation'!AT69&lt;&gt;"",1,0))</f>
        <v>0</v>
      </c>
      <c r="AT66" s="119">
        <f>IF('Indicator Data'!AV69="No Data",1,IF('Indicator Data imputation'!AU69&lt;&gt;"",1,0))</f>
        <v>0</v>
      </c>
      <c r="AU66" s="119">
        <f>IF('Indicator Data'!AW69="No Data",1,IF('Indicator Data imputation'!AV69&lt;&gt;"",1,0))</f>
        <v>0</v>
      </c>
      <c r="AV66" s="119">
        <f>IF('Indicator Data'!AX69="No Data",1,IF('Indicator Data imputation'!AW69&lt;&gt;"",1,0))</f>
        <v>0</v>
      </c>
      <c r="AW66" s="119">
        <f>IF('Indicator Data'!AY69="No Data",1,IF('Indicator Data imputation'!AX69&lt;&gt;"",1,0))</f>
        <v>0</v>
      </c>
      <c r="AX66" s="119">
        <f>IF('Indicator Data'!AZ69="No Data",1,IF('Indicator Data imputation'!AY69&lt;&gt;"",1,0))</f>
        <v>0</v>
      </c>
      <c r="AY66" s="119">
        <f>IF('Indicator Data'!BA69="No Data",1,IF('Indicator Data imputation'!AZ69&lt;&gt;"",1,0))</f>
        <v>0</v>
      </c>
      <c r="AZ66" s="119">
        <f>IF('Indicator Data'!BB69="No Data",1,IF('Indicator Data imputation'!BA69&lt;&gt;"",1,0))</f>
        <v>0</v>
      </c>
      <c r="BA66" s="119">
        <f>IF('Indicator Data'!BC69="No Data",1,IF('Indicator Data imputation'!BB69&lt;&gt;"",1,0))</f>
        <v>0</v>
      </c>
      <c r="BB66" s="119">
        <f>IF('Indicator Data'!BD69="No Data",1,IF('Indicator Data imputation'!BC69&lt;&gt;"",1,0))</f>
        <v>0</v>
      </c>
      <c r="BC66" s="119">
        <f>IF('Indicator Data'!BE69="No Data",1,IF('Indicator Data imputation'!BD69&lt;&gt;"",1,0))</f>
        <v>0</v>
      </c>
      <c r="BD66" s="4">
        <f t="shared" si="2"/>
        <v>6</v>
      </c>
      <c r="BE66" s="121">
        <f t="shared" si="3"/>
        <v>0.1111111111111111</v>
      </c>
    </row>
    <row r="67" spans="1:57">
      <c r="A67" s="79" t="s">
        <v>398</v>
      </c>
      <c r="B67" s="119">
        <f>IF('Indicator Data'!D70="No Data",1,IF('Indicator Data imputation'!C70&lt;&gt;"",1,0))</f>
        <v>0</v>
      </c>
      <c r="C67" s="119">
        <f>IF('Indicator Data'!E70="No Data",1,IF('Indicator Data imputation'!D70&lt;&gt;"",1,0))</f>
        <v>0</v>
      </c>
      <c r="D67" s="119">
        <f>IF('Indicator Data'!F70="No Data",1,IF('Indicator Data imputation'!E70&lt;&gt;"",1,0))</f>
        <v>0</v>
      </c>
      <c r="E67" s="119">
        <f>IF('Indicator Data'!G70="No Data",1,IF('Indicator Data imputation'!F70&lt;&gt;"",1,0))</f>
        <v>0</v>
      </c>
      <c r="F67" s="119">
        <f>IF('Indicator Data'!H70="No Data",1,IF('Indicator Data imputation'!G70&lt;&gt;"",1,0))</f>
        <v>0</v>
      </c>
      <c r="G67" s="119">
        <f>IF('Indicator Data'!I70="No Data",1,IF('Indicator Data imputation'!H70&lt;&gt;"",1,0))</f>
        <v>0</v>
      </c>
      <c r="H67" s="119">
        <f>IF('Indicator Data'!J70="No Data",1,IF('Indicator Data imputation'!I70&lt;&gt;"",1,0))</f>
        <v>1</v>
      </c>
      <c r="I67" s="119">
        <f>IF('Indicator Data'!K70="No Data",1,IF('Indicator Data imputation'!J70&lt;&gt;"",1,0))</f>
        <v>0</v>
      </c>
      <c r="J67" s="119">
        <f>IF('Indicator Data'!L70="No Data",1,IF('Indicator Data imputation'!K70&lt;&gt;"",1,0))</f>
        <v>0</v>
      </c>
      <c r="K67" s="119">
        <f>IF('Indicator Data'!M70="No Data",1,IF('Indicator Data imputation'!L70&lt;&gt;"",1,0))</f>
        <v>0</v>
      </c>
      <c r="L67" s="119">
        <f>IF('Indicator Data'!N70="No Data",1,IF('Indicator Data imputation'!M70&lt;&gt;"",1,0))</f>
        <v>0</v>
      </c>
      <c r="M67" s="119">
        <f>IF('Indicator Data'!O70="No Data",1,IF('Indicator Data imputation'!N70&lt;&gt;"",1,0))</f>
        <v>0</v>
      </c>
      <c r="N67" s="119">
        <f>IF('Indicator Data'!P70="No Data",1,IF('Indicator Data imputation'!O70&lt;&gt;"",1,0))</f>
        <v>0</v>
      </c>
      <c r="O67" s="119">
        <f>IF('Indicator Data'!Q70="No Data",1,IF('Indicator Data imputation'!P70&lt;&gt;"",1,0))</f>
        <v>0</v>
      </c>
      <c r="P67" s="119">
        <f>IF('Indicator Data'!R70="No Data",1,IF('Indicator Data imputation'!Q70&lt;&gt;"",1,0))</f>
        <v>0</v>
      </c>
      <c r="Q67" s="119">
        <f>IF('Indicator Data'!S70="No Data",1,IF('Indicator Data imputation'!R70&lt;&gt;"",1,0))</f>
        <v>0</v>
      </c>
      <c r="R67" s="119">
        <f>IF('Indicator Data'!T70="No Data",1,IF('Indicator Data imputation'!S70&lt;&gt;"",1,0))</f>
        <v>0</v>
      </c>
      <c r="S67" s="119">
        <f>IF('Indicator Data'!U70="No Data",1,IF('Indicator Data imputation'!T70&lt;&gt;"",1,0))</f>
        <v>1</v>
      </c>
      <c r="T67" s="119">
        <f>IF('Indicator Data'!V70="No Data",1,IF('Indicator Data imputation'!U70&lt;&gt;"",1,0))</f>
        <v>1</v>
      </c>
      <c r="U67" s="119">
        <f>IF('Indicator Data'!W70="No Data",1,IF('Indicator Data imputation'!V70&lt;&gt;"",1,0))</f>
        <v>0</v>
      </c>
      <c r="V67" s="119">
        <f>IF('Indicator Data'!X70="No Data",1,IF('Indicator Data imputation'!W70&lt;&gt;"",1,0))</f>
        <v>0</v>
      </c>
      <c r="W67" s="119">
        <f>IF('Indicator Data'!Y70="No Data",1,IF('Indicator Data imputation'!X70&lt;&gt;"",1,0))</f>
        <v>0</v>
      </c>
      <c r="X67" s="119">
        <f>IF('Indicator Data'!Z70="No Data",1,IF('Indicator Data imputation'!Y70&lt;&gt;"",1,0))</f>
        <v>0</v>
      </c>
      <c r="Y67" s="119">
        <f>IF('Indicator Data'!AA70="No Data",1,IF('Indicator Data imputation'!Z70&lt;&gt;"",1,0))</f>
        <v>0</v>
      </c>
      <c r="Z67" s="119">
        <f>IF('Indicator Data'!AB70="No Data",1,IF('Indicator Data imputation'!AA70&lt;&gt;"",1,0))</f>
        <v>0</v>
      </c>
      <c r="AA67" s="119">
        <f>IF('Indicator Data'!AC70="No Data",1,IF('Indicator Data imputation'!AB70&lt;&gt;"",1,0))</f>
        <v>0</v>
      </c>
      <c r="AB67" s="119">
        <f>IF('Indicator Data'!AD70="No Data",1,IF('Indicator Data imputation'!AC70&lt;&gt;"",1,0))</f>
        <v>0</v>
      </c>
      <c r="AC67" s="119">
        <f>IF('Indicator Data'!AE70="No Data",1,IF('Indicator Data imputation'!AD70&lt;&gt;"",1,0))</f>
        <v>0</v>
      </c>
      <c r="AD67" s="119">
        <f>IF('Indicator Data'!AF70="No Data",1,IF('Indicator Data imputation'!AE70&lt;&gt;"",1,0))</f>
        <v>0</v>
      </c>
      <c r="AE67" s="119">
        <f>IF('Indicator Data'!AG70="No Data",1,IF('Indicator Data imputation'!AF70&lt;&gt;"",1,0))</f>
        <v>0</v>
      </c>
      <c r="AF67" s="119">
        <f>IF('Indicator Data'!AH70="No Data",1,IF('Indicator Data imputation'!AG70&lt;&gt;"",1,0))</f>
        <v>0</v>
      </c>
      <c r="AG67" s="119">
        <f>IF('Indicator Data'!AI70="No Data",1,IF('Indicator Data imputation'!AH70&lt;&gt;"",1,0))</f>
        <v>1</v>
      </c>
      <c r="AH67" s="119">
        <f>IF('Indicator Data'!AJ70="No Data",1,IF('Indicator Data imputation'!AI70&lt;&gt;"",1,0))</f>
        <v>0</v>
      </c>
      <c r="AI67" s="119">
        <f>IF('Indicator Data'!AK70="No Data",1,IF('Indicator Data imputation'!AJ70&lt;&gt;"",1,0))</f>
        <v>0</v>
      </c>
      <c r="AJ67" s="119">
        <f>IF('Indicator Data'!AL70="No Data",1,IF('Indicator Data imputation'!AK70&lt;&gt;"",1,0))</f>
        <v>0</v>
      </c>
      <c r="AK67" s="119">
        <f>IF('Indicator Data'!AM70="No Data",1,IF('Indicator Data imputation'!AL70&lt;&gt;"",1,0))</f>
        <v>1</v>
      </c>
      <c r="AL67" s="119">
        <f>IF('Indicator Data'!AN70="No Data",1,IF('Indicator Data imputation'!AM70&lt;&gt;"",1,0))</f>
        <v>0</v>
      </c>
      <c r="AM67" s="119">
        <f>IF('Indicator Data'!AO70="No Data",1,IF('Indicator Data imputation'!AN70&lt;&gt;"",1,0))</f>
        <v>0</v>
      </c>
      <c r="AN67" s="119">
        <f>IF('Indicator Data'!AP70="No Data",1,IF('Indicator Data imputation'!AO70&lt;&gt;"",1,0))</f>
        <v>0</v>
      </c>
      <c r="AO67" s="119">
        <f>IF('Indicator Data'!AQ70="No Data",1,IF('Indicator Data imputation'!AP70&lt;&gt;"",1,0))</f>
        <v>0</v>
      </c>
      <c r="AP67" s="119">
        <f>IF('Indicator Data'!AR70="No Data",1,IF('Indicator Data imputation'!AQ70&lt;&gt;"",1,0))</f>
        <v>0</v>
      </c>
      <c r="AQ67" s="119">
        <f>IF('Indicator Data'!AS70="No Data",1,IF('Indicator Data imputation'!AR70&lt;&gt;"",1,0))</f>
        <v>0</v>
      </c>
      <c r="AR67" s="119">
        <f>IF('Indicator Data'!AT70="No Data",1,IF('Indicator Data imputation'!AS70&lt;&gt;"",1,0))</f>
        <v>0</v>
      </c>
      <c r="AS67" s="119">
        <f>IF('Indicator Data'!AU70="No Data",1,IF('Indicator Data imputation'!AT70&lt;&gt;"",1,0))</f>
        <v>0</v>
      </c>
      <c r="AT67" s="119">
        <f>IF('Indicator Data'!AV70="No Data",1,IF('Indicator Data imputation'!AU70&lt;&gt;"",1,0))</f>
        <v>0</v>
      </c>
      <c r="AU67" s="119">
        <f>IF('Indicator Data'!AW70="No Data",1,IF('Indicator Data imputation'!AV70&lt;&gt;"",1,0))</f>
        <v>0</v>
      </c>
      <c r="AV67" s="119">
        <f>IF('Indicator Data'!AX70="No Data",1,IF('Indicator Data imputation'!AW70&lt;&gt;"",1,0))</f>
        <v>0</v>
      </c>
      <c r="AW67" s="119">
        <f>IF('Indicator Data'!AY70="No Data",1,IF('Indicator Data imputation'!AX70&lt;&gt;"",1,0))</f>
        <v>0</v>
      </c>
      <c r="AX67" s="119">
        <f>IF('Indicator Data'!AZ70="No Data",1,IF('Indicator Data imputation'!AY70&lt;&gt;"",1,0))</f>
        <v>0</v>
      </c>
      <c r="AY67" s="119">
        <f>IF('Indicator Data'!BA70="No Data",1,IF('Indicator Data imputation'!AZ70&lt;&gt;"",1,0))</f>
        <v>0</v>
      </c>
      <c r="AZ67" s="119">
        <f>IF('Indicator Data'!BB70="No Data",1,IF('Indicator Data imputation'!BA70&lt;&gt;"",1,0))</f>
        <v>0</v>
      </c>
      <c r="BA67" s="119">
        <f>IF('Indicator Data'!BC70="No Data",1,IF('Indicator Data imputation'!BB70&lt;&gt;"",1,0))</f>
        <v>0</v>
      </c>
      <c r="BB67" s="119">
        <f>IF('Indicator Data'!BD70="No Data",1,IF('Indicator Data imputation'!BC70&lt;&gt;"",1,0))</f>
        <v>0</v>
      </c>
      <c r="BC67" s="119">
        <f>IF('Indicator Data'!BE70="No Data",1,IF('Indicator Data imputation'!BD70&lt;&gt;"",1,0))</f>
        <v>0</v>
      </c>
      <c r="BD67" s="4">
        <f t="shared" si="2"/>
        <v>5</v>
      </c>
      <c r="BE67" s="121">
        <f t="shared" si="3"/>
        <v>9.2592592592592587E-2</v>
      </c>
    </row>
    <row r="68" spans="1:57">
      <c r="A68" s="79" t="s">
        <v>399</v>
      </c>
      <c r="B68" s="119">
        <f>IF('Indicator Data'!D71="No Data",1,IF('Indicator Data imputation'!C71&lt;&gt;"",1,0))</f>
        <v>0</v>
      </c>
      <c r="C68" s="119">
        <f>IF('Indicator Data'!E71="No Data",1,IF('Indicator Data imputation'!D71&lt;&gt;"",1,0))</f>
        <v>0</v>
      </c>
      <c r="D68" s="119">
        <f>IF('Indicator Data'!F71="No Data",1,IF('Indicator Data imputation'!E71&lt;&gt;"",1,0))</f>
        <v>0</v>
      </c>
      <c r="E68" s="119">
        <f>IF('Indicator Data'!G71="No Data",1,IF('Indicator Data imputation'!F71&lt;&gt;"",1,0))</f>
        <v>0</v>
      </c>
      <c r="F68" s="119">
        <f>IF('Indicator Data'!H71="No Data",1,IF('Indicator Data imputation'!G71&lt;&gt;"",1,0))</f>
        <v>0</v>
      </c>
      <c r="G68" s="119">
        <f>IF('Indicator Data'!I71="No Data",1,IF('Indicator Data imputation'!H71&lt;&gt;"",1,0))</f>
        <v>0</v>
      </c>
      <c r="H68" s="119">
        <f>IF('Indicator Data'!J71="No Data",1,IF('Indicator Data imputation'!I71&lt;&gt;"",1,0))</f>
        <v>1</v>
      </c>
      <c r="I68" s="119">
        <f>IF('Indicator Data'!K71="No Data",1,IF('Indicator Data imputation'!J71&lt;&gt;"",1,0))</f>
        <v>0</v>
      </c>
      <c r="J68" s="119">
        <f>IF('Indicator Data'!L71="No Data",1,IF('Indicator Data imputation'!K71&lt;&gt;"",1,0))</f>
        <v>0</v>
      </c>
      <c r="K68" s="119">
        <f>IF('Indicator Data'!M71="No Data",1,IF('Indicator Data imputation'!L71&lt;&gt;"",1,0))</f>
        <v>0</v>
      </c>
      <c r="L68" s="119">
        <f>IF('Indicator Data'!N71="No Data",1,IF('Indicator Data imputation'!M71&lt;&gt;"",1,0))</f>
        <v>0</v>
      </c>
      <c r="M68" s="119">
        <f>IF('Indicator Data'!O71="No Data",1,IF('Indicator Data imputation'!N71&lt;&gt;"",1,0))</f>
        <v>0</v>
      </c>
      <c r="N68" s="119">
        <f>IF('Indicator Data'!P71="No Data",1,IF('Indicator Data imputation'!O71&lt;&gt;"",1,0))</f>
        <v>0</v>
      </c>
      <c r="O68" s="119">
        <f>IF('Indicator Data'!Q71="No Data",1,IF('Indicator Data imputation'!P71&lt;&gt;"",1,0))</f>
        <v>0</v>
      </c>
      <c r="P68" s="119">
        <f>IF('Indicator Data'!R71="No Data",1,IF('Indicator Data imputation'!Q71&lt;&gt;"",1,0))</f>
        <v>0</v>
      </c>
      <c r="Q68" s="119">
        <f>IF('Indicator Data'!S71="No Data",1,IF('Indicator Data imputation'!R71&lt;&gt;"",1,0))</f>
        <v>0</v>
      </c>
      <c r="R68" s="119">
        <f>IF('Indicator Data'!T71="No Data",1,IF('Indicator Data imputation'!S71&lt;&gt;"",1,0))</f>
        <v>0</v>
      </c>
      <c r="S68" s="119">
        <f>IF('Indicator Data'!U71="No Data",1,IF('Indicator Data imputation'!T71&lt;&gt;"",1,0))</f>
        <v>1</v>
      </c>
      <c r="T68" s="119">
        <f>IF('Indicator Data'!V71="No Data",1,IF('Indicator Data imputation'!U71&lt;&gt;"",1,0))</f>
        <v>1</v>
      </c>
      <c r="U68" s="119">
        <f>IF('Indicator Data'!W71="No Data",1,IF('Indicator Data imputation'!V71&lt;&gt;"",1,0))</f>
        <v>0</v>
      </c>
      <c r="V68" s="119">
        <f>IF('Indicator Data'!X71="No Data",1,IF('Indicator Data imputation'!W71&lt;&gt;"",1,0))</f>
        <v>0</v>
      </c>
      <c r="W68" s="119">
        <f>IF('Indicator Data'!Y71="No Data",1,IF('Indicator Data imputation'!X71&lt;&gt;"",1,0))</f>
        <v>0</v>
      </c>
      <c r="X68" s="119">
        <f>IF('Indicator Data'!Z71="No Data",1,IF('Indicator Data imputation'!Y71&lt;&gt;"",1,0))</f>
        <v>0</v>
      </c>
      <c r="Y68" s="119">
        <f>IF('Indicator Data'!AA71="No Data",1,IF('Indicator Data imputation'!Z71&lt;&gt;"",1,0))</f>
        <v>0</v>
      </c>
      <c r="Z68" s="119">
        <f>IF('Indicator Data'!AB71="No Data",1,IF('Indicator Data imputation'!AA71&lt;&gt;"",1,0))</f>
        <v>0</v>
      </c>
      <c r="AA68" s="119">
        <f>IF('Indicator Data'!AC71="No Data",1,IF('Indicator Data imputation'!AB71&lt;&gt;"",1,0))</f>
        <v>0</v>
      </c>
      <c r="AB68" s="119">
        <f>IF('Indicator Data'!AD71="No Data",1,IF('Indicator Data imputation'!AC71&lt;&gt;"",1,0))</f>
        <v>0</v>
      </c>
      <c r="AC68" s="119">
        <f>IF('Indicator Data'!AE71="No Data",1,IF('Indicator Data imputation'!AD71&lt;&gt;"",1,0))</f>
        <v>0</v>
      </c>
      <c r="AD68" s="119">
        <f>IF('Indicator Data'!AF71="No Data",1,IF('Indicator Data imputation'!AE71&lt;&gt;"",1,0))</f>
        <v>0</v>
      </c>
      <c r="AE68" s="119">
        <f>IF('Indicator Data'!AG71="No Data",1,IF('Indicator Data imputation'!AF71&lt;&gt;"",1,0))</f>
        <v>0</v>
      </c>
      <c r="AF68" s="119">
        <f>IF('Indicator Data'!AH71="No Data",1,IF('Indicator Data imputation'!AG71&lt;&gt;"",1,0))</f>
        <v>0</v>
      </c>
      <c r="AG68" s="119">
        <f>IF('Indicator Data'!AI71="No Data",1,IF('Indicator Data imputation'!AH71&lt;&gt;"",1,0))</f>
        <v>1</v>
      </c>
      <c r="AH68" s="119">
        <f>IF('Indicator Data'!AJ71="No Data",1,IF('Indicator Data imputation'!AI71&lt;&gt;"",1,0))</f>
        <v>0</v>
      </c>
      <c r="AI68" s="119">
        <f>IF('Indicator Data'!AK71="No Data",1,IF('Indicator Data imputation'!AJ71&lt;&gt;"",1,0))</f>
        <v>0</v>
      </c>
      <c r="AJ68" s="119">
        <f>IF('Indicator Data'!AL71="No Data",1,IF('Indicator Data imputation'!AK71&lt;&gt;"",1,0))</f>
        <v>0</v>
      </c>
      <c r="AK68" s="119">
        <f>IF('Indicator Data'!AM71="No Data",1,IF('Indicator Data imputation'!AL71&lt;&gt;"",1,0))</f>
        <v>1</v>
      </c>
      <c r="AL68" s="119">
        <f>IF('Indicator Data'!AN71="No Data",1,IF('Indicator Data imputation'!AM71&lt;&gt;"",1,0))</f>
        <v>0</v>
      </c>
      <c r="AM68" s="119">
        <f>IF('Indicator Data'!AO71="No Data",1,IF('Indicator Data imputation'!AN71&lt;&gt;"",1,0))</f>
        <v>0</v>
      </c>
      <c r="AN68" s="119">
        <f>IF('Indicator Data'!AP71="No Data",1,IF('Indicator Data imputation'!AO71&lt;&gt;"",1,0))</f>
        <v>0</v>
      </c>
      <c r="AO68" s="119">
        <f>IF('Indicator Data'!AQ71="No Data",1,IF('Indicator Data imputation'!AP71&lt;&gt;"",1,0))</f>
        <v>0</v>
      </c>
      <c r="AP68" s="119">
        <f>IF('Indicator Data'!AR71="No Data",1,IF('Indicator Data imputation'!AQ71&lt;&gt;"",1,0))</f>
        <v>0</v>
      </c>
      <c r="AQ68" s="119">
        <f>IF('Indicator Data'!AS71="No Data",1,IF('Indicator Data imputation'!AR71&lt;&gt;"",1,0))</f>
        <v>0</v>
      </c>
      <c r="AR68" s="119">
        <f>IF('Indicator Data'!AT71="No Data",1,IF('Indicator Data imputation'!AS71&lt;&gt;"",1,0))</f>
        <v>0</v>
      </c>
      <c r="AS68" s="119">
        <f>IF('Indicator Data'!AU71="No Data",1,IF('Indicator Data imputation'!AT71&lt;&gt;"",1,0))</f>
        <v>0</v>
      </c>
      <c r="AT68" s="119">
        <f>IF('Indicator Data'!AV71="No Data",1,IF('Indicator Data imputation'!AU71&lt;&gt;"",1,0))</f>
        <v>0</v>
      </c>
      <c r="AU68" s="119">
        <f>IF('Indicator Data'!AW71="No Data",1,IF('Indicator Data imputation'!AV71&lt;&gt;"",1,0))</f>
        <v>0</v>
      </c>
      <c r="AV68" s="119">
        <f>IF('Indicator Data'!AX71="No Data",1,IF('Indicator Data imputation'!AW71&lt;&gt;"",1,0))</f>
        <v>0</v>
      </c>
      <c r="AW68" s="119">
        <f>IF('Indicator Data'!AY71="No Data",1,IF('Indicator Data imputation'!AX71&lt;&gt;"",1,0))</f>
        <v>0</v>
      </c>
      <c r="AX68" s="119">
        <f>IF('Indicator Data'!AZ71="No Data",1,IF('Indicator Data imputation'!AY71&lt;&gt;"",1,0))</f>
        <v>0</v>
      </c>
      <c r="AY68" s="119">
        <f>IF('Indicator Data'!BA71="No Data",1,IF('Indicator Data imputation'!AZ71&lt;&gt;"",1,0))</f>
        <v>0</v>
      </c>
      <c r="AZ68" s="119">
        <f>IF('Indicator Data'!BB71="No Data",1,IF('Indicator Data imputation'!BA71&lt;&gt;"",1,0))</f>
        <v>0</v>
      </c>
      <c r="BA68" s="119">
        <f>IF('Indicator Data'!BC71="No Data",1,IF('Indicator Data imputation'!BB71&lt;&gt;"",1,0))</f>
        <v>0</v>
      </c>
      <c r="BB68" s="119">
        <f>IF('Indicator Data'!BD71="No Data",1,IF('Indicator Data imputation'!BC71&lt;&gt;"",1,0))</f>
        <v>0</v>
      </c>
      <c r="BC68" s="119">
        <f>IF('Indicator Data'!BE71="No Data",1,IF('Indicator Data imputation'!BD71&lt;&gt;"",1,0))</f>
        <v>0</v>
      </c>
      <c r="BD68" s="4">
        <f t="shared" si="2"/>
        <v>5</v>
      </c>
      <c r="BE68" s="121">
        <f t="shared" si="3"/>
        <v>9.2592592592592587E-2</v>
      </c>
    </row>
    <row r="69" spans="1:57">
      <c r="A69" s="79" t="s">
        <v>400</v>
      </c>
      <c r="B69" s="119">
        <f>IF('Indicator Data'!D72="No Data",1,IF('Indicator Data imputation'!C72&lt;&gt;"",1,0))</f>
        <v>0</v>
      </c>
      <c r="C69" s="119">
        <f>IF('Indicator Data'!E72="No Data",1,IF('Indicator Data imputation'!D72&lt;&gt;"",1,0))</f>
        <v>0</v>
      </c>
      <c r="D69" s="119">
        <f>IF('Indicator Data'!F72="No Data",1,IF('Indicator Data imputation'!E72&lt;&gt;"",1,0))</f>
        <v>0</v>
      </c>
      <c r="E69" s="119">
        <f>IF('Indicator Data'!G72="No Data",1,IF('Indicator Data imputation'!F72&lt;&gt;"",1,0))</f>
        <v>0</v>
      </c>
      <c r="F69" s="119">
        <f>IF('Indicator Data'!H72="No Data",1,IF('Indicator Data imputation'!G72&lt;&gt;"",1,0))</f>
        <v>0</v>
      </c>
      <c r="G69" s="119">
        <f>IF('Indicator Data'!I72="No Data",1,IF('Indicator Data imputation'!H72&lt;&gt;"",1,0))</f>
        <v>0</v>
      </c>
      <c r="H69" s="119">
        <f>IF('Indicator Data'!J72="No Data",1,IF('Indicator Data imputation'!I72&lt;&gt;"",1,0))</f>
        <v>1</v>
      </c>
      <c r="I69" s="119">
        <f>IF('Indicator Data'!K72="No Data",1,IF('Indicator Data imputation'!J72&lt;&gt;"",1,0))</f>
        <v>0</v>
      </c>
      <c r="J69" s="119">
        <f>IF('Indicator Data'!L72="No Data",1,IF('Indicator Data imputation'!K72&lt;&gt;"",1,0))</f>
        <v>0</v>
      </c>
      <c r="K69" s="119">
        <f>IF('Indicator Data'!M72="No Data",1,IF('Indicator Data imputation'!L72&lt;&gt;"",1,0))</f>
        <v>0</v>
      </c>
      <c r="L69" s="119">
        <f>IF('Indicator Data'!N72="No Data",1,IF('Indicator Data imputation'!M72&lt;&gt;"",1,0))</f>
        <v>0</v>
      </c>
      <c r="M69" s="119">
        <f>IF('Indicator Data'!O72="No Data",1,IF('Indicator Data imputation'!N72&lt;&gt;"",1,0))</f>
        <v>0</v>
      </c>
      <c r="N69" s="119">
        <f>IF('Indicator Data'!P72="No Data",1,IF('Indicator Data imputation'!O72&lt;&gt;"",1,0))</f>
        <v>0</v>
      </c>
      <c r="O69" s="119">
        <f>IF('Indicator Data'!Q72="No Data",1,IF('Indicator Data imputation'!P72&lt;&gt;"",1,0))</f>
        <v>0</v>
      </c>
      <c r="P69" s="119">
        <f>IF('Indicator Data'!R72="No Data",1,IF('Indicator Data imputation'!Q72&lt;&gt;"",1,0))</f>
        <v>0</v>
      </c>
      <c r="Q69" s="119">
        <f>IF('Indicator Data'!S72="No Data",1,IF('Indicator Data imputation'!R72&lt;&gt;"",1,0))</f>
        <v>0</v>
      </c>
      <c r="R69" s="119">
        <f>IF('Indicator Data'!T72="No Data",1,IF('Indicator Data imputation'!S72&lt;&gt;"",1,0))</f>
        <v>0</v>
      </c>
      <c r="S69" s="119">
        <f>IF('Indicator Data'!U72="No Data",1,IF('Indicator Data imputation'!T72&lt;&gt;"",1,0))</f>
        <v>1</v>
      </c>
      <c r="T69" s="119">
        <f>IF('Indicator Data'!V72="No Data",1,IF('Indicator Data imputation'!U72&lt;&gt;"",1,0))</f>
        <v>1</v>
      </c>
      <c r="U69" s="119">
        <f>IF('Indicator Data'!W72="No Data",1,IF('Indicator Data imputation'!V72&lt;&gt;"",1,0))</f>
        <v>0</v>
      </c>
      <c r="V69" s="119">
        <f>IF('Indicator Data'!X72="No Data",1,IF('Indicator Data imputation'!W72&lt;&gt;"",1,0))</f>
        <v>0</v>
      </c>
      <c r="W69" s="119">
        <f>IF('Indicator Data'!Y72="No Data",1,IF('Indicator Data imputation'!X72&lt;&gt;"",1,0))</f>
        <v>0</v>
      </c>
      <c r="X69" s="119">
        <f>IF('Indicator Data'!Z72="No Data",1,IF('Indicator Data imputation'!Y72&lt;&gt;"",1,0))</f>
        <v>0</v>
      </c>
      <c r="Y69" s="119">
        <f>IF('Indicator Data'!AA72="No Data",1,IF('Indicator Data imputation'!Z72&lt;&gt;"",1,0))</f>
        <v>0</v>
      </c>
      <c r="Z69" s="119">
        <f>IF('Indicator Data'!AB72="No Data",1,IF('Indicator Data imputation'!AA72&lt;&gt;"",1,0))</f>
        <v>0</v>
      </c>
      <c r="AA69" s="119">
        <f>IF('Indicator Data'!AC72="No Data",1,IF('Indicator Data imputation'!AB72&lt;&gt;"",1,0))</f>
        <v>0</v>
      </c>
      <c r="AB69" s="119">
        <f>IF('Indicator Data'!AD72="No Data",1,IF('Indicator Data imputation'!AC72&lt;&gt;"",1,0))</f>
        <v>0</v>
      </c>
      <c r="AC69" s="119">
        <f>IF('Indicator Data'!AE72="No Data",1,IF('Indicator Data imputation'!AD72&lt;&gt;"",1,0))</f>
        <v>0</v>
      </c>
      <c r="AD69" s="119">
        <f>IF('Indicator Data'!AF72="No Data",1,IF('Indicator Data imputation'!AE72&lt;&gt;"",1,0))</f>
        <v>0</v>
      </c>
      <c r="AE69" s="119">
        <f>IF('Indicator Data'!AG72="No Data",1,IF('Indicator Data imputation'!AF72&lt;&gt;"",1,0))</f>
        <v>0</v>
      </c>
      <c r="AF69" s="119">
        <f>IF('Indicator Data'!AH72="No Data",1,IF('Indicator Data imputation'!AG72&lt;&gt;"",1,0))</f>
        <v>0</v>
      </c>
      <c r="AG69" s="119">
        <f>IF('Indicator Data'!AI72="No Data",1,IF('Indicator Data imputation'!AH72&lt;&gt;"",1,0))</f>
        <v>1</v>
      </c>
      <c r="AH69" s="119">
        <f>IF('Indicator Data'!AJ72="No Data",1,IF('Indicator Data imputation'!AI72&lt;&gt;"",1,0))</f>
        <v>0</v>
      </c>
      <c r="AI69" s="119">
        <f>IF('Indicator Data'!AK72="No Data",1,IF('Indicator Data imputation'!AJ72&lt;&gt;"",1,0))</f>
        <v>0</v>
      </c>
      <c r="AJ69" s="119">
        <f>IF('Indicator Data'!AL72="No Data",1,IF('Indicator Data imputation'!AK72&lt;&gt;"",1,0))</f>
        <v>0</v>
      </c>
      <c r="AK69" s="119">
        <f>IF('Indicator Data'!AM72="No Data",1,IF('Indicator Data imputation'!AL72&lt;&gt;"",1,0))</f>
        <v>1</v>
      </c>
      <c r="AL69" s="119">
        <f>IF('Indicator Data'!AN72="No Data",1,IF('Indicator Data imputation'!AM72&lt;&gt;"",1,0))</f>
        <v>0</v>
      </c>
      <c r="AM69" s="119">
        <f>IF('Indicator Data'!AO72="No Data",1,IF('Indicator Data imputation'!AN72&lt;&gt;"",1,0))</f>
        <v>0</v>
      </c>
      <c r="AN69" s="119">
        <f>IF('Indicator Data'!AP72="No Data",1,IF('Indicator Data imputation'!AO72&lt;&gt;"",1,0))</f>
        <v>0</v>
      </c>
      <c r="AO69" s="119">
        <f>IF('Indicator Data'!AQ72="No Data",1,IF('Indicator Data imputation'!AP72&lt;&gt;"",1,0))</f>
        <v>0</v>
      </c>
      <c r="AP69" s="119">
        <f>IF('Indicator Data'!AR72="No Data",1,IF('Indicator Data imputation'!AQ72&lt;&gt;"",1,0))</f>
        <v>0</v>
      </c>
      <c r="AQ69" s="119">
        <f>IF('Indicator Data'!AS72="No Data",1,IF('Indicator Data imputation'!AR72&lt;&gt;"",1,0))</f>
        <v>0</v>
      </c>
      <c r="AR69" s="119">
        <f>IF('Indicator Data'!AT72="No Data",1,IF('Indicator Data imputation'!AS72&lt;&gt;"",1,0))</f>
        <v>0</v>
      </c>
      <c r="AS69" s="119">
        <f>IF('Indicator Data'!AU72="No Data",1,IF('Indicator Data imputation'!AT72&lt;&gt;"",1,0))</f>
        <v>0</v>
      </c>
      <c r="AT69" s="119">
        <f>IF('Indicator Data'!AV72="No Data",1,IF('Indicator Data imputation'!AU72&lt;&gt;"",1,0))</f>
        <v>0</v>
      </c>
      <c r="AU69" s="119">
        <f>IF('Indicator Data'!AW72="No Data",1,IF('Indicator Data imputation'!AV72&lt;&gt;"",1,0))</f>
        <v>0</v>
      </c>
      <c r="AV69" s="119">
        <f>IF('Indicator Data'!AX72="No Data",1,IF('Indicator Data imputation'!AW72&lt;&gt;"",1,0))</f>
        <v>0</v>
      </c>
      <c r="AW69" s="119">
        <f>IF('Indicator Data'!AY72="No Data",1,IF('Indicator Data imputation'!AX72&lt;&gt;"",1,0))</f>
        <v>0</v>
      </c>
      <c r="AX69" s="119">
        <f>IF('Indicator Data'!AZ72="No Data",1,IF('Indicator Data imputation'!AY72&lt;&gt;"",1,0))</f>
        <v>0</v>
      </c>
      <c r="AY69" s="119">
        <f>IF('Indicator Data'!BA72="No Data",1,IF('Indicator Data imputation'!AZ72&lt;&gt;"",1,0))</f>
        <v>0</v>
      </c>
      <c r="AZ69" s="119">
        <f>IF('Indicator Data'!BB72="No Data",1,IF('Indicator Data imputation'!BA72&lt;&gt;"",1,0))</f>
        <v>0</v>
      </c>
      <c r="BA69" s="119">
        <f>IF('Indicator Data'!BC72="No Data",1,IF('Indicator Data imputation'!BB72&lt;&gt;"",1,0))</f>
        <v>0</v>
      </c>
      <c r="BB69" s="119">
        <f>IF('Indicator Data'!BD72="No Data",1,IF('Indicator Data imputation'!BC72&lt;&gt;"",1,0))</f>
        <v>0</v>
      </c>
      <c r="BC69" s="119">
        <f>IF('Indicator Data'!BE72="No Data",1,IF('Indicator Data imputation'!BD72&lt;&gt;"",1,0))</f>
        <v>0</v>
      </c>
      <c r="BD69" s="4">
        <f t="shared" si="2"/>
        <v>5</v>
      </c>
      <c r="BE69" s="121">
        <f t="shared" si="3"/>
        <v>9.2592592592592587E-2</v>
      </c>
    </row>
    <row r="70" spans="1:57">
      <c r="A70" s="79" t="s">
        <v>401</v>
      </c>
      <c r="B70" s="119">
        <f>IF('Indicator Data'!D73="No Data",1,IF('Indicator Data imputation'!C73&lt;&gt;"",1,0))</f>
        <v>0</v>
      </c>
      <c r="C70" s="119">
        <f>IF('Indicator Data'!E73="No Data",1,IF('Indicator Data imputation'!D73&lt;&gt;"",1,0))</f>
        <v>0</v>
      </c>
      <c r="D70" s="119">
        <f>IF('Indicator Data'!F73="No Data",1,IF('Indicator Data imputation'!E73&lt;&gt;"",1,0))</f>
        <v>0</v>
      </c>
      <c r="E70" s="119">
        <f>IF('Indicator Data'!G73="No Data",1,IF('Indicator Data imputation'!F73&lt;&gt;"",1,0))</f>
        <v>0</v>
      </c>
      <c r="F70" s="119">
        <f>IF('Indicator Data'!H73="No Data",1,IF('Indicator Data imputation'!G73&lt;&gt;"",1,0))</f>
        <v>0</v>
      </c>
      <c r="G70" s="119">
        <f>IF('Indicator Data'!I73="No Data",1,IF('Indicator Data imputation'!H73&lt;&gt;"",1,0))</f>
        <v>0</v>
      </c>
      <c r="H70" s="119">
        <f>IF('Indicator Data'!J73="No Data",1,IF('Indicator Data imputation'!I73&lt;&gt;"",1,0))</f>
        <v>0</v>
      </c>
      <c r="I70" s="119">
        <f>IF('Indicator Data'!K73="No Data",1,IF('Indicator Data imputation'!J73&lt;&gt;"",1,0))</f>
        <v>0</v>
      </c>
      <c r="J70" s="119">
        <f>IF('Indicator Data'!L73="No Data",1,IF('Indicator Data imputation'!K73&lt;&gt;"",1,0))</f>
        <v>0</v>
      </c>
      <c r="K70" s="119">
        <f>IF('Indicator Data'!M73="No Data",1,IF('Indicator Data imputation'!L73&lt;&gt;"",1,0))</f>
        <v>0</v>
      </c>
      <c r="L70" s="119">
        <f>IF('Indicator Data'!N73="No Data",1,IF('Indicator Data imputation'!M73&lt;&gt;"",1,0))</f>
        <v>0</v>
      </c>
      <c r="M70" s="119">
        <f>IF('Indicator Data'!O73="No Data",1,IF('Indicator Data imputation'!N73&lt;&gt;"",1,0))</f>
        <v>0</v>
      </c>
      <c r="N70" s="119">
        <f>IF('Indicator Data'!P73="No Data",1,IF('Indicator Data imputation'!O73&lt;&gt;"",1,0))</f>
        <v>0</v>
      </c>
      <c r="O70" s="119">
        <f>IF('Indicator Data'!Q73="No Data",1,IF('Indicator Data imputation'!P73&lt;&gt;"",1,0))</f>
        <v>0</v>
      </c>
      <c r="P70" s="119">
        <f>IF('Indicator Data'!R73="No Data",1,IF('Indicator Data imputation'!Q73&lt;&gt;"",1,0))</f>
        <v>0</v>
      </c>
      <c r="Q70" s="119">
        <f>IF('Indicator Data'!S73="No Data",1,IF('Indicator Data imputation'!R73&lt;&gt;"",1,0))</f>
        <v>0</v>
      </c>
      <c r="R70" s="119">
        <f>IF('Indicator Data'!T73="No Data",1,IF('Indicator Data imputation'!S73&lt;&gt;"",1,0))</f>
        <v>0</v>
      </c>
      <c r="S70" s="119">
        <f>IF('Indicator Data'!U73="No Data",1,IF('Indicator Data imputation'!T73&lt;&gt;"",1,0))</f>
        <v>0</v>
      </c>
      <c r="T70" s="119">
        <f>IF('Indicator Data'!V73="No Data",1,IF('Indicator Data imputation'!U73&lt;&gt;"",1,0))</f>
        <v>0</v>
      </c>
      <c r="U70" s="119">
        <f>IF('Indicator Data'!W73="No Data",1,IF('Indicator Data imputation'!V73&lt;&gt;"",1,0))</f>
        <v>0</v>
      </c>
      <c r="V70" s="119">
        <f>IF('Indicator Data'!X73="No Data",1,IF('Indicator Data imputation'!W73&lt;&gt;"",1,0))</f>
        <v>0</v>
      </c>
      <c r="W70" s="119">
        <f>IF('Indicator Data'!Y73="No Data",1,IF('Indicator Data imputation'!X73&lt;&gt;"",1,0))</f>
        <v>0</v>
      </c>
      <c r="X70" s="119">
        <f>IF('Indicator Data'!Z73="No Data",1,IF('Indicator Data imputation'!Y73&lt;&gt;"",1,0))</f>
        <v>0</v>
      </c>
      <c r="Y70" s="119">
        <f>IF('Indicator Data'!AA73="No Data",1,IF('Indicator Data imputation'!Z73&lt;&gt;"",1,0))</f>
        <v>0</v>
      </c>
      <c r="Z70" s="119">
        <f>IF('Indicator Data'!AB73="No Data",1,IF('Indicator Data imputation'!AA73&lt;&gt;"",1,0))</f>
        <v>0</v>
      </c>
      <c r="AA70" s="119">
        <f>IF('Indicator Data'!AC73="No Data",1,IF('Indicator Data imputation'!AB73&lt;&gt;"",1,0))</f>
        <v>0</v>
      </c>
      <c r="AB70" s="119">
        <f>IF('Indicator Data'!AD73="No Data",1,IF('Indicator Data imputation'!AC73&lt;&gt;"",1,0))</f>
        <v>0</v>
      </c>
      <c r="AC70" s="119">
        <f>IF('Indicator Data'!AE73="No Data",1,IF('Indicator Data imputation'!AD73&lt;&gt;"",1,0))</f>
        <v>0</v>
      </c>
      <c r="AD70" s="119">
        <f>IF('Indicator Data'!AF73="No Data",1,IF('Indicator Data imputation'!AE73&lt;&gt;"",1,0))</f>
        <v>0</v>
      </c>
      <c r="AE70" s="119">
        <f>IF('Indicator Data'!AG73="No Data",1,IF('Indicator Data imputation'!AF73&lt;&gt;"",1,0))</f>
        <v>0</v>
      </c>
      <c r="AF70" s="119">
        <f>IF('Indicator Data'!AH73="No Data",1,IF('Indicator Data imputation'!AG73&lt;&gt;"",1,0))</f>
        <v>0</v>
      </c>
      <c r="AG70" s="119">
        <f>IF('Indicator Data'!AI73="No Data",1,IF('Indicator Data imputation'!AH73&lt;&gt;"",1,0))</f>
        <v>0</v>
      </c>
      <c r="AH70" s="119">
        <f>IF('Indicator Data'!AJ73="No Data",1,IF('Indicator Data imputation'!AI73&lt;&gt;"",1,0))</f>
        <v>0</v>
      </c>
      <c r="AI70" s="119">
        <f>IF('Indicator Data'!AK73="No Data",1,IF('Indicator Data imputation'!AJ73&lt;&gt;"",1,0))</f>
        <v>0</v>
      </c>
      <c r="AJ70" s="119">
        <f>IF('Indicator Data'!AL73="No Data",1,IF('Indicator Data imputation'!AK73&lt;&gt;"",1,0))</f>
        <v>0</v>
      </c>
      <c r="AK70" s="119">
        <f>IF('Indicator Data'!AM73="No Data",1,IF('Indicator Data imputation'!AL73&lt;&gt;"",1,0))</f>
        <v>1</v>
      </c>
      <c r="AL70" s="119">
        <f>IF('Indicator Data'!AN73="No Data",1,IF('Indicator Data imputation'!AM73&lt;&gt;"",1,0))</f>
        <v>0</v>
      </c>
      <c r="AM70" s="119">
        <f>IF('Indicator Data'!AO73="No Data",1,IF('Indicator Data imputation'!AN73&lt;&gt;"",1,0))</f>
        <v>0</v>
      </c>
      <c r="AN70" s="119">
        <f>IF('Indicator Data'!AP73="No Data",1,IF('Indicator Data imputation'!AO73&lt;&gt;"",1,0))</f>
        <v>0</v>
      </c>
      <c r="AO70" s="119">
        <f>IF('Indicator Data'!AQ73="No Data",1,IF('Indicator Data imputation'!AP73&lt;&gt;"",1,0))</f>
        <v>0</v>
      </c>
      <c r="AP70" s="119">
        <f>IF('Indicator Data'!AR73="No Data",1,IF('Indicator Data imputation'!AQ73&lt;&gt;"",1,0))</f>
        <v>0</v>
      </c>
      <c r="AQ70" s="119">
        <f>IF('Indicator Data'!AS73="No Data",1,IF('Indicator Data imputation'!AR73&lt;&gt;"",1,0))</f>
        <v>0</v>
      </c>
      <c r="AR70" s="119">
        <f>IF('Indicator Data'!AT73="No Data",1,IF('Indicator Data imputation'!AS73&lt;&gt;"",1,0))</f>
        <v>0</v>
      </c>
      <c r="AS70" s="119">
        <f>IF('Indicator Data'!AU73="No Data",1,IF('Indicator Data imputation'!AT73&lt;&gt;"",1,0))</f>
        <v>0</v>
      </c>
      <c r="AT70" s="119">
        <f>IF('Indicator Data'!AV73="No Data",1,IF('Indicator Data imputation'!AU73&lt;&gt;"",1,0))</f>
        <v>0</v>
      </c>
      <c r="AU70" s="119">
        <f>IF('Indicator Data'!AW73="No Data",1,IF('Indicator Data imputation'!AV73&lt;&gt;"",1,0))</f>
        <v>0</v>
      </c>
      <c r="AV70" s="119">
        <f>IF('Indicator Data'!AX73="No Data",1,IF('Indicator Data imputation'!AW73&lt;&gt;"",1,0))</f>
        <v>0</v>
      </c>
      <c r="AW70" s="119">
        <f>IF('Indicator Data'!AY73="No Data",1,IF('Indicator Data imputation'!AX73&lt;&gt;"",1,0))</f>
        <v>0</v>
      </c>
      <c r="AX70" s="119">
        <f>IF('Indicator Data'!AZ73="No Data",1,IF('Indicator Data imputation'!AY73&lt;&gt;"",1,0))</f>
        <v>0</v>
      </c>
      <c r="AY70" s="119">
        <f>IF('Indicator Data'!BA73="No Data",1,IF('Indicator Data imputation'!AZ73&lt;&gt;"",1,0))</f>
        <v>0</v>
      </c>
      <c r="AZ70" s="119">
        <f>IF('Indicator Data'!BB73="No Data",1,IF('Indicator Data imputation'!BA73&lt;&gt;"",1,0))</f>
        <v>0</v>
      </c>
      <c r="BA70" s="119">
        <f>IF('Indicator Data'!BC73="No Data",1,IF('Indicator Data imputation'!BB73&lt;&gt;"",1,0))</f>
        <v>0</v>
      </c>
      <c r="BB70" s="119">
        <f>IF('Indicator Data'!BD73="No Data",1,IF('Indicator Data imputation'!BC73&lt;&gt;"",1,0))</f>
        <v>0</v>
      </c>
      <c r="BC70" s="119">
        <f>IF('Indicator Data'!BE73="No Data",1,IF('Indicator Data imputation'!BD73&lt;&gt;"",1,0))</f>
        <v>0</v>
      </c>
      <c r="BD70" s="4">
        <f t="shared" si="2"/>
        <v>1</v>
      </c>
      <c r="BE70" s="121">
        <f t="shared" si="3"/>
        <v>1.8518518518518517E-2</v>
      </c>
    </row>
    <row r="71" spans="1:57">
      <c r="A71" s="79" t="s">
        <v>402</v>
      </c>
      <c r="B71" s="119">
        <f>IF('Indicator Data'!D74="No Data",1,IF('Indicator Data imputation'!C74&lt;&gt;"",1,0))</f>
        <v>0</v>
      </c>
      <c r="C71" s="119">
        <f>IF('Indicator Data'!E74="No Data",1,IF('Indicator Data imputation'!D74&lt;&gt;"",1,0))</f>
        <v>0</v>
      </c>
      <c r="D71" s="119">
        <f>IF('Indicator Data'!F74="No Data",1,IF('Indicator Data imputation'!E74&lt;&gt;"",1,0))</f>
        <v>0</v>
      </c>
      <c r="E71" s="119">
        <f>IF('Indicator Data'!G74="No Data",1,IF('Indicator Data imputation'!F74&lt;&gt;"",1,0))</f>
        <v>0</v>
      </c>
      <c r="F71" s="119">
        <f>IF('Indicator Data'!H74="No Data",1,IF('Indicator Data imputation'!G74&lt;&gt;"",1,0))</f>
        <v>0</v>
      </c>
      <c r="G71" s="119">
        <f>IF('Indicator Data'!I74="No Data",1,IF('Indicator Data imputation'!H74&lt;&gt;"",1,0))</f>
        <v>0</v>
      </c>
      <c r="H71" s="119">
        <f>IF('Indicator Data'!J74="No Data",1,IF('Indicator Data imputation'!I74&lt;&gt;"",1,0))</f>
        <v>0</v>
      </c>
      <c r="I71" s="119">
        <f>IF('Indicator Data'!K74="No Data",1,IF('Indicator Data imputation'!J74&lt;&gt;"",1,0))</f>
        <v>0</v>
      </c>
      <c r="J71" s="119">
        <f>IF('Indicator Data'!L74="No Data",1,IF('Indicator Data imputation'!K74&lt;&gt;"",1,0))</f>
        <v>0</v>
      </c>
      <c r="K71" s="119">
        <f>IF('Indicator Data'!M74="No Data",1,IF('Indicator Data imputation'!L74&lt;&gt;"",1,0))</f>
        <v>0</v>
      </c>
      <c r="L71" s="119">
        <f>IF('Indicator Data'!N74="No Data",1,IF('Indicator Data imputation'!M74&lt;&gt;"",1,0))</f>
        <v>0</v>
      </c>
      <c r="M71" s="119">
        <f>IF('Indicator Data'!O74="No Data",1,IF('Indicator Data imputation'!N74&lt;&gt;"",1,0))</f>
        <v>0</v>
      </c>
      <c r="N71" s="119">
        <f>IF('Indicator Data'!P74="No Data",1,IF('Indicator Data imputation'!O74&lt;&gt;"",1,0))</f>
        <v>0</v>
      </c>
      <c r="O71" s="119">
        <f>IF('Indicator Data'!Q74="No Data",1,IF('Indicator Data imputation'!P74&lt;&gt;"",1,0))</f>
        <v>0</v>
      </c>
      <c r="P71" s="119">
        <f>IF('Indicator Data'!R74="No Data",1,IF('Indicator Data imputation'!Q74&lt;&gt;"",1,0))</f>
        <v>0</v>
      </c>
      <c r="Q71" s="119">
        <f>IF('Indicator Data'!S74="No Data",1,IF('Indicator Data imputation'!R74&lt;&gt;"",1,0))</f>
        <v>0</v>
      </c>
      <c r="R71" s="119">
        <f>IF('Indicator Data'!T74="No Data",1,IF('Indicator Data imputation'!S74&lt;&gt;"",1,0))</f>
        <v>0</v>
      </c>
      <c r="S71" s="119">
        <f>IF('Indicator Data'!U74="No Data",1,IF('Indicator Data imputation'!T74&lt;&gt;"",1,0))</f>
        <v>0</v>
      </c>
      <c r="T71" s="119">
        <f>IF('Indicator Data'!V74="No Data",1,IF('Indicator Data imputation'!U74&lt;&gt;"",1,0))</f>
        <v>0</v>
      </c>
      <c r="U71" s="119">
        <f>IF('Indicator Data'!W74="No Data",1,IF('Indicator Data imputation'!V74&lt;&gt;"",1,0))</f>
        <v>0</v>
      </c>
      <c r="V71" s="119">
        <f>IF('Indicator Data'!X74="No Data",1,IF('Indicator Data imputation'!W74&lt;&gt;"",1,0))</f>
        <v>0</v>
      </c>
      <c r="W71" s="119">
        <f>IF('Indicator Data'!Y74="No Data",1,IF('Indicator Data imputation'!X74&lt;&gt;"",1,0))</f>
        <v>0</v>
      </c>
      <c r="X71" s="119">
        <f>IF('Indicator Data'!Z74="No Data",1,IF('Indicator Data imputation'!Y74&lt;&gt;"",1,0))</f>
        <v>0</v>
      </c>
      <c r="Y71" s="119">
        <f>IF('Indicator Data'!AA74="No Data",1,IF('Indicator Data imputation'!Z74&lt;&gt;"",1,0))</f>
        <v>0</v>
      </c>
      <c r="Z71" s="119">
        <f>IF('Indicator Data'!AB74="No Data",1,IF('Indicator Data imputation'!AA74&lt;&gt;"",1,0))</f>
        <v>0</v>
      </c>
      <c r="AA71" s="119">
        <f>IF('Indicator Data'!AC74="No Data",1,IF('Indicator Data imputation'!AB74&lt;&gt;"",1,0))</f>
        <v>0</v>
      </c>
      <c r="AB71" s="119">
        <f>IF('Indicator Data'!AD74="No Data",1,IF('Indicator Data imputation'!AC74&lt;&gt;"",1,0))</f>
        <v>0</v>
      </c>
      <c r="AC71" s="119">
        <f>IF('Indicator Data'!AE74="No Data",1,IF('Indicator Data imputation'!AD74&lt;&gt;"",1,0))</f>
        <v>0</v>
      </c>
      <c r="AD71" s="119">
        <f>IF('Indicator Data'!AF74="No Data",1,IF('Indicator Data imputation'!AE74&lt;&gt;"",1,0))</f>
        <v>0</v>
      </c>
      <c r="AE71" s="119">
        <f>IF('Indicator Data'!AG74="No Data",1,IF('Indicator Data imputation'!AF74&lt;&gt;"",1,0))</f>
        <v>0</v>
      </c>
      <c r="AF71" s="119">
        <f>IF('Indicator Data'!AH74="No Data",1,IF('Indicator Data imputation'!AG74&lt;&gt;"",1,0))</f>
        <v>0</v>
      </c>
      <c r="AG71" s="119">
        <f>IF('Indicator Data'!AI74="No Data",1,IF('Indicator Data imputation'!AH74&lt;&gt;"",1,0))</f>
        <v>0</v>
      </c>
      <c r="AH71" s="119">
        <f>IF('Indicator Data'!AJ74="No Data",1,IF('Indicator Data imputation'!AI74&lt;&gt;"",1,0))</f>
        <v>0</v>
      </c>
      <c r="AI71" s="119">
        <f>IF('Indicator Data'!AK74="No Data",1,IF('Indicator Data imputation'!AJ74&lt;&gt;"",1,0))</f>
        <v>0</v>
      </c>
      <c r="AJ71" s="119">
        <f>IF('Indicator Data'!AL74="No Data",1,IF('Indicator Data imputation'!AK74&lt;&gt;"",1,0))</f>
        <v>0</v>
      </c>
      <c r="AK71" s="119">
        <f>IF('Indicator Data'!AM74="No Data",1,IF('Indicator Data imputation'!AL74&lt;&gt;"",1,0))</f>
        <v>1</v>
      </c>
      <c r="AL71" s="119">
        <f>IF('Indicator Data'!AN74="No Data",1,IF('Indicator Data imputation'!AM74&lt;&gt;"",1,0))</f>
        <v>0</v>
      </c>
      <c r="AM71" s="119">
        <f>IF('Indicator Data'!AO74="No Data",1,IF('Indicator Data imputation'!AN74&lt;&gt;"",1,0))</f>
        <v>0</v>
      </c>
      <c r="AN71" s="119">
        <f>IF('Indicator Data'!AP74="No Data",1,IF('Indicator Data imputation'!AO74&lt;&gt;"",1,0))</f>
        <v>0</v>
      </c>
      <c r="AO71" s="119">
        <f>IF('Indicator Data'!AQ74="No Data",1,IF('Indicator Data imputation'!AP74&lt;&gt;"",1,0))</f>
        <v>0</v>
      </c>
      <c r="AP71" s="119">
        <f>IF('Indicator Data'!AR74="No Data",1,IF('Indicator Data imputation'!AQ74&lt;&gt;"",1,0))</f>
        <v>0</v>
      </c>
      <c r="AQ71" s="119">
        <f>IF('Indicator Data'!AS74="No Data",1,IF('Indicator Data imputation'!AR74&lt;&gt;"",1,0))</f>
        <v>0</v>
      </c>
      <c r="AR71" s="119">
        <f>IF('Indicator Data'!AT74="No Data",1,IF('Indicator Data imputation'!AS74&lt;&gt;"",1,0))</f>
        <v>0</v>
      </c>
      <c r="AS71" s="119">
        <f>IF('Indicator Data'!AU74="No Data",1,IF('Indicator Data imputation'!AT74&lt;&gt;"",1,0))</f>
        <v>0</v>
      </c>
      <c r="AT71" s="119">
        <f>IF('Indicator Data'!AV74="No Data",1,IF('Indicator Data imputation'!AU74&lt;&gt;"",1,0))</f>
        <v>0</v>
      </c>
      <c r="AU71" s="119">
        <f>IF('Indicator Data'!AW74="No Data",1,IF('Indicator Data imputation'!AV74&lt;&gt;"",1,0))</f>
        <v>0</v>
      </c>
      <c r="AV71" s="119">
        <f>IF('Indicator Data'!AX74="No Data",1,IF('Indicator Data imputation'!AW74&lt;&gt;"",1,0))</f>
        <v>0</v>
      </c>
      <c r="AW71" s="119">
        <f>IF('Indicator Data'!AY74="No Data",1,IF('Indicator Data imputation'!AX74&lt;&gt;"",1,0))</f>
        <v>0</v>
      </c>
      <c r="AX71" s="119">
        <f>IF('Indicator Data'!AZ74="No Data",1,IF('Indicator Data imputation'!AY74&lt;&gt;"",1,0))</f>
        <v>0</v>
      </c>
      <c r="AY71" s="119">
        <f>IF('Indicator Data'!BA74="No Data",1,IF('Indicator Data imputation'!AZ74&lt;&gt;"",1,0))</f>
        <v>0</v>
      </c>
      <c r="AZ71" s="119">
        <f>IF('Indicator Data'!BB74="No Data",1,IF('Indicator Data imputation'!BA74&lt;&gt;"",1,0))</f>
        <v>0</v>
      </c>
      <c r="BA71" s="119">
        <f>IF('Indicator Data'!BC74="No Data",1,IF('Indicator Data imputation'!BB74&lt;&gt;"",1,0))</f>
        <v>0</v>
      </c>
      <c r="BB71" s="119">
        <f>IF('Indicator Data'!BD74="No Data",1,IF('Indicator Data imputation'!BC74&lt;&gt;"",1,0))</f>
        <v>0</v>
      </c>
      <c r="BC71" s="119">
        <f>IF('Indicator Data'!BE74="No Data",1,IF('Indicator Data imputation'!BD74&lt;&gt;"",1,0))</f>
        <v>0</v>
      </c>
      <c r="BD71" s="4">
        <f t="shared" si="2"/>
        <v>1</v>
      </c>
      <c r="BE71" s="121">
        <f t="shared" si="3"/>
        <v>1.8518518518518517E-2</v>
      </c>
    </row>
    <row r="72" spans="1:57">
      <c r="A72" s="79" t="s">
        <v>403</v>
      </c>
      <c r="B72" s="119">
        <f>IF('Indicator Data'!D75="No Data",1,IF('Indicator Data imputation'!C75&lt;&gt;"",1,0))</f>
        <v>0</v>
      </c>
      <c r="C72" s="119">
        <f>IF('Indicator Data'!E75="No Data",1,IF('Indicator Data imputation'!D75&lt;&gt;"",1,0))</f>
        <v>0</v>
      </c>
      <c r="D72" s="119">
        <f>IF('Indicator Data'!F75="No Data",1,IF('Indicator Data imputation'!E75&lt;&gt;"",1,0))</f>
        <v>0</v>
      </c>
      <c r="E72" s="119">
        <f>IF('Indicator Data'!G75="No Data",1,IF('Indicator Data imputation'!F75&lt;&gt;"",1,0))</f>
        <v>0</v>
      </c>
      <c r="F72" s="119">
        <f>IF('Indicator Data'!H75="No Data",1,IF('Indicator Data imputation'!G75&lt;&gt;"",1,0))</f>
        <v>0</v>
      </c>
      <c r="G72" s="119">
        <f>IF('Indicator Data'!I75="No Data",1,IF('Indicator Data imputation'!H75&lt;&gt;"",1,0))</f>
        <v>0</v>
      </c>
      <c r="H72" s="119">
        <f>IF('Indicator Data'!J75="No Data",1,IF('Indicator Data imputation'!I75&lt;&gt;"",1,0))</f>
        <v>0</v>
      </c>
      <c r="I72" s="119">
        <f>IF('Indicator Data'!K75="No Data",1,IF('Indicator Data imputation'!J75&lt;&gt;"",1,0))</f>
        <v>0</v>
      </c>
      <c r="J72" s="119">
        <f>IF('Indicator Data'!L75="No Data",1,IF('Indicator Data imputation'!K75&lt;&gt;"",1,0))</f>
        <v>0</v>
      </c>
      <c r="K72" s="119">
        <f>IF('Indicator Data'!M75="No Data",1,IF('Indicator Data imputation'!L75&lt;&gt;"",1,0))</f>
        <v>0</v>
      </c>
      <c r="L72" s="119">
        <f>IF('Indicator Data'!N75="No Data",1,IF('Indicator Data imputation'!M75&lt;&gt;"",1,0))</f>
        <v>0</v>
      </c>
      <c r="M72" s="119">
        <f>IF('Indicator Data'!O75="No Data",1,IF('Indicator Data imputation'!N75&lt;&gt;"",1,0))</f>
        <v>0</v>
      </c>
      <c r="N72" s="119">
        <f>IF('Indicator Data'!P75="No Data",1,IF('Indicator Data imputation'!O75&lt;&gt;"",1,0))</f>
        <v>0</v>
      </c>
      <c r="O72" s="119">
        <f>IF('Indicator Data'!Q75="No Data",1,IF('Indicator Data imputation'!P75&lt;&gt;"",1,0))</f>
        <v>0</v>
      </c>
      <c r="P72" s="119">
        <f>IF('Indicator Data'!R75="No Data",1,IF('Indicator Data imputation'!Q75&lt;&gt;"",1,0))</f>
        <v>0</v>
      </c>
      <c r="Q72" s="119">
        <f>IF('Indicator Data'!S75="No Data",1,IF('Indicator Data imputation'!R75&lt;&gt;"",1,0))</f>
        <v>0</v>
      </c>
      <c r="R72" s="119">
        <f>IF('Indicator Data'!T75="No Data",1,IF('Indicator Data imputation'!S75&lt;&gt;"",1,0))</f>
        <v>0</v>
      </c>
      <c r="S72" s="119">
        <f>IF('Indicator Data'!U75="No Data",1,IF('Indicator Data imputation'!T75&lt;&gt;"",1,0))</f>
        <v>0</v>
      </c>
      <c r="T72" s="119">
        <f>IF('Indicator Data'!V75="No Data",1,IF('Indicator Data imputation'!U75&lt;&gt;"",1,0))</f>
        <v>0</v>
      </c>
      <c r="U72" s="119">
        <f>IF('Indicator Data'!W75="No Data",1,IF('Indicator Data imputation'!V75&lt;&gt;"",1,0))</f>
        <v>0</v>
      </c>
      <c r="V72" s="119">
        <f>IF('Indicator Data'!X75="No Data",1,IF('Indicator Data imputation'!W75&lt;&gt;"",1,0))</f>
        <v>0</v>
      </c>
      <c r="W72" s="119">
        <f>IF('Indicator Data'!Y75="No Data",1,IF('Indicator Data imputation'!X75&lt;&gt;"",1,0))</f>
        <v>0</v>
      </c>
      <c r="X72" s="119">
        <f>IF('Indicator Data'!Z75="No Data",1,IF('Indicator Data imputation'!Y75&lt;&gt;"",1,0))</f>
        <v>0</v>
      </c>
      <c r="Y72" s="119">
        <f>IF('Indicator Data'!AA75="No Data",1,IF('Indicator Data imputation'!Z75&lt;&gt;"",1,0))</f>
        <v>0</v>
      </c>
      <c r="Z72" s="119">
        <f>IF('Indicator Data'!AB75="No Data",1,IF('Indicator Data imputation'!AA75&lt;&gt;"",1,0))</f>
        <v>0</v>
      </c>
      <c r="AA72" s="119">
        <f>IF('Indicator Data'!AC75="No Data",1,IF('Indicator Data imputation'!AB75&lt;&gt;"",1,0))</f>
        <v>0</v>
      </c>
      <c r="AB72" s="119">
        <f>IF('Indicator Data'!AD75="No Data",1,IF('Indicator Data imputation'!AC75&lt;&gt;"",1,0))</f>
        <v>0</v>
      </c>
      <c r="AC72" s="119">
        <f>IF('Indicator Data'!AE75="No Data",1,IF('Indicator Data imputation'!AD75&lt;&gt;"",1,0))</f>
        <v>0</v>
      </c>
      <c r="AD72" s="119">
        <f>IF('Indicator Data'!AF75="No Data",1,IF('Indicator Data imputation'!AE75&lt;&gt;"",1,0))</f>
        <v>0</v>
      </c>
      <c r="AE72" s="119">
        <f>IF('Indicator Data'!AG75="No Data",1,IF('Indicator Data imputation'!AF75&lt;&gt;"",1,0))</f>
        <v>0</v>
      </c>
      <c r="AF72" s="119">
        <f>IF('Indicator Data'!AH75="No Data",1,IF('Indicator Data imputation'!AG75&lt;&gt;"",1,0))</f>
        <v>0</v>
      </c>
      <c r="AG72" s="119">
        <f>IF('Indicator Data'!AI75="No Data",1,IF('Indicator Data imputation'!AH75&lt;&gt;"",1,0))</f>
        <v>0</v>
      </c>
      <c r="AH72" s="119">
        <f>IF('Indicator Data'!AJ75="No Data",1,IF('Indicator Data imputation'!AI75&lt;&gt;"",1,0))</f>
        <v>0</v>
      </c>
      <c r="AI72" s="119">
        <f>IF('Indicator Data'!AK75="No Data",1,IF('Indicator Data imputation'!AJ75&lt;&gt;"",1,0))</f>
        <v>0</v>
      </c>
      <c r="AJ72" s="119">
        <f>IF('Indicator Data'!AL75="No Data",1,IF('Indicator Data imputation'!AK75&lt;&gt;"",1,0))</f>
        <v>0</v>
      </c>
      <c r="AK72" s="119">
        <f>IF('Indicator Data'!AM75="No Data",1,IF('Indicator Data imputation'!AL75&lt;&gt;"",1,0))</f>
        <v>1</v>
      </c>
      <c r="AL72" s="119">
        <f>IF('Indicator Data'!AN75="No Data",1,IF('Indicator Data imputation'!AM75&lt;&gt;"",1,0))</f>
        <v>0</v>
      </c>
      <c r="AM72" s="119">
        <f>IF('Indicator Data'!AO75="No Data",1,IF('Indicator Data imputation'!AN75&lt;&gt;"",1,0))</f>
        <v>0</v>
      </c>
      <c r="AN72" s="119">
        <f>IF('Indicator Data'!AP75="No Data",1,IF('Indicator Data imputation'!AO75&lt;&gt;"",1,0))</f>
        <v>0</v>
      </c>
      <c r="AO72" s="119">
        <f>IF('Indicator Data'!AQ75="No Data",1,IF('Indicator Data imputation'!AP75&lt;&gt;"",1,0))</f>
        <v>0</v>
      </c>
      <c r="AP72" s="119">
        <f>IF('Indicator Data'!AR75="No Data",1,IF('Indicator Data imputation'!AQ75&lt;&gt;"",1,0))</f>
        <v>0</v>
      </c>
      <c r="AQ72" s="119">
        <f>IF('Indicator Data'!AS75="No Data",1,IF('Indicator Data imputation'!AR75&lt;&gt;"",1,0))</f>
        <v>0</v>
      </c>
      <c r="AR72" s="119">
        <f>IF('Indicator Data'!AT75="No Data",1,IF('Indicator Data imputation'!AS75&lt;&gt;"",1,0))</f>
        <v>0</v>
      </c>
      <c r="AS72" s="119">
        <f>IF('Indicator Data'!AU75="No Data",1,IF('Indicator Data imputation'!AT75&lt;&gt;"",1,0))</f>
        <v>0</v>
      </c>
      <c r="AT72" s="119">
        <f>IF('Indicator Data'!AV75="No Data",1,IF('Indicator Data imputation'!AU75&lt;&gt;"",1,0))</f>
        <v>0</v>
      </c>
      <c r="AU72" s="119">
        <f>IF('Indicator Data'!AW75="No Data",1,IF('Indicator Data imputation'!AV75&lt;&gt;"",1,0))</f>
        <v>0</v>
      </c>
      <c r="AV72" s="119">
        <f>IF('Indicator Data'!AX75="No Data",1,IF('Indicator Data imputation'!AW75&lt;&gt;"",1,0))</f>
        <v>0</v>
      </c>
      <c r="AW72" s="119">
        <f>IF('Indicator Data'!AY75="No Data",1,IF('Indicator Data imputation'!AX75&lt;&gt;"",1,0))</f>
        <v>0</v>
      </c>
      <c r="AX72" s="119">
        <f>IF('Indicator Data'!AZ75="No Data",1,IF('Indicator Data imputation'!AY75&lt;&gt;"",1,0))</f>
        <v>0</v>
      </c>
      <c r="AY72" s="119">
        <f>IF('Indicator Data'!BA75="No Data",1,IF('Indicator Data imputation'!AZ75&lt;&gt;"",1,0))</f>
        <v>0</v>
      </c>
      <c r="AZ72" s="119">
        <f>IF('Indicator Data'!BB75="No Data",1,IF('Indicator Data imputation'!BA75&lt;&gt;"",1,0))</f>
        <v>0</v>
      </c>
      <c r="BA72" s="119">
        <f>IF('Indicator Data'!BC75="No Data",1,IF('Indicator Data imputation'!BB75&lt;&gt;"",1,0))</f>
        <v>0</v>
      </c>
      <c r="BB72" s="119">
        <f>IF('Indicator Data'!BD75="No Data",1,IF('Indicator Data imputation'!BC75&lt;&gt;"",1,0))</f>
        <v>0</v>
      </c>
      <c r="BC72" s="119">
        <f>IF('Indicator Data'!BE75="No Data",1,IF('Indicator Data imputation'!BD75&lt;&gt;"",1,0))</f>
        <v>0</v>
      </c>
      <c r="BD72" s="4">
        <f t="shared" si="2"/>
        <v>1</v>
      </c>
      <c r="BE72" s="121">
        <f t="shared" si="3"/>
        <v>1.8518518518518517E-2</v>
      </c>
    </row>
    <row r="73" spans="1:57">
      <c r="A73" s="79" t="s">
        <v>404</v>
      </c>
      <c r="B73" s="119">
        <f>IF('Indicator Data'!D76="No Data",1,IF('Indicator Data imputation'!C76&lt;&gt;"",1,0))</f>
        <v>0</v>
      </c>
      <c r="C73" s="119">
        <f>IF('Indicator Data'!E76="No Data",1,IF('Indicator Data imputation'!D76&lt;&gt;"",1,0))</f>
        <v>0</v>
      </c>
      <c r="D73" s="119">
        <f>IF('Indicator Data'!F76="No Data",1,IF('Indicator Data imputation'!E76&lt;&gt;"",1,0))</f>
        <v>0</v>
      </c>
      <c r="E73" s="119">
        <f>IF('Indicator Data'!G76="No Data",1,IF('Indicator Data imputation'!F76&lt;&gt;"",1,0))</f>
        <v>0</v>
      </c>
      <c r="F73" s="119">
        <f>IF('Indicator Data'!H76="No Data",1,IF('Indicator Data imputation'!G76&lt;&gt;"",1,0))</f>
        <v>0</v>
      </c>
      <c r="G73" s="119">
        <f>IF('Indicator Data'!I76="No Data",1,IF('Indicator Data imputation'!H76&lt;&gt;"",1,0))</f>
        <v>0</v>
      </c>
      <c r="H73" s="119">
        <f>IF('Indicator Data'!J76="No Data",1,IF('Indicator Data imputation'!I76&lt;&gt;"",1,0))</f>
        <v>0</v>
      </c>
      <c r="I73" s="119">
        <f>IF('Indicator Data'!K76="No Data",1,IF('Indicator Data imputation'!J76&lt;&gt;"",1,0))</f>
        <v>0</v>
      </c>
      <c r="J73" s="119">
        <f>IF('Indicator Data'!L76="No Data",1,IF('Indicator Data imputation'!K76&lt;&gt;"",1,0))</f>
        <v>0</v>
      </c>
      <c r="K73" s="119">
        <f>IF('Indicator Data'!M76="No Data",1,IF('Indicator Data imputation'!L76&lt;&gt;"",1,0))</f>
        <v>0</v>
      </c>
      <c r="L73" s="119">
        <f>IF('Indicator Data'!N76="No Data",1,IF('Indicator Data imputation'!M76&lt;&gt;"",1,0))</f>
        <v>0</v>
      </c>
      <c r="M73" s="119">
        <f>IF('Indicator Data'!O76="No Data",1,IF('Indicator Data imputation'!N76&lt;&gt;"",1,0))</f>
        <v>0</v>
      </c>
      <c r="N73" s="119">
        <f>IF('Indicator Data'!P76="No Data",1,IF('Indicator Data imputation'!O76&lt;&gt;"",1,0))</f>
        <v>0</v>
      </c>
      <c r="O73" s="119">
        <f>IF('Indicator Data'!Q76="No Data",1,IF('Indicator Data imputation'!P76&lt;&gt;"",1,0))</f>
        <v>0</v>
      </c>
      <c r="P73" s="119">
        <f>IF('Indicator Data'!R76="No Data",1,IF('Indicator Data imputation'!Q76&lt;&gt;"",1,0))</f>
        <v>0</v>
      </c>
      <c r="Q73" s="119">
        <f>IF('Indicator Data'!S76="No Data",1,IF('Indicator Data imputation'!R76&lt;&gt;"",1,0))</f>
        <v>0</v>
      </c>
      <c r="R73" s="119">
        <f>IF('Indicator Data'!T76="No Data",1,IF('Indicator Data imputation'!S76&lt;&gt;"",1,0))</f>
        <v>0</v>
      </c>
      <c r="S73" s="119">
        <f>IF('Indicator Data'!U76="No Data",1,IF('Indicator Data imputation'!T76&lt;&gt;"",1,0))</f>
        <v>0</v>
      </c>
      <c r="T73" s="119">
        <f>IF('Indicator Data'!V76="No Data",1,IF('Indicator Data imputation'!U76&lt;&gt;"",1,0))</f>
        <v>0</v>
      </c>
      <c r="U73" s="119">
        <f>IF('Indicator Data'!W76="No Data",1,IF('Indicator Data imputation'!V76&lt;&gt;"",1,0))</f>
        <v>0</v>
      </c>
      <c r="V73" s="119">
        <f>IF('Indicator Data'!X76="No Data",1,IF('Indicator Data imputation'!W76&lt;&gt;"",1,0))</f>
        <v>0</v>
      </c>
      <c r="W73" s="119">
        <f>IF('Indicator Data'!Y76="No Data",1,IF('Indicator Data imputation'!X76&lt;&gt;"",1,0))</f>
        <v>0</v>
      </c>
      <c r="X73" s="119">
        <f>IF('Indicator Data'!Z76="No Data",1,IF('Indicator Data imputation'!Y76&lt;&gt;"",1,0))</f>
        <v>0</v>
      </c>
      <c r="Y73" s="119">
        <f>IF('Indicator Data'!AA76="No Data",1,IF('Indicator Data imputation'!Z76&lt;&gt;"",1,0))</f>
        <v>0</v>
      </c>
      <c r="Z73" s="119">
        <f>IF('Indicator Data'!AB76="No Data",1,IF('Indicator Data imputation'!AA76&lt;&gt;"",1,0))</f>
        <v>0</v>
      </c>
      <c r="AA73" s="119">
        <f>IF('Indicator Data'!AC76="No Data",1,IF('Indicator Data imputation'!AB76&lt;&gt;"",1,0))</f>
        <v>0</v>
      </c>
      <c r="AB73" s="119">
        <f>IF('Indicator Data'!AD76="No Data",1,IF('Indicator Data imputation'!AC76&lt;&gt;"",1,0))</f>
        <v>0</v>
      </c>
      <c r="AC73" s="119">
        <f>IF('Indicator Data'!AE76="No Data",1,IF('Indicator Data imputation'!AD76&lt;&gt;"",1,0))</f>
        <v>0</v>
      </c>
      <c r="AD73" s="119">
        <f>IF('Indicator Data'!AF76="No Data",1,IF('Indicator Data imputation'!AE76&lt;&gt;"",1,0))</f>
        <v>0</v>
      </c>
      <c r="AE73" s="119">
        <f>IF('Indicator Data'!AG76="No Data",1,IF('Indicator Data imputation'!AF76&lt;&gt;"",1,0))</f>
        <v>0</v>
      </c>
      <c r="AF73" s="119">
        <f>IF('Indicator Data'!AH76="No Data",1,IF('Indicator Data imputation'!AG76&lt;&gt;"",1,0))</f>
        <v>0</v>
      </c>
      <c r="AG73" s="119">
        <f>IF('Indicator Data'!AI76="No Data",1,IF('Indicator Data imputation'!AH76&lt;&gt;"",1,0))</f>
        <v>0</v>
      </c>
      <c r="AH73" s="119">
        <f>IF('Indicator Data'!AJ76="No Data",1,IF('Indicator Data imputation'!AI76&lt;&gt;"",1,0))</f>
        <v>0</v>
      </c>
      <c r="AI73" s="119">
        <f>IF('Indicator Data'!AK76="No Data",1,IF('Indicator Data imputation'!AJ76&lt;&gt;"",1,0))</f>
        <v>0</v>
      </c>
      <c r="AJ73" s="119">
        <f>IF('Indicator Data'!AL76="No Data",1,IF('Indicator Data imputation'!AK76&lt;&gt;"",1,0))</f>
        <v>0</v>
      </c>
      <c r="AK73" s="119">
        <f>IF('Indicator Data'!AM76="No Data",1,IF('Indicator Data imputation'!AL76&lt;&gt;"",1,0))</f>
        <v>1</v>
      </c>
      <c r="AL73" s="119">
        <f>IF('Indicator Data'!AN76="No Data",1,IF('Indicator Data imputation'!AM76&lt;&gt;"",1,0))</f>
        <v>0</v>
      </c>
      <c r="AM73" s="119">
        <f>IF('Indicator Data'!AO76="No Data",1,IF('Indicator Data imputation'!AN76&lt;&gt;"",1,0))</f>
        <v>0</v>
      </c>
      <c r="AN73" s="119">
        <f>IF('Indicator Data'!AP76="No Data",1,IF('Indicator Data imputation'!AO76&lt;&gt;"",1,0))</f>
        <v>0</v>
      </c>
      <c r="AO73" s="119">
        <f>IF('Indicator Data'!AQ76="No Data",1,IF('Indicator Data imputation'!AP76&lt;&gt;"",1,0))</f>
        <v>0</v>
      </c>
      <c r="AP73" s="119">
        <f>IF('Indicator Data'!AR76="No Data",1,IF('Indicator Data imputation'!AQ76&lt;&gt;"",1,0))</f>
        <v>0</v>
      </c>
      <c r="AQ73" s="119">
        <f>IF('Indicator Data'!AS76="No Data",1,IF('Indicator Data imputation'!AR76&lt;&gt;"",1,0))</f>
        <v>0</v>
      </c>
      <c r="AR73" s="119">
        <f>IF('Indicator Data'!AT76="No Data",1,IF('Indicator Data imputation'!AS76&lt;&gt;"",1,0))</f>
        <v>0</v>
      </c>
      <c r="AS73" s="119">
        <f>IF('Indicator Data'!AU76="No Data",1,IF('Indicator Data imputation'!AT76&lt;&gt;"",1,0))</f>
        <v>0</v>
      </c>
      <c r="AT73" s="119">
        <f>IF('Indicator Data'!AV76="No Data",1,IF('Indicator Data imputation'!AU76&lt;&gt;"",1,0))</f>
        <v>0</v>
      </c>
      <c r="AU73" s="119">
        <f>IF('Indicator Data'!AW76="No Data",1,IF('Indicator Data imputation'!AV76&lt;&gt;"",1,0))</f>
        <v>0</v>
      </c>
      <c r="AV73" s="119">
        <f>IF('Indicator Data'!AX76="No Data",1,IF('Indicator Data imputation'!AW76&lt;&gt;"",1,0))</f>
        <v>0</v>
      </c>
      <c r="AW73" s="119">
        <f>IF('Indicator Data'!AY76="No Data",1,IF('Indicator Data imputation'!AX76&lt;&gt;"",1,0))</f>
        <v>0</v>
      </c>
      <c r="AX73" s="119">
        <f>IF('Indicator Data'!AZ76="No Data",1,IF('Indicator Data imputation'!AY76&lt;&gt;"",1,0))</f>
        <v>0</v>
      </c>
      <c r="AY73" s="119">
        <f>IF('Indicator Data'!BA76="No Data",1,IF('Indicator Data imputation'!AZ76&lt;&gt;"",1,0))</f>
        <v>0</v>
      </c>
      <c r="AZ73" s="119">
        <f>IF('Indicator Data'!BB76="No Data",1,IF('Indicator Data imputation'!BA76&lt;&gt;"",1,0))</f>
        <v>0</v>
      </c>
      <c r="BA73" s="119">
        <f>IF('Indicator Data'!BC76="No Data",1,IF('Indicator Data imputation'!BB76&lt;&gt;"",1,0))</f>
        <v>0</v>
      </c>
      <c r="BB73" s="119">
        <f>IF('Indicator Data'!BD76="No Data",1,IF('Indicator Data imputation'!BC76&lt;&gt;"",1,0))</f>
        <v>0</v>
      </c>
      <c r="BC73" s="119">
        <f>IF('Indicator Data'!BE76="No Data",1,IF('Indicator Data imputation'!BD76&lt;&gt;"",1,0))</f>
        <v>0</v>
      </c>
      <c r="BD73" s="4">
        <f t="shared" si="2"/>
        <v>1</v>
      </c>
      <c r="BE73" s="121">
        <f t="shared" si="3"/>
        <v>1.8518518518518517E-2</v>
      </c>
    </row>
    <row r="74" spans="1:57">
      <c r="A74" s="79" t="s">
        <v>405</v>
      </c>
      <c r="B74" s="119">
        <f>IF('Indicator Data'!D77="No Data",1,IF('Indicator Data imputation'!C77&lt;&gt;"",1,0))</f>
        <v>0</v>
      </c>
      <c r="C74" s="119">
        <f>IF('Indicator Data'!E77="No Data",1,IF('Indicator Data imputation'!D77&lt;&gt;"",1,0))</f>
        <v>0</v>
      </c>
      <c r="D74" s="119">
        <f>IF('Indicator Data'!F77="No Data",1,IF('Indicator Data imputation'!E77&lt;&gt;"",1,0))</f>
        <v>0</v>
      </c>
      <c r="E74" s="119">
        <f>IF('Indicator Data'!G77="No Data",1,IF('Indicator Data imputation'!F77&lt;&gt;"",1,0))</f>
        <v>0</v>
      </c>
      <c r="F74" s="119">
        <f>IF('Indicator Data'!H77="No Data",1,IF('Indicator Data imputation'!G77&lt;&gt;"",1,0))</f>
        <v>0</v>
      </c>
      <c r="G74" s="119">
        <f>IF('Indicator Data'!I77="No Data",1,IF('Indicator Data imputation'!H77&lt;&gt;"",1,0))</f>
        <v>0</v>
      </c>
      <c r="H74" s="119">
        <f>IF('Indicator Data'!J77="No Data",1,IF('Indicator Data imputation'!I77&lt;&gt;"",1,0))</f>
        <v>0</v>
      </c>
      <c r="I74" s="119">
        <f>IF('Indicator Data'!K77="No Data",1,IF('Indicator Data imputation'!J77&lt;&gt;"",1,0))</f>
        <v>0</v>
      </c>
      <c r="J74" s="119">
        <f>IF('Indicator Data'!L77="No Data",1,IF('Indicator Data imputation'!K77&lt;&gt;"",1,0))</f>
        <v>0</v>
      </c>
      <c r="K74" s="119">
        <f>IF('Indicator Data'!M77="No Data",1,IF('Indicator Data imputation'!L77&lt;&gt;"",1,0))</f>
        <v>0</v>
      </c>
      <c r="L74" s="119">
        <f>IF('Indicator Data'!N77="No Data",1,IF('Indicator Data imputation'!M77&lt;&gt;"",1,0))</f>
        <v>0</v>
      </c>
      <c r="M74" s="119">
        <f>IF('Indicator Data'!O77="No Data",1,IF('Indicator Data imputation'!N77&lt;&gt;"",1,0))</f>
        <v>0</v>
      </c>
      <c r="N74" s="119">
        <f>IF('Indicator Data'!P77="No Data",1,IF('Indicator Data imputation'!O77&lt;&gt;"",1,0))</f>
        <v>0</v>
      </c>
      <c r="O74" s="119">
        <f>IF('Indicator Data'!Q77="No Data",1,IF('Indicator Data imputation'!P77&lt;&gt;"",1,0))</f>
        <v>0</v>
      </c>
      <c r="P74" s="119">
        <f>IF('Indicator Data'!R77="No Data",1,IF('Indicator Data imputation'!Q77&lt;&gt;"",1,0))</f>
        <v>0</v>
      </c>
      <c r="Q74" s="119">
        <f>IF('Indicator Data'!S77="No Data",1,IF('Indicator Data imputation'!R77&lt;&gt;"",1,0))</f>
        <v>0</v>
      </c>
      <c r="R74" s="119">
        <f>IF('Indicator Data'!T77="No Data",1,IF('Indicator Data imputation'!S77&lt;&gt;"",1,0))</f>
        <v>0</v>
      </c>
      <c r="S74" s="119">
        <f>IF('Indicator Data'!U77="No Data",1,IF('Indicator Data imputation'!T77&lt;&gt;"",1,0))</f>
        <v>0</v>
      </c>
      <c r="T74" s="119">
        <f>IF('Indicator Data'!V77="No Data",1,IF('Indicator Data imputation'!U77&lt;&gt;"",1,0))</f>
        <v>0</v>
      </c>
      <c r="U74" s="119">
        <f>IF('Indicator Data'!W77="No Data",1,IF('Indicator Data imputation'!V77&lt;&gt;"",1,0))</f>
        <v>0</v>
      </c>
      <c r="V74" s="119">
        <f>IF('Indicator Data'!X77="No Data",1,IF('Indicator Data imputation'!W77&lt;&gt;"",1,0))</f>
        <v>0</v>
      </c>
      <c r="W74" s="119">
        <f>IF('Indicator Data'!Y77="No Data",1,IF('Indicator Data imputation'!X77&lt;&gt;"",1,0))</f>
        <v>0</v>
      </c>
      <c r="X74" s="119">
        <f>IF('Indicator Data'!Z77="No Data",1,IF('Indicator Data imputation'!Y77&lt;&gt;"",1,0))</f>
        <v>0</v>
      </c>
      <c r="Y74" s="119">
        <f>IF('Indicator Data'!AA77="No Data",1,IF('Indicator Data imputation'!Z77&lt;&gt;"",1,0))</f>
        <v>0</v>
      </c>
      <c r="Z74" s="119">
        <f>IF('Indicator Data'!AB77="No Data",1,IF('Indicator Data imputation'!AA77&lt;&gt;"",1,0))</f>
        <v>0</v>
      </c>
      <c r="AA74" s="119">
        <f>IF('Indicator Data'!AC77="No Data",1,IF('Indicator Data imputation'!AB77&lt;&gt;"",1,0))</f>
        <v>0</v>
      </c>
      <c r="AB74" s="119">
        <f>IF('Indicator Data'!AD77="No Data",1,IF('Indicator Data imputation'!AC77&lt;&gt;"",1,0))</f>
        <v>0</v>
      </c>
      <c r="AC74" s="119">
        <f>IF('Indicator Data'!AE77="No Data",1,IF('Indicator Data imputation'!AD77&lt;&gt;"",1,0))</f>
        <v>0</v>
      </c>
      <c r="AD74" s="119">
        <f>IF('Indicator Data'!AF77="No Data",1,IF('Indicator Data imputation'!AE77&lt;&gt;"",1,0))</f>
        <v>0</v>
      </c>
      <c r="AE74" s="119">
        <f>IF('Indicator Data'!AG77="No Data",1,IF('Indicator Data imputation'!AF77&lt;&gt;"",1,0))</f>
        <v>0</v>
      </c>
      <c r="AF74" s="119">
        <f>IF('Indicator Data'!AH77="No Data",1,IF('Indicator Data imputation'!AG77&lt;&gt;"",1,0))</f>
        <v>0</v>
      </c>
      <c r="AG74" s="119">
        <f>IF('Indicator Data'!AI77="No Data",1,IF('Indicator Data imputation'!AH77&lt;&gt;"",1,0))</f>
        <v>0</v>
      </c>
      <c r="AH74" s="119">
        <f>IF('Indicator Data'!AJ77="No Data",1,IF('Indicator Data imputation'!AI77&lt;&gt;"",1,0))</f>
        <v>0</v>
      </c>
      <c r="AI74" s="119">
        <f>IF('Indicator Data'!AK77="No Data",1,IF('Indicator Data imputation'!AJ77&lt;&gt;"",1,0))</f>
        <v>0</v>
      </c>
      <c r="AJ74" s="119">
        <f>IF('Indicator Data'!AL77="No Data",1,IF('Indicator Data imputation'!AK77&lt;&gt;"",1,0))</f>
        <v>0</v>
      </c>
      <c r="AK74" s="119">
        <f>IF('Indicator Data'!AM77="No Data",1,IF('Indicator Data imputation'!AL77&lt;&gt;"",1,0))</f>
        <v>1</v>
      </c>
      <c r="AL74" s="119">
        <f>IF('Indicator Data'!AN77="No Data",1,IF('Indicator Data imputation'!AM77&lt;&gt;"",1,0))</f>
        <v>0</v>
      </c>
      <c r="AM74" s="119">
        <f>IF('Indicator Data'!AO77="No Data",1,IF('Indicator Data imputation'!AN77&lt;&gt;"",1,0))</f>
        <v>0</v>
      </c>
      <c r="AN74" s="119">
        <f>IF('Indicator Data'!AP77="No Data",1,IF('Indicator Data imputation'!AO77&lt;&gt;"",1,0))</f>
        <v>0</v>
      </c>
      <c r="AO74" s="119">
        <f>IF('Indicator Data'!AQ77="No Data",1,IF('Indicator Data imputation'!AP77&lt;&gt;"",1,0))</f>
        <v>0</v>
      </c>
      <c r="AP74" s="119">
        <f>IF('Indicator Data'!AR77="No Data",1,IF('Indicator Data imputation'!AQ77&lt;&gt;"",1,0))</f>
        <v>0</v>
      </c>
      <c r="AQ74" s="119">
        <f>IF('Indicator Data'!AS77="No Data",1,IF('Indicator Data imputation'!AR77&lt;&gt;"",1,0))</f>
        <v>0</v>
      </c>
      <c r="AR74" s="119">
        <f>IF('Indicator Data'!AT77="No Data",1,IF('Indicator Data imputation'!AS77&lt;&gt;"",1,0))</f>
        <v>0</v>
      </c>
      <c r="AS74" s="119">
        <f>IF('Indicator Data'!AU77="No Data",1,IF('Indicator Data imputation'!AT77&lt;&gt;"",1,0))</f>
        <v>0</v>
      </c>
      <c r="AT74" s="119">
        <f>IF('Indicator Data'!AV77="No Data",1,IF('Indicator Data imputation'!AU77&lt;&gt;"",1,0))</f>
        <v>0</v>
      </c>
      <c r="AU74" s="119">
        <f>IF('Indicator Data'!AW77="No Data",1,IF('Indicator Data imputation'!AV77&lt;&gt;"",1,0))</f>
        <v>0</v>
      </c>
      <c r="AV74" s="119">
        <f>IF('Indicator Data'!AX77="No Data",1,IF('Indicator Data imputation'!AW77&lt;&gt;"",1,0))</f>
        <v>0</v>
      </c>
      <c r="AW74" s="119">
        <f>IF('Indicator Data'!AY77="No Data",1,IF('Indicator Data imputation'!AX77&lt;&gt;"",1,0))</f>
        <v>0</v>
      </c>
      <c r="AX74" s="119">
        <f>IF('Indicator Data'!AZ77="No Data",1,IF('Indicator Data imputation'!AY77&lt;&gt;"",1,0))</f>
        <v>0</v>
      </c>
      <c r="AY74" s="119">
        <f>IF('Indicator Data'!BA77="No Data",1,IF('Indicator Data imputation'!AZ77&lt;&gt;"",1,0))</f>
        <v>0</v>
      </c>
      <c r="AZ74" s="119">
        <f>IF('Indicator Data'!BB77="No Data",1,IF('Indicator Data imputation'!BA77&lt;&gt;"",1,0))</f>
        <v>0</v>
      </c>
      <c r="BA74" s="119">
        <f>IF('Indicator Data'!BC77="No Data",1,IF('Indicator Data imputation'!BB77&lt;&gt;"",1,0))</f>
        <v>0</v>
      </c>
      <c r="BB74" s="119">
        <f>IF('Indicator Data'!BD77="No Data",1,IF('Indicator Data imputation'!BC77&lt;&gt;"",1,0))</f>
        <v>0</v>
      </c>
      <c r="BC74" s="119">
        <f>IF('Indicator Data'!BE77="No Data",1,IF('Indicator Data imputation'!BD77&lt;&gt;"",1,0))</f>
        <v>0</v>
      </c>
      <c r="BD74" s="4">
        <f t="shared" si="2"/>
        <v>1</v>
      </c>
      <c r="BE74" s="121">
        <f t="shared" si="3"/>
        <v>1.8518518518518517E-2</v>
      </c>
    </row>
    <row r="75" spans="1:57">
      <c r="A75" s="79" t="s">
        <v>406</v>
      </c>
      <c r="B75" s="119">
        <f>IF('Indicator Data'!D78="No Data",1,IF('Indicator Data imputation'!C78&lt;&gt;"",1,0))</f>
        <v>0</v>
      </c>
      <c r="C75" s="119">
        <f>IF('Indicator Data'!E78="No Data",1,IF('Indicator Data imputation'!D78&lt;&gt;"",1,0))</f>
        <v>0</v>
      </c>
      <c r="D75" s="119">
        <f>IF('Indicator Data'!F78="No Data",1,IF('Indicator Data imputation'!E78&lt;&gt;"",1,0))</f>
        <v>0</v>
      </c>
      <c r="E75" s="119">
        <f>IF('Indicator Data'!G78="No Data",1,IF('Indicator Data imputation'!F78&lt;&gt;"",1,0))</f>
        <v>0</v>
      </c>
      <c r="F75" s="119">
        <f>IF('Indicator Data'!H78="No Data",1,IF('Indicator Data imputation'!G78&lt;&gt;"",1,0))</f>
        <v>0</v>
      </c>
      <c r="G75" s="119">
        <f>IF('Indicator Data'!I78="No Data",1,IF('Indicator Data imputation'!H78&lt;&gt;"",1,0))</f>
        <v>0</v>
      </c>
      <c r="H75" s="119">
        <f>IF('Indicator Data'!J78="No Data",1,IF('Indicator Data imputation'!I78&lt;&gt;"",1,0))</f>
        <v>0</v>
      </c>
      <c r="I75" s="119">
        <f>IF('Indicator Data'!K78="No Data",1,IF('Indicator Data imputation'!J78&lt;&gt;"",1,0))</f>
        <v>0</v>
      </c>
      <c r="J75" s="119">
        <f>IF('Indicator Data'!L78="No Data",1,IF('Indicator Data imputation'!K78&lt;&gt;"",1,0))</f>
        <v>0</v>
      </c>
      <c r="K75" s="119">
        <f>IF('Indicator Data'!M78="No Data",1,IF('Indicator Data imputation'!L78&lt;&gt;"",1,0))</f>
        <v>0</v>
      </c>
      <c r="L75" s="119">
        <f>IF('Indicator Data'!N78="No Data",1,IF('Indicator Data imputation'!M78&lt;&gt;"",1,0))</f>
        <v>0</v>
      </c>
      <c r="M75" s="119">
        <f>IF('Indicator Data'!O78="No Data",1,IF('Indicator Data imputation'!N78&lt;&gt;"",1,0))</f>
        <v>0</v>
      </c>
      <c r="N75" s="119">
        <f>IF('Indicator Data'!P78="No Data",1,IF('Indicator Data imputation'!O78&lt;&gt;"",1,0))</f>
        <v>0</v>
      </c>
      <c r="O75" s="119">
        <f>IF('Indicator Data'!Q78="No Data",1,IF('Indicator Data imputation'!P78&lt;&gt;"",1,0))</f>
        <v>0</v>
      </c>
      <c r="P75" s="119">
        <f>IF('Indicator Data'!R78="No Data",1,IF('Indicator Data imputation'!Q78&lt;&gt;"",1,0))</f>
        <v>0</v>
      </c>
      <c r="Q75" s="119">
        <f>IF('Indicator Data'!S78="No Data",1,IF('Indicator Data imputation'!R78&lt;&gt;"",1,0))</f>
        <v>0</v>
      </c>
      <c r="R75" s="119">
        <f>IF('Indicator Data'!T78="No Data",1,IF('Indicator Data imputation'!S78&lt;&gt;"",1,0))</f>
        <v>0</v>
      </c>
      <c r="S75" s="119">
        <f>IF('Indicator Data'!U78="No Data",1,IF('Indicator Data imputation'!T78&lt;&gt;"",1,0))</f>
        <v>0</v>
      </c>
      <c r="T75" s="119">
        <f>IF('Indicator Data'!V78="No Data",1,IF('Indicator Data imputation'!U78&lt;&gt;"",1,0))</f>
        <v>0</v>
      </c>
      <c r="U75" s="119">
        <f>IF('Indicator Data'!W78="No Data",1,IF('Indicator Data imputation'!V78&lt;&gt;"",1,0))</f>
        <v>0</v>
      </c>
      <c r="V75" s="119">
        <f>IF('Indicator Data'!X78="No Data",1,IF('Indicator Data imputation'!W78&lt;&gt;"",1,0))</f>
        <v>0</v>
      </c>
      <c r="W75" s="119">
        <f>IF('Indicator Data'!Y78="No Data",1,IF('Indicator Data imputation'!X78&lt;&gt;"",1,0))</f>
        <v>0</v>
      </c>
      <c r="X75" s="119">
        <f>IF('Indicator Data'!Z78="No Data",1,IF('Indicator Data imputation'!Y78&lt;&gt;"",1,0))</f>
        <v>0</v>
      </c>
      <c r="Y75" s="119">
        <f>IF('Indicator Data'!AA78="No Data",1,IF('Indicator Data imputation'!Z78&lt;&gt;"",1,0))</f>
        <v>0</v>
      </c>
      <c r="Z75" s="119">
        <f>IF('Indicator Data'!AB78="No Data",1,IF('Indicator Data imputation'!AA78&lt;&gt;"",1,0))</f>
        <v>0</v>
      </c>
      <c r="AA75" s="119">
        <f>IF('Indicator Data'!AC78="No Data",1,IF('Indicator Data imputation'!AB78&lt;&gt;"",1,0))</f>
        <v>0</v>
      </c>
      <c r="AB75" s="119">
        <f>IF('Indicator Data'!AD78="No Data",1,IF('Indicator Data imputation'!AC78&lt;&gt;"",1,0))</f>
        <v>0</v>
      </c>
      <c r="AC75" s="119">
        <f>IF('Indicator Data'!AE78="No Data",1,IF('Indicator Data imputation'!AD78&lt;&gt;"",1,0))</f>
        <v>0</v>
      </c>
      <c r="AD75" s="119">
        <f>IF('Indicator Data'!AF78="No Data",1,IF('Indicator Data imputation'!AE78&lt;&gt;"",1,0))</f>
        <v>0</v>
      </c>
      <c r="AE75" s="119">
        <f>IF('Indicator Data'!AG78="No Data",1,IF('Indicator Data imputation'!AF78&lt;&gt;"",1,0))</f>
        <v>0</v>
      </c>
      <c r="AF75" s="119">
        <f>IF('Indicator Data'!AH78="No Data",1,IF('Indicator Data imputation'!AG78&lt;&gt;"",1,0))</f>
        <v>0</v>
      </c>
      <c r="AG75" s="119">
        <f>IF('Indicator Data'!AI78="No Data",1,IF('Indicator Data imputation'!AH78&lt;&gt;"",1,0))</f>
        <v>0</v>
      </c>
      <c r="AH75" s="119">
        <f>IF('Indicator Data'!AJ78="No Data",1,IF('Indicator Data imputation'!AI78&lt;&gt;"",1,0))</f>
        <v>0</v>
      </c>
      <c r="AI75" s="119">
        <f>IF('Indicator Data'!AK78="No Data",1,IF('Indicator Data imputation'!AJ78&lt;&gt;"",1,0))</f>
        <v>0</v>
      </c>
      <c r="AJ75" s="119">
        <f>IF('Indicator Data'!AL78="No Data",1,IF('Indicator Data imputation'!AK78&lt;&gt;"",1,0))</f>
        <v>0</v>
      </c>
      <c r="AK75" s="119">
        <f>IF('Indicator Data'!AM78="No Data",1,IF('Indicator Data imputation'!AL78&lt;&gt;"",1,0))</f>
        <v>1</v>
      </c>
      <c r="AL75" s="119">
        <f>IF('Indicator Data'!AN78="No Data",1,IF('Indicator Data imputation'!AM78&lt;&gt;"",1,0))</f>
        <v>0</v>
      </c>
      <c r="AM75" s="119">
        <f>IF('Indicator Data'!AO78="No Data",1,IF('Indicator Data imputation'!AN78&lt;&gt;"",1,0))</f>
        <v>0</v>
      </c>
      <c r="AN75" s="119">
        <f>IF('Indicator Data'!AP78="No Data",1,IF('Indicator Data imputation'!AO78&lt;&gt;"",1,0))</f>
        <v>0</v>
      </c>
      <c r="AO75" s="119">
        <f>IF('Indicator Data'!AQ78="No Data",1,IF('Indicator Data imputation'!AP78&lt;&gt;"",1,0))</f>
        <v>0</v>
      </c>
      <c r="AP75" s="119">
        <f>IF('Indicator Data'!AR78="No Data",1,IF('Indicator Data imputation'!AQ78&lt;&gt;"",1,0))</f>
        <v>0</v>
      </c>
      <c r="AQ75" s="119">
        <f>IF('Indicator Data'!AS78="No Data",1,IF('Indicator Data imputation'!AR78&lt;&gt;"",1,0))</f>
        <v>0</v>
      </c>
      <c r="AR75" s="119">
        <f>IF('Indicator Data'!AT78="No Data",1,IF('Indicator Data imputation'!AS78&lt;&gt;"",1,0))</f>
        <v>0</v>
      </c>
      <c r="AS75" s="119">
        <f>IF('Indicator Data'!AU78="No Data",1,IF('Indicator Data imputation'!AT78&lt;&gt;"",1,0))</f>
        <v>0</v>
      </c>
      <c r="AT75" s="119">
        <f>IF('Indicator Data'!AV78="No Data",1,IF('Indicator Data imputation'!AU78&lt;&gt;"",1,0))</f>
        <v>0</v>
      </c>
      <c r="AU75" s="119">
        <f>IF('Indicator Data'!AW78="No Data",1,IF('Indicator Data imputation'!AV78&lt;&gt;"",1,0))</f>
        <v>0</v>
      </c>
      <c r="AV75" s="119">
        <f>IF('Indicator Data'!AX78="No Data",1,IF('Indicator Data imputation'!AW78&lt;&gt;"",1,0))</f>
        <v>0</v>
      </c>
      <c r="AW75" s="119">
        <f>IF('Indicator Data'!AY78="No Data",1,IF('Indicator Data imputation'!AX78&lt;&gt;"",1,0))</f>
        <v>0</v>
      </c>
      <c r="AX75" s="119">
        <f>IF('Indicator Data'!AZ78="No Data",1,IF('Indicator Data imputation'!AY78&lt;&gt;"",1,0))</f>
        <v>0</v>
      </c>
      <c r="AY75" s="119">
        <f>IF('Indicator Data'!BA78="No Data",1,IF('Indicator Data imputation'!AZ78&lt;&gt;"",1,0))</f>
        <v>0</v>
      </c>
      <c r="AZ75" s="119">
        <f>IF('Indicator Data'!BB78="No Data",1,IF('Indicator Data imputation'!BA78&lt;&gt;"",1,0))</f>
        <v>0</v>
      </c>
      <c r="BA75" s="119">
        <f>IF('Indicator Data'!BC78="No Data",1,IF('Indicator Data imputation'!BB78&lt;&gt;"",1,0))</f>
        <v>0</v>
      </c>
      <c r="BB75" s="119">
        <f>IF('Indicator Data'!BD78="No Data",1,IF('Indicator Data imputation'!BC78&lt;&gt;"",1,0))</f>
        <v>0</v>
      </c>
      <c r="BC75" s="119">
        <f>IF('Indicator Data'!BE78="No Data",1,IF('Indicator Data imputation'!BD78&lt;&gt;"",1,0))</f>
        <v>0</v>
      </c>
      <c r="BD75" s="4">
        <f t="shared" si="2"/>
        <v>1</v>
      </c>
      <c r="BE75" s="121">
        <f t="shared" si="3"/>
        <v>1.8518518518518517E-2</v>
      </c>
    </row>
    <row r="76" spans="1:57">
      <c r="A76" s="79" t="s">
        <v>407</v>
      </c>
      <c r="B76" s="119">
        <f>IF('Indicator Data'!D79="No Data",1,IF('Indicator Data imputation'!C79&lt;&gt;"",1,0))</f>
        <v>0</v>
      </c>
      <c r="C76" s="119">
        <f>IF('Indicator Data'!E79="No Data",1,IF('Indicator Data imputation'!D79&lt;&gt;"",1,0))</f>
        <v>0</v>
      </c>
      <c r="D76" s="119">
        <f>IF('Indicator Data'!F79="No Data",1,IF('Indicator Data imputation'!E79&lt;&gt;"",1,0))</f>
        <v>0</v>
      </c>
      <c r="E76" s="119">
        <f>IF('Indicator Data'!G79="No Data",1,IF('Indicator Data imputation'!F79&lt;&gt;"",1,0))</f>
        <v>0</v>
      </c>
      <c r="F76" s="119">
        <f>IF('Indicator Data'!H79="No Data",1,IF('Indicator Data imputation'!G79&lt;&gt;"",1,0))</f>
        <v>0</v>
      </c>
      <c r="G76" s="119">
        <f>IF('Indicator Data'!I79="No Data",1,IF('Indicator Data imputation'!H79&lt;&gt;"",1,0))</f>
        <v>0</v>
      </c>
      <c r="H76" s="119">
        <f>IF('Indicator Data'!J79="No Data",1,IF('Indicator Data imputation'!I79&lt;&gt;"",1,0))</f>
        <v>0</v>
      </c>
      <c r="I76" s="119">
        <f>IF('Indicator Data'!K79="No Data",1,IF('Indicator Data imputation'!J79&lt;&gt;"",1,0))</f>
        <v>0</v>
      </c>
      <c r="J76" s="119">
        <f>IF('Indicator Data'!L79="No Data",1,IF('Indicator Data imputation'!K79&lt;&gt;"",1,0))</f>
        <v>0</v>
      </c>
      <c r="K76" s="119">
        <f>IF('Indicator Data'!M79="No Data",1,IF('Indicator Data imputation'!L79&lt;&gt;"",1,0))</f>
        <v>0</v>
      </c>
      <c r="L76" s="119">
        <f>IF('Indicator Data'!N79="No Data",1,IF('Indicator Data imputation'!M79&lt;&gt;"",1,0))</f>
        <v>0</v>
      </c>
      <c r="M76" s="119">
        <f>IF('Indicator Data'!O79="No Data",1,IF('Indicator Data imputation'!N79&lt;&gt;"",1,0))</f>
        <v>0</v>
      </c>
      <c r="N76" s="119">
        <f>IF('Indicator Data'!P79="No Data",1,IF('Indicator Data imputation'!O79&lt;&gt;"",1,0))</f>
        <v>0</v>
      </c>
      <c r="O76" s="119">
        <f>IF('Indicator Data'!Q79="No Data",1,IF('Indicator Data imputation'!P79&lt;&gt;"",1,0))</f>
        <v>0</v>
      </c>
      <c r="P76" s="119">
        <f>IF('Indicator Data'!R79="No Data",1,IF('Indicator Data imputation'!Q79&lt;&gt;"",1,0))</f>
        <v>0</v>
      </c>
      <c r="Q76" s="119">
        <f>IF('Indicator Data'!S79="No Data",1,IF('Indicator Data imputation'!R79&lt;&gt;"",1,0))</f>
        <v>0</v>
      </c>
      <c r="R76" s="119">
        <f>IF('Indicator Data'!T79="No Data",1,IF('Indicator Data imputation'!S79&lt;&gt;"",1,0))</f>
        <v>0</v>
      </c>
      <c r="S76" s="119">
        <f>IF('Indicator Data'!U79="No Data",1,IF('Indicator Data imputation'!T79&lt;&gt;"",1,0))</f>
        <v>0</v>
      </c>
      <c r="T76" s="119">
        <f>IF('Indicator Data'!V79="No Data",1,IF('Indicator Data imputation'!U79&lt;&gt;"",1,0))</f>
        <v>0</v>
      </c>
      <c r="U76" s="119">
        <f>IF('Indicator Data'!W79="No Data",1,IF('Indicator Data imputation'!V79&lt;&gt;"",1,0))</f>
        <v>0</v>
      </c>
      <c r="V76" s="119">
        <f>IF('Indicator Data'!X79="No Data",1,IF('Indicator Data imputation'!W79&lt;&gt;"",1,0))</f>
        <v>0</v>
      </c>
      <c r="W76" s="119">
        <f>IF('Indicator Data'!Y79="No Data",1,IF('Indicator Data imputation'!X79&lt;&gt;"",1,0))</f>
        <v>0</v>
      </c>
      <c r="X76" s="119">
        <f>IF('Indicator Data'!Z79="No Data",1,IF('Indicator Data imputation'!Y79&lt;&gt;"",1,0))</f>
        <v>0</v>
      </c>
      <c r="Y76" s="119">
        <f>IF('Indicator Data'!AA79="No Data",1,IF('Indicator Data imputation'!Z79&lt;&gt;"",1,0))</f>
        <v>0</v>
      </c>
      <c r="Z76" s="119">
        <f>IF('Indicator Data'!AB79="No Data",1,IF('Indicator Data imputation'!AA79&lt;&gt;"",1,0))</f>
        <v>0</v>
      </c>
      <c r="AA76" s="119">
        <f>IF('Indicator Data'!AC79="No Data",1,IF('Indicator Data imputation'!AB79&lt;&gt;"",1,0))</f>
        <v>0</v>
      </c>
      <c r="AB76" s="119">
        <f>IF('Indicator Data'!AD79="No Data",1,IF('Indicator Data imputation'!AC79&lt;&gt;"",1,0))</f>
        <v>0</v>
      </c>
      <c r="AC76" s="119">
        <f>IF('Indicator Data'!AE79="No Data",1,IF('Indicator Data imputation'!AD79&lt;&gt;"",1,0))</f>
        <v>0</v>
      </c>
      <c r="AD76" s="119">
        <f>IF('Indicator Data'!AF79="No Data",1,IF('Indicator Data imputation'!AE79&lt;&gt;"",1,0))</f>
        <v>0</v>
      </c>
      <c r="AE76" s="119">
        <f>IF('Indicator Data'!AG79="No Data",1,IF('Indicator Data imputation'!AF79&lt;&gt;"",1,0))</f>
        <v>0</v>
      </c>
      <c r="AF76" s="119">
        <f>IF('Indicator Data'!AH79="No Data",1,IF('Indicator Data imputation'!AG79&lt;&gt;"",1,0))</f>
        <v>0</v>
      </c>
      <c r="AG76" s="119">
        <f>IF('Indicator Data'!AI79="No Data",1,IF('Indicator Data imputation'!AH79&lt;&gt;"",1,0))</f>
        <v>0</v>
      </c>
      <c r="AH76" s="119">
        <f>IF('Indicator Data'!AJ79="No Data",1,IF('Indicator Data imputation'!AI79&lt;&gt;"",1,0))</f>
        <v>0</v>
      </c>
      <c r="AI76" s="119">
        <f>IF('Indicator Data'!AK79="No Data",1,IF('Indicator Data imputation'!AJ79&lt;&gt;"",1,0))</f>
        <v>0</v>
      </c>
      <c r="AJ76" s="119">
        <f>IF('Indicator Data'!AL79="No Data",1,IF('Indicator Data imputation'!AK79&lt;&gt;"",1,0))</f>
        <v>0</v>
      </c>
      <c r="AK76" s="119">
        <f>IF('Indicator Data'!AM79="No Data",1,IF('Indicator Data imputation'!AL79&lt;&gt;"",1,0))</f>
        <v>1</v>
      </c>
      <c r="AL76" s="119">
        <f>IF('Indicator Data'!AN79="No Data",1,IF('Indicator Data imputation'!AM79&lt;&gt;"",1,0))</f>
        <v>0</v>
      </c>
      <c r="AM76" s="119">
        <f>IF('Indicator Data'!AO79="No Data",1,IF('Indicator Data imputation'!AN79&lt;&gt;"",1,0))</f>
        <v>0</v>
      </c>
      <c r="AN76" s="119">
        <f>IF('Indicator Data'!AP79="No Data",1,IF('Indicator Data imputation'!AO79&lt;&gt;"",1,0))</f>
        <v>0</v>
      </c>
      <c r="AO76" s="119">
        <f>IF('Indicator Data'!AQ79="No Data",1,IF('Indicator Data imputation'!AP79&lt;&gt;"",1,0))</f>
        <v>0</v>
      </c>
      <c r="AP76" s="119">
        <f>IF('Indicator Data'!AR79="No Data",1,IF('Indicator Data imputation'!AQ79&lt;&gt;"",1,0))</f>
        <v>0</v>
      </c>
      <c r="AQ76" s="119">
        <f>IF('Indicator Data'!AS79="No Data",1,IF('Indicator Data imputation'!AR79&lt;&gt;"",1,0))</f>
        <v>0</v>
      </c>
      <c r="AR76" s="119">
        <f>IF('Indicator Data'!AT79="No Data",1,IF('Indicator Data imputation'!AS79&lt;&gt;"",1,0))</f>
        <v>0</v>
      </c>
      <c r="AS76" s="119">
        <f>IF('Indicator Data'!AU79="No Data",1,IF('Indicator Data imputation'!AT79&lt;&gt;"",1,0))</f>
        <v>0</v>
      </c>
      <c r="AT76" s="119">
        <f>IF('Indicator Data'!AV79="No Data",1,IF('Indicator Data imputation'!AU79&lt;&gt;"",1,0))</f>
        <v>0</v>
      </c>
      <c r="AU76" s="119">
        <f>IF('Indicator Data'!AW79="No Data",1,IF('Indicator Data imputation'!AV79&lt;&gt;"",1,0))</f>
        <v>0</v>
      </c>
      <c r="AV76" s="119">
        <f>IF('Indicator Data'!AX79="No Data",1,IF('Indicator Data imputation'!AW79&lt;&gt;"",1,0))</f>
        <v>0</v>
      </c>
      <c r="AW76" s="119">
        <f>IF('Indicator Data'!AY79="No Data",1,IF('Indicator Data imputation'!AX79&lt;&gt;"",1,0))</f>
        <v>0</v>
      </c>
      <c r="AX76" s="119">
        <f>IF('Indicator Data'!AZ79="No Data",1,IF('Indicator Data imputation'!AY79&lt;&gt;"",1,0))</f>
        <v>0</v>
      </c>
      <c r="AY76" s="119">
        <f>IF('Indicator Data'!BA79="No Data",1,IF('Indicator Data imputation'!AZ79&lt;&gt;"",1,0))</f>
        <v>0</v>
      </c>
      <c r="AZ76" s="119">
        <f>IF('Indicator Data'!BB79="No Data",1,IF('Indicator Data imputation'!BA79&lt;&gt;"",1,0))</f>
        <v>0</v>
      </c>
      <c r="BA76" s="119">
        <f>IF('Indicator Data'!BC79="No Data",1,IF('Indicator Data imputation'!BB79&lt;&gt;"",1,0))</f>
        <v>0</v>
      </c>
      <c r="BB76" s="119">
        <f>IF('Indicator Data'!BD79="No Data",1,IF('Indicator Data imputation'!BC79&lt;&gt;"",1,0))</f>
        <v>0</v>
      </c>
      <c r="BC76" s="119">
        <f>IF('Indicator Data'!BE79="No Data",1,IF('Indicator Data imputation'!BD79&lt;&gt;"",1,0))</f>
        <v>0</v>
      </c>
      <c r="BD76" s="4">
        <f t="shared" si="2"/>
        <v>1</v>
      </c>
      <c r="BE76" s="121">
        <f t="shared" si="3"/>
        <v>1.8518518518518517E-2</v>
      </c>
    </row>
    <row r="77" spans="1:57">
      <c r="A77" s="79" t="s">
        <v>408</v>
      </c>
      <c r="B77" s="119">
        <f>IF('Indicator Data'!D80="No Data",1,IF('Indicator Data imputation'!C80&lt;&gt;"",1,0))</f>
        <v>0</v>
      </c>
      <c r="C77" s="119">
        <f>IF('Indicator Data'!E80="No Data",1,IF('Indicator Data imputation'!D80&lt;&gt;"",1,0))</f>
        <v>0</v>
      </c>
      <c r="D77" s="119">
        <f>IF('Indicator Data'!F80="No Data",1,IF('Indicator Data imputation'!E80&lt;&gt;"",1,0))</f>
        <v>0</v>
      </c>
      <c r="E77" s="119">
        <f>IF('Indicator Data'!G80="No Data",1,IF('Indicator Data imputation'!F80&lt;&gt;"",1,0))</f>
        <v>0</v>
      </c>
      <c r="F77" s="119">
        <f>IF('Indicator Data'!H80="No Data",1,IF('Indicator Data imputation'!G80&lt;&gt;"",1,0))</f>
        <v>0</v>
      </c>
      <c r="G77" s="119">
        <f>IF('Indicator Data'!I80="No Data",1,IF('Indicator Data imputation'!H80&lt;&gt;"",1,0))</f>
        <v>0</v>
      </c>
      <c r="H77" s="119">
        <f>IF('Indicator Data'!J80="No Data",1,IF('Indicator Data imputation'!I80&lt;&gt;"",1,0))</f>
        <v>0</v>
      </c>
      <c r="I77" s="119">
        <f>IF('Indicator Data'!K80="No Data",1,IF('Indicator Data imputation'!J80&lt;&gt;"",1,0))</f>
        <v>0</v>
      </c>
      <c r="J77" s="119">
        <f>IF('Indicator Data'!L80="No Data",1,IF('Indicator Data imputation'!K80&lt;&gt;"",1,0))</f>
        <v>0</v>
      </c>
      <c r="K77" s="119">
        <f>IF('Indicator Data'!M80="No Data",1,IF('Indicator Data imputation'!L80&lt;&gt;"",1,0))</f>
        <v>0</v>
      </c>
      <c r="L77" s="119">
        <f>IF('Indicator Data'!N80="No Data",1,IF('Indicator Data imputation'!M80&lt;&gt;"",1,0))</f>
        <v>0</v>
      </c>
      <c r="M77" s="119">
        <f>IF('Indicator Data'!O80="No Data",1,IF('Indicator Data imputation'!N80&lt;&gt;"",1,0))</f>
        <v>0</v>
      </c>
      <c r="N77" s="119">
        <f>IF('Indicator Data'!P80="No Data",1,IF('Indicator Data imputation'!O80&lt;&gt;"",1,0))</f>
        <v>0</v>
      </c>
      <c r="O77" s="119">
        <f>IF('Indicator Data'!Q80="No Data",1,IF('Indicator Data imputation'!P80&lt;&gt;"",1,0))</f>
        <v>0</v>
      </c>
      <c r="P77" s="119">
        <f>IF('Indicator Data'!R80="No Data",1,IF('Indicator Data imputation'!Q80&lt;&gt;"",1,0))</f>
        <v>0</v>
      </c>
      <c r="Q77" s="119">
        <f>IF('Indicator Data'!S80="No Data",1,IF('Indicator Data imputation'!R80&lt;&gt;"",1,0))</f>
        <v>0</v>
      </c>
      <c r="R77" s="119">
        <f>IF('Indicator Data'!T80="No Data",1,IF('Indicator Data imputation'!S80&lt;&gt;"",1,0))</f>
        <v>0</v>
      </c>
      <c r="S77" s="119">
        <f>IF('Indicator Data'!U80="No Data",1,IF('Indicator Data imputation'!T80&lt;&gt;"",1,0))</f>
        <v>0</v>
      </c>
      <c r="T77" s="119">
        <f>IF('Indicator Data'!V80="No Data",1,IF('Indicator Data imputation'!U80&lt;&gt;"",1,0))</f>
        <v>0</v>
      </c>
      <c r="U77" s="119">
        <f>IF('Indicator Data'!W80="No Data",1,IF('Indicator Data imputation'!V80&lt;&gt;"",1,0))</f>
        <v>0</v>
      </c>
      <c r="V77" s="119">
        <f>IF('Indicator Data'!X80="No Data",1,IF('Indicator Data imputation'!W80&lt;&gt;"",1,0))</f>
        <v>0</v>
      </c>
      <c r="W77" s="119">
        <f>IF('Indicator Data'!Y80="No Data",1,IF('Indicator Data imputation'!X80&lt;&gt;"",1,0))</f>
        <v>0</v>
      </c>
      <c r="X77" s="119">
        <f>IF('Indicator Data'!Z80="No Data",1,IF('Indicator Data imputation'!Y80&lt;&gt;"",1,0))</f>
        <v>0</v>
      </c>
      <c r="Y77" s="119">
        <f>IF('Indicator Data'!AA80="No Data",1,IF('Indicator Data imputation'!Z80&lt;&gt;"",1,0))</f>
        <v>0</v>
      </c>
      <c r="Z77" s="119">
        <f>IF('Indicator Data'!AB80="No Data",1,IF('Indicator Data imputation'!AA80&lt;&gt;"",1,0))</f>
        <v>0</v>
      </c>
      <c r="AA77" s="119">
        <f>IF('Indicator Data'!AC80="No Data",1,IF('Indicator Data imputation'!AB80&lt;&gt;"",1,0))</f>
        <v>0</v>
      </c>
      <c r="AB77" s="119">
        <f>IF('Indicator Data'!AD80="No Data",1,IF('Indicator Data imputation'!AC80&lt;&gt;"",1,0))</f>
        <v>0</v>
      </c>
      <c r="AC77" s="119">
        <f>IF('Indicator Data'!AE80="No Data",1,IF('Indicator Data imputation'!AD80&lt;&gt;"",1,0))</f>
        <v>0</v>
      </c>
      <c r="AD77" s="119">
        <f>IF('Indicator Data'!AF80="No Data",1,IF('Indicator Data imputation'!AE80&lt;&gt;"",1,0))</f>
        <v>0</v>
      </c>
      <c r="AE77" s="119">
        <f>IF('Indicator Data'!AG80="No Data",1,IF('Indicator Data imputation'!AF80&lt;&gt;"",1,0))</f>
        <v>0</v>
      </c>
      <c r="AF77" s="119">
        <f>IF('Indicator Data'!AH80="No Data",1,IF('Indicator Data imputation'!AG80&lt;&gt;"",1,0))</f>
        <v>0</v>
      </c>
      <c r="AG77" s="119">
        <f>IF('Indicator Data'!AI80="No Data",1,IF('Indicator Data imputation'!AH80&lt;&gt;"",1,0))</f>
        <v>0</v>
      </c>
      <c r="AH77" s="119">
        <f>IF('Indicator Data'!AJ80="No Data",1,IF('Indicator Data imputation'!AI80&lt;&gt;"",1,0))</f>
        <v>0</v>
      </c>
      <c r="AI77" s="119">
        <f>IF('Indicator Data'!AK80="No Data",1,IF('Indicator Data imputation'!AJ80&lt;&gt;"",1,0))</f>
        <v>0</v>
      </c>
      <c r="AJ77" s="119">
        <f>IF('Indicator Data'!AL80="No Data",1,IF('Indicator Data imputation'!AK80&lt;&gt;"",1,0))</f>
        <v>0</v>
      </c>
      <c r="AK77" s="119">
        <f>IF('Indicator Data'!AM80="No Data",1,IF('Indicator Data imputation'!AL80&lt;&gt;"",1,0))</f>
        <v>1</v>
      </c>
      <c r="AL77" s="119">
        <f>IF('Indicator Data'!AN80="No Data",1,IF('Indicator Data imputation'!AM80&lt;&gt;"",1,0))</f>
        <v>0</v>
      </c>
      <c r="AM77" s="119">
        <f>IF('Indicator Data'!AO80="No Data",1,IF('Indicator Data imputation'!AN80&lt;&gt;"",1,0))</f>
        <v>0</v>
      </c>
      <c r="AN77" s="119">
        <f>IF('Indicator Data'!AP80="No Data",1,IF('Indicator Data imputation'!AO80&lt;&gt;"",1,0))</f>
        <v>0</v>
      </c>
      <c r="AO77" s="119">
        <f>IF('Indicator Data'!AQ80="No Data",1,IF('Indicator Data imputation'!AP80&lt;&gt;"",1,0))</f>
        <v>0</v>
      </c>
      <c r="AP77" s="119">
        <f>IF('Indicator Data'!AR80="No Data",1,IF('Indicator Data imputation'!AQ80&lt;&gt;"",1,0))</f>
        <v>0</v>
      </c>
      <c r="AQ77" s="119">
        <f>IF('Indicator Data'!AS80="No Data",1,IF('Indicator Data imputation'!AR80&lt;&gt;"",1,0))</f>
        <v>0</v>
      </c>
      <c r="AR77" s="119">
        <f>IF('Indicator Data'!AT80="No Data",1,IF('Indicator Data imputation'!AS80&lt;&gt;"",1,0))</f>
        <v>0</v>
      </c>
      <c r="AS77" s="119">
        <f>IF('Indicator Data'!AU80="No Data",1,IF('Indicator Data imputation'!AT80&lt;&gt;"",1,0))</f>
        <v>0</v>
      </c>
      <c r="AT77" s="119">
        <f>IF('Indicator Data'!AV80="No Data",1,IF('Indicator Data imputation'!AU80&lt;&gt;"",1,0))</f>
        <v>0</v>
      </c>
      <c r="AU77" s="119">
        <f>IF('Indicator Data'!AW80="No Data",1,IF('Indicator Data imputation'!AV80&lt;&gt;"",1,0))</f>
        <v>0</v>
      </c>
      <c r="AV77" s="119">
        <f>IF('Indicator Data'!AX80="No Data",1,IF('Indicator Data imputation'!AW80&lt;&gt;"",1,0))</f>
        <v>0</v>
      </c>
      <c r="AW77" s="119">
        <f>IF('Indicator Data'!AY80="No Data",1,IF('Indicator Data imputation'!AX80&lt;&gt;"",1,0))</f>
        <v>0</v>
      </c>
      <c r="AX77" s="119">
        <f>IF('Indicator Data'!AZ80="No Data",1,IF('Indicator Data imputation'!AY80&lt;&gt;"",1,0))</f>
        <v>0</v>
      </c>
      <c r="AY77" s="119">
        <f>IF('Indicator Data'!BA80="No Data",1,IF('Indicator Data imputation'!AZ80&lt;&gt;"",1,0))</f>
        <v>0</v>
      </c>
      <c r="AZ77" s="119">
        <f>IF('Indicator Data'!BB80="No Data",1,IF('Indicator Data imputation'!BA80&lt;&gt;"",1,0))</f>
        <v>0</v>
      </c>
      <c r="BA77" s="119">
        <f>IF('Indicator Data'!BC80="No Data",1,IF('Indicator Data imputation'!BB80&lt;&gt;"",1,0))</f>
        <v>0</v>
      </c>
      <c r="BB77" s="119">
        <f>IF('Indicator Data'!BD80="No Data",1,IF('Indicator Data imputation'!BC80&lt;&gt;"",1,0))</f>
        <v>0</v>
      </c>
      <c r="BC77" s="119">
        <f>IF('Indicator Data'!BE80="No Data",1,IF('Indicator Data imputation'!BD80&lt;&gt;"",1,0))</f>
        <v>0</v>
      </c>
      <c r="BD77" s="4">
        <f t="shared" si="2"/>
        <v>1</v>
      </c>
      <c r="BE77" s="121">
        <f t="shared" si="3"/>
        <v>1.8518518518518517E-2</v>
      </c>
    </row>
    <row r="78" spans="1:57">
      <c r="A78" s="79" t="s">
        <v>409</v>
      </c>
      <c r="B78" s="119">
        <f>IF('Indicator Data'!D81="No Data",1,IF('Indicator Data imputation'!C81&lt;&gt;"",1,0))</f>
        <v>0</v>
      </c>
      <c r="C78" s="119">
        <f>IF('Indicator Data'!E81="No Data",1,IF('Indicator Data imputation'!D81&lt;&gt;"",1,0))</f>
        <v>0</v>
      </c>
      <c r="D78" s="119">
        <f>IF('Indicator Data'!F81="No Data",1,IF('Indicator Data imputation'!E81&lt;&gt;"",1,0))</f>
        <v>0</v>
      </c>
      <c r="E78" s="119">
        <f>IF('Indicator Data'!G81="No Data",1,IF('Indicator Data imputation'!F81&lt;&gt;"",1,0))</f>
        <v>0</v>
      </c>
      <c r="F78" s="119">
        <f>IF('Indicator Data'!H81="No Data",1,IF('Indicator Data imputation'!G81&lt;&gt;"",1,0))</f>
        <v>0</v>
      </c>
      <c r="G78" s="119">
        <f>IF('Indicator Data'!I81="No Data",1,IF('Indicator Data imputation'!H81&lt;&gt;"",1,0))</f>
        <v>0</v>
      </c>
      <c r="H78" s="119">
        <f>IF('Indicator Data'!J81="No Data",1,IF('Indicator Data imputation'!I81&lt;&gt;"",1,0))</f>
        <v>0</v>
      </c>
      <c r="I78" s="119">
        <f>IF('Indicator Data'!K81="No Data",1,IF('Indicator Data imputation'!J81&lt;&gt;"",1,0))</f>
        <v>0</v>
      </c>
      <c r="J78" s="119">
        <f>IF('Indicator Data'!L81="No Data",1,IF('Indicator Data imputation'!K81&lt;&gt;"",1,0))</f>
        <v>0</v>
      </c>
      <c r="K78" s="119">
        <f>IF('Indicator Data'!M81="No Data",1,IF('Indicator Data imputation'!L81&lt;&gt;"",1,0))</f>
        <v>0</v>
      </c>
      <c r="L78" s="119">
        <f>IF('Indicator Data'!N81="No Data",1,IF('Indicator Data imputation'!M81&lt;&gt;"",1,0))</f>
        <v>0</v>
      </c>
      <c r="M78" s="119">
        <f>IF('Indicator Data'!O81="No Data",1,IF('Indicator Data imputation'!N81&lt;&gt;"",1,0))</f>
        <v>0</v>
      </c>
      <c r="N78" s="119">
        <f>IF('Indicator Data'!P81="No Data",1,IF('Indicator Data imputation'!O81&lt;&gt;"",1,0))</f>
        <v>0</v>
      </c>
      <c r="O78" s="119">
        <f>IF('Indicator Data'!Q81="No Data",1,IF('Indicator Data imputation'!P81&lt;&gt;"",1,0))</f>
        <v>0</v>
      </c>
      <c r="P78" s="119">
        <f>IF('Indicator Data'!R81="No Data",1,IF('Indicator Data imputation'!Q81&lt;&gt;"",1,0))</f>
        <v>0</v>
      </c>
      <c r="Q78" s="119">
        <f>IF('Indicator Data'!S81="No Data",1,IF('Indicator Data imputation'!R81&lt;&gt;"",1,0))</f>
        <v>0</v>
      </c>
      <c r="R78" s="119">
        <f>IF('Indicator Data'!T81="No Data",1,IF('Indicator Data imputation'!S81&lt;&gt;"",1,0))</f>
        <v>0</v>
      </c>
      <c r="S78" s="119">
        <f>IF('Indicator Data'!U81="No Data",1,IF('Indicator Data imputation'!T81&lt;&gt;"",1,0))</f>
        <v>0</v>
      </c>
      <c r="T78" s="119">
        <f>IF('Indicator Data'!V81="No Data",1,IF('Indicator Data imputation'!U81&lt;&gt;"",1,0))</f>
        <v>0</v>
      </c>
      <c r="U78" s="119">
        <f>IF('Indicator Data'!W81="No Data",1,IF('Indicator Data imputation'!V81&lt;&gt;"",1,0))</f>
        <v>0</v>
      </c>
      <c r="V78" s="119">
        <f>IF('Indicator Data'!X81="No Data",1,IF('Indicator Data imputation'!W81&lt;&gt;"",1,0))</f>
        <v>0</v>
      </c>
      <c r="W78" s="119">
        <f>IF('Indicator Data'!Y81="No Data",1,IF('Indicator Data imputation'!X81&lt;&gt;"",1,0))</f>
        <v>0</v>
      </c>
      <c r="X78" s="119">
        <f>IF('Indicator Data'!Z81="No Data",1,IF('Indicator Data imputation'!Y81&lt;&gt;"",1,0))</f>
        <v>0</v>
      </c>
      <c r="Y78" s="119">
        <f>IF('Indicator Data'!AA81="No Data",1,IF('Indicator Data imputation'!Z81&lt;&gt;"",1,0))</f>
        <v>0</v>
      </c>
      <c r="Z78" s="119">
        <f>IF('Indicator Data'!AB81="No Data",1,IF('Indicator Data imputation'!AA81&lt;&gt;"",1,0))</f>
        <v>0</v>
      </c>
      <c r="AA78" s="119">
        <f>IF('Indicator Data'!AC81="No Data",1,IF('Indicator Data imputation'!AB81&lt;&gt;"",1,0))</f>
        <v>0</v>
      </c>
      <c r="AB78" s="119">
        <f>IF('Indicator Data'!AD81="No Data",1,IF('Indicator Data imputation'!AC81&lt;&gt;"",1,0))</f>
        <v>0</v>
      </c>
      <c r="AC78" s="119">
        <f>IF('Indicator Data'!AE81="No Data",1,IF('Indicator Data imputation'!AD81&lt;&gt;"",1,0))</f>
        <v>0</v>
      </c>
      <c r="AD78" s="119">
        <f>IF('Indicator Data'!AF81="No Data",1,IF('Indicator Data imputation'!AE81&lt;&gt;"",1,0))</f>
        <v>0</v>
      </c>
      <c r="AE78" s="119">
        <f>IF('Indicator Data'!AG81="No Data",1,IF('Indicator Data imputation'!AF81&lt;&gt;"",1,0))</f>
        <v>0</v>
      </c>
      <c r="AF78" s="119">
        <f>IF('Indicator Data'!AH81="No Data",1,IF('Indicator Data imputation'!AG81&lt;&gt;"",1,0))</f>
        <v>0</v>
      </c>
      <c r="AG78" s="119">
        <f>IF('Indicator Data'!AI81="No Data",1,IF('Indicator Data imputation'!AH81&lt;&gt;"",1,0))</f>
        <v>0</v>
      </c>
      <c r="AH78" s="119">
        <f>IF('Indicator Data'!AJ81="No Data",1,IF('Indicator Data imputation'!AI81&lt;&gt;"",1,0))</f>
        <v>0</v>
      </c>
      <c r="AI78" s="119">
        <f>IF('Indicator Data'!AK81="No Data",1,IF('Indicator Data imputation'!AJ81&lt;&gt;"",1,0))</f>
        <v>0</v>
      </c>
      <c r="AJ78" s="119">
        <f>IF('Indicator Data'!AL81="No Data",1,IF('Indicator Data imputation'!AK81&lt;&gt;"",1,0))</f>
        <v>0</v>
      </c>
      <c r="AK78" s="119">
        <f>IF('Indicator Data'!AM81="No Data",1,IF('Indicator Data imputation'!AL81&lt;&gt;"",1,0))</f>
        <v>1</v>
      </c>
      <c r="AL78" s="119">
        <f>IF('Indicator Data'!AN81="No Data",1,IF('Indicator Data imputation'!AM81&lt;&gt;"",1,0))</f>
        <v>0</v>
      </c>
      <c r="AM78" s="119">
        <f>IF('Indicator Data'!AO81="No Data",1,IF('Indicator Data imputation'!AN81&lt;&gt;"",1,0))</f>
        <v>0</v>
      </c>
      <c r="AN78" s="119">
        <f>IF('Indicator Data'!AP81="No Data",1,IF('Indicator Data imputation'!AO81&lt;&gt;"",1,0))</f>
        <v>0</v>
      </c>
      <c r="AO78" s="119">
        <f>IF('Indicator Data'!AQ81="No Data",1,IF('Indicator Data imputation'!AP81&lt;&gt;"",1,0))</f>
        <v>0</v>
      </c>
      <c r="AP78" s="119">
        <f>IF('Indicator Data'!AR81="No Data",1,IF('Indicator Data imputation'!AQ81&lt;&gt;"",1,0))</f>
        <v>0</v>
      </c>
      <c r="AQ78" s="119">
        <f>IF('Indicator Data'!AS81="No Data",1,IF('Indicator Data imputation'!AR81&lt;&gt;"",1,0))</f>
        <v>0</v>
      </c>
      <c r="AR78" s="119">
        <f>IF('Indicator Data'!AT81="No Data",1,IF('Indicator Data imputation'!AS81&lt;&gt;"",1,0))</f>
        <v>0</v>
      </c>
      <c r="AS78" s="119">
        <f>IF('Indicator Data'!AU81="No Data",1,IF('Indicator Data imputation'!AT81&lt;&gt;"",1,0))</f>
        <v>0</v>
      </c>
      <c r="AT78" s="119">
        <f>IF('Indicator Data'!AV81="No Data",1,IF('Indicator Data imputation'!AU81&lt;&gt;"",1,0))</f>
        <v>0</v>
      </c>
      <c r="AU78" s="119">
        <f>IF('Indicator Data'!AW81="No Data",1,IF('Indicator Data imputation'!AV81&lt;&gt;"",1,0))</f>
        <v>0</v>
      </c>
      <c r="AV78" s="119">
        <f>IF('Indicator Data'!AX81="No Data",1,IF('Indicator Data imputation'!AW81&lt;&gt;"",1,0))</f>
        <v>0</v>
      </c>
      <c r="AW78" s="119">
        <f>IF('Indicator Data'!AY81="No Data",1,IF('Indicator Data imputation'!AX81&lt;&gt;"",1,0))</f>
        <v>0</v>
      </c>
      <c r="AX78" s="119">
        <f>IF('Indicator Data'!AZ81="No Data",1,IF('Indicator Data imputation'!AY81&lt;&gt;"",1,0))</f>
        <v>0</v>
      </c>
      <c r="AY78" s="119">
        <f>IF('Indicator Data'!BA81="No Data",1,IF('Indicator Data imputation'!AZ81&lt;&gt;"",1,0))</f>
        <v>0</v>
      </c>
      <c r="AZ78" s="119">
        <f>IF('Indicator Data'!BB81="No Data",1,IF('Indicator Data imputation'!BA81&lt;&gt;"",1,0))</f>
        <v>0</v>
      </c>
      <c r="BA78" s="119">
        <f>IF('Indicator Data'!BC81="No Data",1,IF('Indicator Data imputation'!BB81&lt;&gt;"",1,0))</f>
        <v>0</v>
      </c>
      <c r="BB78" s="119">
        <f>IF('Indicator Data'!BD81="No Data",1,IF('Indicator Data imputation'!BC81&lt;&gt;"",1,0))</f>
        <v>0</v>
      </c>
      <c r="BC78" s="119">
        <f>IF('Indicator Data'!BE81="No Data",1,IF('Indicator Data imputation'!BD81&lt;&gt;"",1,0))</f>
        <v>0</v>
      </c>
      <c r="BD78" s="4">
        <f t="shared" si="2"/>
        <v>1</v>
      </c>
      <c r="BE78" s="121">
        <f t="shared" si="3"/>
        <v>1.8518518518518517E-2</v>
      </c>
    </row>
    <row r="79" spans="1:57">
      <c r="A79" s="79" t="s">
        <v>410</v>
      </c>
      <c r="B79" s="119">
        <f>IF('Indicator Data'!D82="No Data",1,IF('Indicator Data imputation'!C82&lt;&gt;"",1,0))</f>
        <v>0</v>
      </c>
      <c r="C79" s="119">
        <f>IF('Indicator Data'!E82="No Data",1,IF('Indicator Data imputation'!D82&lt;&gt;"",1,0))</f>
        <v>0</v>
      </c>
      <c r="D79" s="119">
        <f>IF('Indicator Data'!F82="No Data",1,IF('Indicator Data imputation'!E82&lt;&gt;"",1,0))</f>
        <v>0</v>
      </c>
      <c r="E79" s="119">
        <f>IF('Indicator Data'!G82="No Data",1,IF('Indicator Data imputation'!F82&lt;&gt;"",1,0))</f>
        <v>0</v>
      </c>
      <c r="F79" s="119">
        <f>IF('Indicator Data'!H82="No Data",1,IF('Indicator Data imputation'!G82&lt;&gt;"",1,0))</f>
        <v>0</v>
      </c>
      <c r="G79" s="119">
        <f>IF('Indicator Data'!I82="No Data",1,IF('Indicator Data imputation'!H82&lt;&gt;"",1,0))</f>
        <v>0</v>
      </c>
      <c r="H79" s="119">
        <f>IF('Indicator Data'!J82="No Data",1,IF('Indicator Data imputation'!I82&lt;&gt;"",1,0))</f>
        <v>0</v>
      </c>
      <c r="I79" s="119">
        <f>IF('Indicator Data'!K82="No Data",1,IF('Indicator Data imputation'!J82&lt;&gt;"",1,0))</f>
        <v>0</v>
      </c>
      <c r="J79" s="119">
        <f>IF('Indicator Data'!L82="No Data",1,IF('Indicator Data imputation'!K82&lt;&gt;"",1,0))</f>
        <v>0</v>
      </c>
      <c r="K79" s="119">
        <f>IF('Indicator Data'!M82="No Data",1,IF('Indicator Data imputation'!L82&lt;&gt;"",1,0))</f>
        <v>0</v>
      </c>
      <c r="L79" s="119">
        <f>IF('Indicator Data'!N82="No Data",1,IF('Indicator Data imputation'!M82&lt;&gt;"",1,0))</f>
        <v>0</v>
      </c>
      <c r="M79" s="119">
        <f>IF('Indicator Data'!O82="No Data",1,IF('Indicator Data imputation'!N82&lt;&gt;"",1,0))</f>
        <v>0</v>
      </c>
      <c r="N79" s="119">
        <f>IF('Indicator Data'!P82="No Data",1,IF('Indicator Data imputation'!O82&lt;&gt;"",1,0))</f>
        <v>0</v>
      </c>
      <c r="O79" s="119">
        <f>IF('Indicator Data'!Q82="No Data",1,IF('Indicator Data imputation'!P82&lt;&gt;"",1,0))</f>
        <v>0</v>
      </c>
      <c r="P79" s="119">
        <f>IF('Indicator Data'!R82="No Data",1,IF('Indicator Data imputation'!Q82&lt;&gt;"",1,0))</f>
        <v>0</v>
      </c>
      <c r="Q79" s="119">
        <f>IF('Indicator Data'!S82="No Data",1,IF('Indicator Data imputation'!R82&lt;&gt;"",1,0))</f>
        <v>0</v>
      </c>
      <c r="R79" s="119">
        <f>IF('Indicator Data'!T82="No Data",1,IF('Indicator Data imputation'!S82&lt;&gt;"",1,0))</f>
        <v>0</v>
      </c>
      <c r="S79" s="119">
        <f>IF('Indicator Data'!U82="No Data",1,IF('Indicator Data imputation'!T82&lt;&gt;"",1,0))</f>
        <v>0</v>
      </c>
      <c r="T79" s="119">
        <f>IF('Indicator Data'!V82="No Data",1,IF('Indicator Data imputation'!U82&lt;&gt;"",1,0))</f>
        <v>0</v>
      </c>
      <c r="U79" s="119">
        <f>IF('Indicator Data'!W82="No Data",1,IF('Indicator Data imputation'!V82&lt;&gt;"",1,0))</f>
        <v>0</v>
      </c>
      <c r="V79" s="119">
        <f>IF('Indicator Data'!X82="No Data",1,IF('Indicator Data imputation'!W82&lt;&gt;"",1,0))</f>
        <v>0</v>
      </c>
      <c r="W79" s="119">
        <f>IF('Indicator Data'!Y82="No Data",1,IF('Indicator Data imputation'!X82&lt;&gt;"",1,0))</f>
        <v>0</v>
      </c>
      <c r="X79" s="119">
        <f>IF('Indicator Data'!Z82="No Data",1,IF('Indicator Data imputation'!Y82&lt;&gt;"",1,0))</f>
        <v>0</v>
      </c>
      <c r="Y79" s="119">
        <f>IF('Indicator Data'!AA82="No Data",1,IF('Indicator Data imputation'!Z82&lt;&gt;"",1,0))</f>
        <v>0</v>
      </c>
      <c r="Z79" s="119">
        <f>IF('Indicator Data'!AB82="No Data",1,IF('Indicator Data imputation'!AA82&lt;&gt;"",1,0))</f>
        <v>0</v>
      </c>
      <c r="AA79" s="119">
        <f>IF('Indicator Data'!AC82="No Data",1,IF('Indicator Data imputation'!AB82&lt;&gt;"",1,0))</f>
        <v>0</v>
      </c>
      <c r="AB79" s="119">
        <f>IF('Indicator Data'!AD82="No Data",1,IF('Indicator Data imputation'!AC82&lt;&gt;"",1,0))</f>
        <v>0</v>
      </c>
      <c r="AC79" s="119">
        <f>IF('Indicator Data'!AE82="No Data",1,IF('Indicator Data imputation'!AD82&lt;&gt;"",1,0))</f>
        <v>0</v>
      </c>
      <c r="AD79" s="119">
        <f>IF('Indicator Data'!AF82="No Data",1,IF('Indicator Data imputation'!AE82&lt;&gt;"",1,0))</f>
        <v>0</v>
      </c>
      <c r="AE79" s="119">
        <f>IF('Indicator Data'!AG82="No Data",1,IF('Indicator Data imputation'!AF82&lt;&gt;"",1,0))</f>
        <v>0</v>
      </c>
      <c r="AF79" s="119">
        <f>IF('Indicator Data'!AH82="No Data",1,IF('Indicator Data imputation'!AG82&lt;&gt;"",1,0))</f>
        <v>0</v>
      </c>
      <c r="AG79" s="119">
        <f>IF('Indicator Data'!AI82="No Data",1,IF('Indicator Data imputation'!AH82&lt;&gt;"",1,0))</f>
        <v>0</v>
      </c>
      <c r="AH79" s="119">
        <f>IF('Indicator Data'!AJ82="No Data",1,IF('Indicator Data imputation'!AI82&lt;&gt;"",1,0))</f>
        <v>0</v>
      </c>
      <c r="AI79" s="119">
        <f>IF('Indicator Data'!AK82="No Data",1,IF('Indicator Data imputation'!AJ82&lt;&gt;"",1,0))</f>
        <v>0</v>
      </c>
      <c r="AJ79" s="119">
        <f>IF('Indicator Data'!AL82="No Data",1,IF('Indicator Data imputation'!AK82&lt;&gt;"",1,0))</f>
        <v>0</v>
      </c>
      <c r="AK79" s="119">
        <f>IF('Indicator Data'!AM82="No Data",1,IF('Indicator Data imputation'!AL82&lt;&gt;"",1,0))</f>
        <v>1</v>
      </c>
      <c r="AL79" s="119">
        <f>IF('Indicator Data'!AN82="No Data",1,IF('Indicator Data imputation'!AM82&lt;&gt;"",1,0))</f>
        <v>0</v>
      </c>
      <c r="AM79" s="119">
        <f>IF('Indicator Data'!AO82="No Data",1,IF('Indicator Data imputation'!AN82&lt;&gt;"",1,0))</f>
        <v>0</v>
      </c>
      <c r="AN79" s="119">
        <f>IF('Indicator Data'!AP82="No Data",1,IF('Indicator Data imputation'!AO82&lt;&gt;"",1,0))</f>
        <v>0</v>
      </c>
      <c r="AO79" s="119">
        <f>IF('Indicator Data'!AQ82="No Data",1,IF('Indicator Data imputation'!AP82&lt;&gt;"",1,0))</f>
        <v>0</v>
      </c>
      <c r="AP79" s="119">
        <f>IF('Indicator Data'!AR82="No Data",1,IF('Indicator Data imputation'!AQ82&lt;&gt;"",1,0))</f>
        <v>0</v>
      </c>
      <c r="AQ79" s="119">
        <f>IF('Indicator Data'!AS82="No Data",1,IF('Indicator Data imputation'!AR82&lt;&gt;"",1,0))</f>
        <v>0</v>
      </c>
      <c r="AR79" s="119">
        <f>IF('Indicator Data'!AT82="No Data",1,IF('Indicator Data imputation'!AS82&lt;&gt;"",1,0))</f>
        <v>0</v>
      </c>
      <c r="AS79" s="119">
        <f>IF('Indicator Data'!AU82="No Data",1,IF('Indicator Data imputation'!AT82&lt;&gt;"",1,0))</f>
        <v>0</v>
      </c>
      <c r="AT79" s="119">
        <f>IF('Indicator Data'!AV82="No Data",1,IF('Indicator Data imputation'!AU82&lt;&gt;"",1,0))</f>
        <v>0</v>
      </c>
      <c r="AU79" s="119">
        <f>IF('Indicator Data'!AW82="No Data",1,IF('Indicator Data imputation'!AV82&lt;&gt;"",1,0))</f>
        <v>0</v>
      </c>
      <c r="AV79" s="119">
        <f>IF('Indicator Data'!AX82="No Data",1,IF('Indicator Data imputation'!AW82&lt;&gt;"",1,0))</f>
        <v>0</v>
      </c>
      <c r="AW79" s="119">
        <f>IF('Indicator Data'!AY82="No Data",1,IF('Indicator Data imputation'!AX82&lt;&gt;"",1,0))</f>
        <v>0</v>
      </c>
      <c r="AX79" s="119">
        <f>IF('Indicator Data'!AZ82="No Data",1,IF('Indicator Data imputation'!AY82&lt;&gt;"",1,0))</f>
        <v>0</v>
      </c>
      <c r="AY79" s="119">
        <f>IF('Indicator Data'!BA82="No Data",1,IF('Indicator Data imputation'!AZ82&lt;&gt;"",1,0))</f>
        <v>0</v>
      </c>
      <c r="AZ79" s="119">
        <f>IF('Indicator Data'!BB82="No Data",1,IF('Indicator Data imputation'!BA82&lt;&gt;"",1,0))</f>
        <v>0</v>
      </c>
      <c r="BA79" s="119">
        <f>IF('Indicator Data'!BC82="No Data",1,IF('Indicator Data imputation'!BB82&lt;&gt;"",1,0))</f>
        <v>0</v>
      </c>
      <c r="BB79" s="119">
        <f>IF('Indicator Data'!BD82="No Data",1,IF('Indicator Data imputation'!BC82&lt;&gt;"",1,0))</f>
        <v>0</v>
      </c>
      <c r="BC79" s="119">
        <f>IF('Indicator Data'!BE82="No Data",1,IF('Indicator Data imputation'!BD82&lt;&gt;"",1,0))</f>
        <v>0</v>
      </c>
      <c r="BD79" s="4">
        <f t="shared" si="2"/>
        <v>1</v>
      </c>
      <c r="BE79" s="121">
        <f t="shared" si="3"/>
        <v>1.8518518518518517E-2</v>
      </c>
    </row>
    <row r="80" spans="1:57">
      <c r="A80" s="79" t="s">
        <v>411</v>
      </c>
      <c r="B80" s="119">
        <f>IF('Indicator Data'!D83="No Data",1,IF('Indicator Data imputation'!C83&lt;&gt;"",1,0))</f>
        <v>0</v>
      </c>
      <c r="C80" s="119">
        <f>IF('Indicator Data'!E83="No Data",1,IF('Indicator Data imputation'!D83&lt;&gt;"",1,0))</f>
        <v>0</v>
      </c>
      <c r="D80" s="119">
        <f>IF('Indicator Data'!F83="No Data",1,IF('Indicator Data imputation'!E83&lt;&gt;"",1,0))</f>
        <v>0</v>
      </c>
      <c r="E80" s="119">
        <f>IF('Indicator Data'!G83="No Data",1,IF('Indicator Data imputation'!F83&lt;&gt;"",1,0))</f>
        <v>0</v>
      </c>
      <c r="F80" s="119">
        <f>IF('Indicator Data'!H83="No Data",1,IF('Indicator Data imputation'!G83&lt;&gt;"",1,0))</f>
        <v>0</v>
      </c>
      <c r="G80" s="119">
        <f>IF('Indicator Data'!I83="No Data",1,IF('Indicator Data imputation'!H83&lt;&gt;"",1,0))</f>
        <v>0</v>
      </c>
      <c r="H80" s="119">
        <f>IF('Indicator Data'!J83="No Data",1,IF('Indicator Data imputation'!I83&lt;&gt;"",1,0))</f>
        <v>0</v>
      </c>
      <c r="I80" s="119">
        <f>IF('Indicator Data'!K83="No Data",1,IF('Indicator Data imputation'!J83&lt;&gt;"",1,0))</f>
        <v>0</v>
      </c>
      <c r="J80" s="119">
        <f>IF('Indicator Data'!L83="No Data",1,IF('Indicator Data imputation'!K83&lt;&gt;"",1,0))</f>
        <v>0</v>
      </c>
      <c r="K80" s="119">
        <f>IF('Indicator Data'!M83="No Data",1,IF('Indicator Data imputation'!L83&lt;&gt;"",1,0))</f>
        <v>0</v>
      </c>
      <c r="L80" s="119">
        <f>IF('Indicator Data'!N83="No Data",1,IF('Indicator Data imputation'!M83&lt;&gt;"",1,0))</f>
        <v>0</v>
      </c>
      <c r="M80" s="119">
        <f>IF('Indicator Data'!O83="No Data",1,IF('Indicator Data imputation'!N83&lt;&gt;"",1,0))</f>
        <v>0</v>
      </c>
      <c r="N80" s="119">
        <f>IF('Indicator Data'!P83="No Data",1,IF('Indicator Data imputation'!O83&lt;&gt;"",1,0))</f>
        <v>0</v>
      </c>
      <c r="O80" s="119">
        <f>IF('Indicator Data'!Q83="No Data",1,IF('Indicator Data imputation'!P83&lt;&gt;"",1,0))</f>
        <v>0</v>
      </c>
      <c r="P80" s="119">
        <f>IF('Indicator Data'!R83="No Data",1,IF('Indicator Data imputation'!Q83&lt;&gt;"",1,0))</f>
        <v>0</v>
      </c>
      <c r="Q80" s="119">
        <f>IF('Indicator Data'!S83="No Data",1,IF('Indicator Data imputation'!R83&lt;&gt;"",1,0))</f>
        <v>0</v>
      </c>
      <c r="R80" s="119">
        <f>IF('Indicator Data'!T83="No Data",1,IF('Indicator Data imputation'!S83&lt;&gt;"",1,0))</f>
        <v>0</v>
      </c>
      <c r="S80" s="119">
        <f>IF('Indicator Data'!U83="No Data",1,IF('Indicator Data imputation'!T83&lt;&gt;"",1,0))</f>
        <v>0</v>
      </c>
      <c r="T80" s="119">
        <f>IF('Indicator Data'!V83="No Data",1,IF('Indicator Data imputation'!U83&lt;&gt;"",1,0))</f>
        <v>0</v>
      </c>
      <c r="U80" s="119">
        <f>IF('Indicator Data'!W83="No Data",1,IF('Indicator Data imputation'!V83&lt;&gt;"",1,0))</f>
        <v>0</v>
      </c>
      <c r="V80" s="119">
        <f>IF('Indicator Data'!X83="No Data",1,IF('Indicator Data imputation'!W83&lt;&gt;"",1,0))</f>
        <v>0</v>
      </c>
      <c r="W80" s="119">
        <f>IF('Indicator Data'!Y83="No Data",1,IF('Indicator Data imputation'!X83&lt;&gt;"",1,0))</f>
        <v>0</v>
      </c>
      <c r="X80" s="119">
        <f>IF('Indicator Data'!Z83="No Data",1,IF('Indicator Data imputation'!Y83&lt;&gt;"",1,0))</f>
        <v>0</v>
      </c>
      <c r="Y80" s="119">
        <f>IF('Indicator Data'!AA83="No Data",1,IF('Indicator Data imputation'!Z83&lt;&gt;"",1,0))</f>
        <v>0</v>
      </c>
      <c r="Z80" s="119">
        <f>IF('Indicator Data'!AB83="No Data",1,IF('Indicator Data imputation'!AA83&lt;&gt;"",1,0))</f>
        <v>0</v>
      </c>
      <c r="AA80" s="119">
        <f>IF('Indicator Data'!AC83="No Data",1,IF('Indicator Data imputation'!AB83&lt;&gt;"",1,0))</f>
        <v>0</v>
      </c>
      <c r="AB80" s="119">
        <f>IF('Indicator Data'!AD83="No Data",1,IF('Indicator Data imputation'!AC83&lt;&gt;"",1,0))</f>
        <v>0</v>
      </c>
      <c r="AC80" s="119">
        <f>IF('Indicator Data'!AE83="No Data",1,IF('Indicator Data imputation'!AD83&lt;&gt;"",1,0))</f>
        <v>0</v>
      </c>
      <c r="AD80" s="119">
        <f>IF('Indicator Data'!AF83="No Data",1,IF('Indicator Data imputation'!AE83&lt;&gt;"",1,0))</f>
        <v>0</v>
      </c>
      <c r="AE80" s="119">
        <f>IF('Indicator Data'!AG83="No Data",1,IF('Indicator Data imputation'!AF83&lt;&gt;"",1,0))</f>
        <v>0</v>
      </c>
      <c r="AF80" s="119">
        <f>IF('Indicator Data'!AH83="No Data",1,IF('Indicator Data imputation'!AG83&lt;&gt;"",1,0))</f>
        <v>0</v>
      </c>
      <c r="AG80" s="119">
        <f>IF('Indicator Data'!AI83="No Data",1,IF('Indicator Data imputation'!AH83&lt;&gt;"",1,0))</f>
        <v>0</v>
      </c>
      <c r="AH80" s="119">
        <f>IF('Indicator Data'!AJ83="No Data",1,IF('Indicator Data imputation'!AI83&lt;&gt;"",1,0))</f>
        <v>0</v>
      </c>
      <c r="AI80" s="119">
        <f>IF('Indicator Data'!AK83="No Data",1,IF('Indicator Data imputation'!AJ83&lt;&gt;"",1,0))</f>
        <v>0</v>
      </c>
      <c r="AJ80" s="119">
        <f>IF('Indicator Data'!AL83="No Data",1,IF('Indicator Data imputation'!AK83&lt;&gt;"",1,0))</f>
        <v>0</v>
      </c>
      <c r="AK80" s="119">
        <f>IF('Indicator Data'!AM83="No Data",1,IF('Indicator Data imputation'!AL83&lt;&gt;"",1,0))</f>
        <v>1</v>
      </c>
      <c r="AL80" s="119">
        <f>IF('Indicator Data'!AN83="No Data",1,IF('Indicator Data imputation'!AM83&lt;&gt;"",1,0))</f>
        <v>0</v>
      </c>
      <c r="AM80" s="119">
        <f>IF('Indicator Data'!AO83="No Data",1,IF('Indicator Data imputation'!AN83&lt;&gt;"",1,0))</f>
        <v>0</v>
      </c>
      <c r="AN80" s="119">
        <f>IF('Indicator Data'!AP83="No Data",1,IF('Indicator Data imputation'!AO83&lt;&gt;"",1,0))</f>
        <v>0</v>
      </c>
      <c r="AO80" s="119">
        <f>IF('Indicator Data'!AQ83="No Data",1,IF('Indicator Data imputation'!AP83&lt;&gt;"",1,0))</f>
        <v>0</v>
      </c>
      <c r="AP80" s="119">
        <f>IF('Indicator Data'!AR83="No Data",1,IF('Indicator Data imputation'!AQ83&lt;&gt;"",1,0))</f>
        <v>0</v>
      </c>
      <c r="AQ80" s="119">
        <f>IF('Indicator Data'!AS83="No Data",1,IF('Indicator Data imputation'!AR83&lt;&gt;"",1,0))</f>
        <v>0</v>
      </c>
      <c r="AR80" s="119">
        <f>IF('Indicator Data'!AT83="No Data",1,IF('Indicator Data imputation'!AS83&lt;&gt;"",1,0))</f>
        <v>0</v>
      </c>
      <c r="AS80" s="119">
        <f>IF('Indicator Data'!AU83="No Data",1,IF('Indicator Data imputation'!AT83&lt;&gt;"",1,0))</f>
        <v>0</v>
      </c>
      <c r="AT80" s="119">
        <f>IF('Indicator Data'!AV83="No Data",1,IF('Indicator Data imputation'!AU83&lt;&gt;"",1,0))</f>
        <v>0</v>
      </c>
      <c r="AU80" s="119">
        <f>IF('Indicator Data'!AW83="No Data",1,IF('Indicator Data imputation'!AV83&lt;&gt;"",1,0))</f>
        <v>0</v>
      </c>
      <c r="AV80" s="119">
        <f>IF('Indicator Data'!AX83="No Data",1,IF('Indicator Data imputation'!AW83&lt;&gt;"",1,0))</f>
        <v>0</v>
      </c>
      <c r="AW80" s="119">
        <f>IF('Indicator Data'!AY83="No Data",1,IF('Indicator Data imputation'!AX83&lt;&gt;"",1,0))</f>
        <v>0</v>
      </c>
      <c r="AX80" s="119">
        <f>IF('Indicator Data'!AZ83="No Data",1,IF('Indicator Data imputation'!AY83&lt;&gt;"",1,0))</f>
        <v>0</v>
      </c>
      <c r="AY80" s="119">
        <f>IF('Indicator Data'!BA83="No Data",1,IF('Indicator Data imputation'!AZ83&lt;&gt;"",1,0))</f>
        <v>0</v>
      </c>
      <c r="AZ80" s="119">
        <f>IF('Indicator Data'!BB83="No Data",1,IF('Indicator Data imputation'!BA83&lt;&gt;"",1,0))</f>
        <v>0</v>
      </c>
      <c r="BA80" s="119">
        <f>IF('Indicator Data'!BC83="No Data",1,IF('Indicator Data imputation'!BB83&lt;&gt;"",1,0))</f>
        <v>0</v>
      </c>
      <c r="BB80" s="119">
        <f>IF('Indicator Data'!BD83="No Data",1,IF('Indicator Data imputation'!BC83&lt;&gt;"",1,0))</f>
        <v>0</v>
      </c>
      <c r="BC80" s="119">
        <f>IF('Indicator Data'!BE83="No Data",1,IF('Indicator Data imputation'!BD83&lt;&gt;"",1,0))</f>
        <v>0</v>
      </c>
      <c r="BD80" s="4">
        <f t="shared" si="2"/>
        <v>1</v>
      </c>
      <c r="BE80" s="121">
        <f t="shared" si="3"/>
        <v>1.8518518518518517E-2</v>
      </c>
    </row>
    <row r="81" spans="1:57">
      <c r="A81" s="79" t="s">
        <v>412</v>
      </c>
      <c r="B81" s="119">
        <f>IF('Indicator Data'!D84="No Data",1,IF('Indicator Data imputation'!C84&lt;&gt;"",1,0))</f>
        <v>0</v>
      </c>
      <c r="C81" s="119">
        <f>IF('Indicator Data'!E84="No Data",1,IF('Indicator Data imputation'!D84&lt;&gt;"",1,0))</f>
        <v>0</v>
      </c>
      <c r="D81" s="119">
        <f>IF('Indicator Data'!F84="No Data",1,IF('Indicator Data imputation'!E84&lt;&gt;"",1,0))</f>
        <v>0</v>
      </c>
      <c r="E81" s="119">
        <f>IF('Indicator Data'!G84="No Data",1,IF('Indicator Data imputation'!F84&lt;&gt;"",1,0))</f>
        <v>0</v>
      </c>
      <c r="F81" s="119">
        <f>IF('Indicator Data'!H84="No Data",1,IF('Indicator Data imputation'!G84&lt;&gt;"",1,0))</f>
        <v>0</v>
      </c>
      <c r="G81" s="119">
        <f>IF('Indicator Data'!I84="No Data",1,IF('Indicator Data imputation'!H84&lt;&gt;"",1,0))</f>
        <v>0</v>
      </c>
      <c r="H81" s="119">
        <f>IF('Indicator Data'!J84="No Data",1,IF('Indicator Data imputation'!I84&lt;&gt;"",1,0))</f>
        <v>0</v>
      </c>
      <c r="I81" s="119">
        <f>IF('Indicator Data'!K84="No Data",1,IF('Indicator Data imputation'!J84&lt;&gt;"",1,0))</f>
        <v>0</v>
      </c>
      <c r="J81" s="119">
        <f>IF('Indicator Data'!L84="No Data",1,IF('Indicator Data imputation'!K84&lt;&gt;"",1,0))</f>
        <v>0</v>
      </c>
      <c r="K81" s="119">
        <f>IF('Indicator Data'!M84="No Data",1,IF('Indicator Data imputation'!L84&lt;&gt;"",1,0))</f>
        <v>0</v>
      </c>
      <c r="L81" s="119">
        <f>IF('Indicator Data'!N84="No Data",1,IF('Indicator Data imputation'!M84&lt;&gt;"",1,0))</f>
        <v>0</v>
      </c>
      <c r="M81" s="119">
        <f>IF('Indicator Data'!O84="No Data",1,IF('Indicator Data imputation'!N84&lt;&gt;"",1,0))</f>
        <v>0</v>
      </c>
      <c r="N81" s="119">
        <f>IF('Indicator Data'!P84="No Data",1,IF('Indicator Data imputation'!O84&lt;&gt;"",1,0))</f>
        <v>0</v>
      </c>
      <c r="O81" s="119">
        <f>IF('Indicator Data'!Q84="No Data",1,IF('Indicator Data imputation'!P84&lt;&gt;"",1,0))</f>
        <v>0</v>
      </c>
      <c r="P81" s="119">
        <f>IF('Indicator Data'!R84="No Data",1,IF('Indicator Data imputation'!Q84&lt;&gt;"",1,0))</f>
        <v>0</v>
      </c>
      <c r="Q81" s="119">
        <f>IF('Indicator Data'!S84="No Data",1,IF('Indicator Data imputation'!R84&lt;&gt;"",1,0))</f>
        <v>0</v>
      </c>
      <c r="R81" s="119">
        <f>IF('Indicator Data'!T84="No Data",1,IF('Indicator Data imputation'!S84&lt;&gt;"",1,0))</f>
        <v>0</v>
      </c>
      <c r="S81" s="119">
        <f>IF('Indicator Data'!U84="No Data",1,IF('Indicator Data imputation'!T84&lt;&gt;"",1,0))</f>
        <v>0</v>
      </c>
      <c r="T81" s="119">
        <f>IF('Indicator Data'!V84="No Data",1,IF('Indicator Data imputation'!U84&lt;&gt;"",1,0))</f>
        <v>0</v>
      </c>
      <c r="U81" s="119">
        <f>IF('Indicator Data'!W84="No Data",1,IF('Indicator Data imputation'!V84&lt;&gt;"",1,0))</f>
        <v>0</v>
      </c>
      <c r="V81" s="119">
        <f>IF('Indicator Data'!X84="No Data",1,IF('Indicator Data imputation'!W84&lt;&gt;"",1,0))</f>
        <v>0</v>
      </c>
      <c r="W81" s="119">
        <f>IF('Indicator Data'!Y84="No Data",1,IF('Indicator Data imputation'!X84&lt;&gt;"",1,0))</f>
        <v>0</v>
      </c>
      <c r="X81" s="119">
        <f>IF('Indicator Data'!Z84="No Data",1,IF('Indicator Data imputation'!Y84&lt;&gt;"",1,0))</f>
        <v>0</v>
      </c>
      <c r="Y81" s="119">
        <f>IF('Indicator Data'!AA84="No Data",1,IF('Indicator Data imputation'!Z84&lt;&gt;"",1,0))</f>
        <v>0</v>
      </c>
      <c r="Z81" s="119">
        <f>IF('Indicator Data'!AB84="No Data",1,IF('Indicator Data imputation'!AA84&lt;&gt;"",1,0))</f>
        <v>0</v>
      </c>
      <c r="AA81" s="119">
        <f>IF('Indicator Data'!AC84="No Data",1,IF('Indicator Data imputation'!AB84&lt;&gt;"",1,0))</f>
        <v>0</v>
      </c>
      <c r="AB81" s="119">
        <f>IF('Indicator Data'!AD84="No Data",1,IF('Indicator Data imputation'!AC84&lt;&gt;"",1,0))</f>
        <v>0</v>
      </c>
      <c r="AC81" s="119">
        <f>IF('Indicator Data'!AE84="No Data",1,IF('Indicator Data imputation'!AD84&lt;&gt;"",1,0))</f>
        <v>0</v>
      </c>
      <c r="AD81" s="119">
        <f>IF('Indicator Data'!AF84="No Data",1,IF('Indicator Data imputation'!AE84&lt;&gt;"",1,0))</f>
        <v>0</v>
      </c>
      <c r="AE81" s="119">
        <f>IF('Indicator Data'!AG84="No Data",1,IF('Indicator Data imputation'!AF84&lt;&gt;"",1,0))</f>
        <v>0</v>
      </c>
      <c r="AF81" s="119">
        <f>IF('Indicator Data'!AH84="No Data",1,IF('Indicator Data imputation'!AG84&lt;&gt;"",1,0))</f>
        <v>0</v>
      </c>
      <c r="AG81" s="119">
        <f>IF('Indicator Data'!AI84="No Data",1,IF('Indicator Data imputation'!AH84&lt;&gt;"",1,0))</f>
        <v>0</v>
      </c>
      <c r="AH81" s="119">
        <f>IF('Indicator Data'!AJ84="No Data",1,IF('Indicator Data imputation'!AI84&lt;&gt;"",1,0))</f>
        <v>0</v>
      </c>
      <c r="AI81" s="119">
        <f>IF('Indicator Data'!AK84="No Data",1,IF('Indicator Data imputation'!AJ84&lt;&gt;"",1,0))</f>
        <v>0</v>
      </c>
      <c r="AJ81" s="119">
        <f>IF('Indicator Data'!AL84="No Data",1,IF('Indicator Data imputation'!AK84&lt;&gt;"",1,0))</f>
        <v>0</v>
      </c>
      <c r="AK81" s="119">
        <f>IF('Indicator Data'!AM84="No Data",1,IF('Indicator Data imputation'!AL84&lt;&gt;"",1,0))</f>
        <v>1</v>
      </c>
      <c r="AL81" s="119">
        <f>IF('Indicator Data'!AN84="No Data",1,IF('Indicator Data imputation'!AM84&lt;&gt;"",1,0))</f>
        <v>0</v>
      </c>
      <c r="AM81" s="119">
        <f>IF('Indicator Data'!AO84="No Data",1,IF('Indicator Data imputation'!AN84&lt;&gt;"",1,0))</f>
        <v>0</v>
      </c>
      <c r="AN81" s="119">
        <f>IF('Indicator Data'!AP84="No Data",1,IF('Indicator Data imputation'!AO84&lt;&gt;"",1,0))</f>
        <v>0</v>
      </c>
      <c r="AO81" s="119">
        <f>IF('Indicator Data'!AQ84="No Data",1,IF('Indicator Data imputation'!AP84&lt;&gt;"",1,0))</f>
        <v>0</v>
      </c>
      <c r="AP81" s="119">
        <f>IF('Indicator Data'!AR84="No Data",1,IF('Indicator Data imputation'!AQ84&lt;&gt;"",1,0))</f>
        <v>0</v>
      </c>
      <c r="AQ81" s="119">
        <f>IF('Indicator Data'!AS84="No Data",1,IF('Indicator Data imputation'!AR84&lt;&gt;"",1,0))</f>
        <v>0</v>
      </c>
      <c r="AR81" s="119">
        <f>IF('Indicator Data'!AT84="No Data",1,IF('Indicator Data imputation'!AS84&lt;&gt;"",1,0))</f>
        <v>0</v>
      </c>
      <c r="AS81" s="119">
        <f>IF('Indicator Data'!AU84="No Data",1,IF('Indicator Data imputation'!AT84&lt;&gt;"",1,0))</f>
        <v>0</v>
      </c>
      <c r="AT81" s="119">
        <f>IF('Indicator Data'!AV84="No Data",1,IF('Indicator Data imputation'!AU84&lt;&gt;"",1,0))</f>
        <v>0</v>
      </c>
      <c r="AU81" s="119">
        <f>IF('Indicator Data'!AW84="No Data",1,IF('Indicator Data imputation'!AV84&lt;&gt;"",1,0))</f>
        <v>1</v>
      </c>
      <c r="AV81" s="119">
        <f>IF('Indicator Data'!AX84="No Data",1,IF('Indicator Data imputation'!AW84&lt;&gt;"",1,0))</f>
        <v>0</v>
      </c>
      <c r="AW81" s="119">
        <f>IF('Indicator Data'!AY84="No Data",1,IF('Indicator Data imputation'!AX84&lt;&gt;"",1,0))</f>
        <v>0</v>
      </c>
      <c r="AX81" s="119">
        <f>IF('Indicator Data'!AZ84="No Data",1,IF('Indicator Data imputation'!AY84&lt;&gt;"",1,0))</f>
        <v>0</v>
      </c>
      <c r="AY81" s="119">
        <f>IF('Indicator Data'!BA84="No Data",1,IF('Indicator Data imputation'!AZ84&lt;&gt;"",1,0))</f>
        <v>0</v>
      </c>
      <c r="AZ81" s="119">
        <f>IF('Indicator Data'!BB84="No Data",1,IF('Indicator Data imputation'!BA84&lt;&gt;"",1,0))</f>
        <v>0</v>
      </c>
      <c r="BA81" s="119">
        <f>IF('Indicator Data'!BC84="No Data",1,IF('Indicator Data imputation'!BB84&lt;&gt;"",1,0))</f>
        <v>0</v>
      </c>
      <c r="BB81" s="119">
        <f>IF('Indicator Data'!BD84="No Data",1,IF('Indicator Data imputation'!BC84&lt;&gt;"",1,0))</f>
        <v>0</v>
      </c>
      <c r="BC81" s="119">
        <f>IF('Indicator Data'!BE84="No Data",1,IF('Indicator Data imputation'!BD84&lt;&gt;"",1,0))</f>
        <v>0</v>
      </c>
      <c r="BD81" s="4">
        <f t="shared" si="2"/>
        <v>2</v>
      </c>
      <c r="BE81" s="121">
        <f t="shared" si="3"/>
        <v>3.7037037037037035E-2</v>
      </c>
    </row>
    <row r="82" spans="1:57">
      <c r="A82" s="79" t="s">
        <v>413</v>
      </c>
      <c r="B82" s="119">
        <f>IF('Indicator Data'!D85="No Data",1,IF('Indicator Data imputation'!C85&lt;&gt;"",1,0))</f>
        <v>0</v>
      </c>
      <c r="C82" s="119">
        <f>IF('Indicator Data'!E85="No Data",1,IF('Indicator Data imputation'!D85&lt;&gt;"",1,0))</f>
        <v>0</v>
      </c>
      <c r="D82" s="119">
        <f>IF('Indicator Data'!F85="No Data",1,IF('Indicator Data imputation'!E85&lt;&gt;"",1,0))</f>
        <v>0</v>
      </c>
      <c r="E82" s="119">
        <f>IF('Indicator Data'!G85="No Data",1,IF('Indicator Data imputation'!F85&lt;&gt;"",1,0))</f>
        <v>0</v>
      </c>
      <c r="F82" s="119">
        <f>IF('Indicator Data'!H85="No Data",1,IF('Indicator Data imputation'!G85&lt;&gt;"",1,0))</f>
        <v>0</v>
      </c>
      <c r="G82" s="119">
        <f>IF('Indicator Data'!I85="No Data",1,IF('Indicator Data imputation'!H85&lt;&gt;"",1,0))</f>
        <v>0</v>
      </c>
      <c r="H82" s="119">
        <f>IF('Indicator Data'!J85="No Data",1,IF('Indicator Data imputation'!I85&lt;&gt;"",1,0))</f>
        <v>0</v>
      </c>
      <c r="I82" s="119">
        <f>IF('Indicator Data'!K85="No Data",1,IF('Indicator Data imputation'!J85&lt;&gt;"",1,0))</f>
        <v>0</v>
      </c>
      <c r="J82" s="119">
        <f>IF('Indicator Data'!L85="No Data",1,IF('Indicator Data imputation'!K85&lt;&gt;"",1,0))</f>
        <v>0</v>
      </c>
      <c r="K82" s="119">
        <f>IF('Indicator Data'!M85="No Data",1,IF('Indicator Data imputation'!L85&lt;&gt;"",1,0))</f>
        <v>0</v>
      </c>
      <c r="L82" s="119">
        <f>IF('Indicator Data'!N85="No Data",1,IF('Indicator Data imputation'!M85&lt;&gt;"",1,0))</f>
        <v>0</v>
      </c>
      <c r="M82" s="119">
        <f>IF('Indicator Data'!O85="No Data",1,IF('Indicator Data imputation'!N85&lt;&gt;"",1,0))</f>
        <v>0</v>
      </c>
      <c r="N82" s="119">
        <f>IF('Indicator Data'!P85="No Data",1,IF('Indicator Data imputation'!O85&lt;&gt;"",1,0))</f>
        <v>0</v>
      </c>
      <c r="O82" s="119">
        <f>IF('Indicator Data'!Q85="No Data",1,IF('Indicator Data imputation'!P85&lt;&gt;"",1,0))</f>
        <v>0</v>
      </c>
      <c r="P82" s="119">
        <f>IF('Indicator Data'!R85="No Data",1,IF('Indicator Data imputation'!Q85&lt;&gt;"",1,0))</f>
        <v>0</v>
      </c>
      <c r="Q82" s="119">
        <f>IF('Indicator Data'!S85="No Data",1,IF('Indicator Data imputation'!R85&lt;&gt;"",1,0))</f>
        <v>0</v>
      </c>
      <c r="R82" s="119">
        <f>IF('Indicator Data'!T85="No Data",1,IF('Indicator Data imputation'!S85&lt;&gt;"",1,0))</f>
        <v>0</v>
      </c>
      <c r="S82" s="119">
        <f>IF('Indicator Data'!U85="No Data",1,IF('Indicator Data imputation'!T85&lt;&gt;"",1,0))</f>
        <v>0</v>
      </c>
      <c r="T82" s="119">
        <f>IF('Indicator Data'!V85="No Data",1,IF('Indicator Data imputation'!U85&lt;&gt;"",1,0))</f>
        <v>0</v>
      </c>
      <c r="U82" s="119">
        <f>IF('Indicator Data'!W85="No Data",1,IF('Indicator Data imputation'!V85&lt;&gt;"",1,0))</f>
        <v>0</v>
      </c>
      <c r="V82" s="119">
        <f>IF('Indicator Data'!X85="No Data",1,IF('Indicator Data imputation'!W85&lt;&gt;"",1,0))</f>
        <v>0</v>
      </c>
      <c r="W82" s="119">
        <f>IF('Indicator Data'!Y85="No Data",1,IF('Indicator Data imputation'!X85&lt;&gt;"",1,0))</f>
        <v>0</v>
      </c>
      <c r="X82" s="119">
        <f>IF('Indicator Data'!Z85="No Data",1,IF('Indicator Data imputation'!Y85&lt;&gt;"",1,0))</f>
        <v>0</v>
      </c>
      <c r="Y82" s="119">
        <f>IF('Indicator Data'!AA85="No Data",1,IF('Indicator Data imputation'!Z85&lt;&gt;"",1,0))</f>
        <v>0</v>
      </c>
      <c r="Z82" s="119">
        <f>IF('Indicator Data'!AB85="No Data",1,IF('Indicator Data imputation'!AA85&lt;&gt;"",1,0))</f>
        <v>0</v>
      </c>
      <c r="AA82" s="119">
        <f>IF('Indicator Data'!AC85="No Data",1,IF('Indicator Data imputation'!AB85&lt;&gt;"",1,0))</f>
        <v>0</v>
      </c>
      <c r="AB82" s="119">
        <f>IF('Indicator Data'!AD85="No Data",1,IF('Indicator Data imputation'!AC85&lt;&gt;"",1,0))</f>
        <v>0</v>
      </c>
      <c r="AC82" s="119">
        <f>IF('Indicator Data'!AE85="No Data",1,IF('Indicator Data imputation'!AD85&lt;&gt;"",1,0))</f>
        <v>0</v>
      </c>
      <c r="AD82" s="119">
        <f>IF('Indicator Data'!AF85="No Data",1,IF('Indicator Data imputation'!AE85&lt;&gt;"",1,0))</f>
        <v>0</v>
      </c>
      <c r="AE82" s="119">
        <f>IF('Indicator Data'!AG85="No Data",1,IF('Indicator Data imputation'!AF85&lt;&gt;"",1,0))</f>
        <v>0</v>
      </c>
      <c r="AF82" s="119">
        <f>IF('Indicator Data'!AH85="No Data",1,IF('Indicator Data imputation'!AG85&lt;&gt;"",1,0))</f>
        <v>0</v>
      </c>
      <c r="AG82" s="119">
        <f>IF('Indicator Data'!AI85="No Data",1,IF('Indicator Data imputation'!AH85&lt;&gt;"",1,0))</f>
        <v>0</v>
      </c>
      <c r="AH82" s="119">
        <f>IF('Indicator Data'!AJ85="No Data",1,IF('Indicator Data imputation'!AI85&lt;&gt;"",1,0))</f>
        <v>0</v>
      </c>
      <c r="AI82" s="119">
        <f>IF('Indicator Data'!AK85="No Data",1,IF('Indicator Data imputation'!AJ85&lt;&gt;"",1,0))</f>
        <v>0</v>
      </c>
      <c r="AJ82" s="119">
        <f>IF('Indicator Data'!AL85="No Data",1,IF('Indicator Data imputation'!AK85&lt;&gt;"",1,0))</f>
        <v>0</v>
      </c>
      <c r="AK82" s="119">
        <f>IF('Indicator Data'!AM85="No Data",1,IF('Indicator Data imputation'!AL85&lt;&gt;"",1,0))</f>
        <v>1</v>
      </c>
      <c r="AL82" s="119">
        <f>IF('Indicator Data'!AN85="No Data",1,IF('Indicator Data imputation'!AM85&lt;&gt;"",1,0))</f>
        <v>0</v>
      </c>
      <c r="AM82" s="119">
        <f>IF('Indicator Data'!AO85="No Data",1,IF('Indicator Data imputation'!AN85&lt;&gt;"",1,0))</f>
        <v>0</v>
      </c>
      <c r="AN82" s="119">
        <f>IF('Indicator Data'!AP85="No Data",1,IF('Indicator Data imputation'!AO85&lt;&gt;"",1,0))</f>
        <v>0</v>
      </c>
      <c r="AO82" s="119">
        <f>IF('Indicator Data'!AQ85="No Data",1,IF('Indicator Data imputation'!AP85&lt;&gt;"",1,0))</f>
        <v>0</v>
      </c>
      <c r="AP82" s="119">
        <f>IF('Indicator Data'!AR85="No Data",1,IF('Indicator Data imputation'!AQ85&lt;&gt;"",1,0))</f>
        <v>0</v>
      </c>
      <c r="AQ82" s="119">
        <f>IF('Indicator Data'!AS85="No Data",1,IF('Indicator Data imputation'!AR85&lt;&gt;"",1,0))</f>
        <v>0</v>
      </c>
      <c r="AR82" s="119">
        <f>IF('Indicator Data'!AT85="No Data",1,IF('Indicator Data imputation'!AS85&lt;&gt;"",1,0))</f>
        <v>0</v>
      </c>
      <c r="AS82" s="119">
        <f>IF('Indicator Data'!AU85="No Data",1,IF('Indicator Data imputation'!AT85&lt;&gt;"",1,0))</f>
        <v>0</v>
      </c>
      <c r="AT82" s="119">
        <f>IF('Indicator Data'!AV85="No Data",1,IF('Indicator Data imputation'!AU85&lt;&gt;"",1,0))</f>
        <v>0</v>
      </c>
      <c r="AU82" s="119">
        <f>IF('Indicator Data'!AW85="No Data",1,IF('Indicator Data imputation'!AV85&lt;&gt;"",1,0))</f>
        <v>0</v>
      </c>
      <c r="AV82" s="119">
        <f>IF('Indicator Data'!AX85="No Data",1,IF('Indicator Data imputation'!AW85&lt;&gt;"",1,0))</f>
        <v>0</v>
      </c>
      <c r="AW82" s="119">
        <f>IF('Indicator Data'!AY85="No Data",1,IF('Indicator Data imputation'!AX85&lt;&gt;"",1,0))</f>
        <v>0</v>
      </c>
      <c r="AX82" s="119">
        <f>IF('Indicator Data'!AZ85="No Data",1,IF('Indicator Data imputation'!AY85&lt;&gt;"",1,0))</f>
        <v>0</v>
      </c>
      <c r="AY82" s="119">
        <f>IF('Indicator Data'!BA85="No Data",1,IF('Indicator Data imputation'!AZ85&lt;&gt;"",1,0))</f>
        <v>0</v>
      </c>
      <c r="AZ82" s="119">
        <f>IF('Indicator Data'!BB85="No Data",1,IF('Indicator Data imputation'!BA85&lt;&gt;"",1,0))</f>
        <v>0</v>
      </c>
      <c r="BA82" s="119">
        <f>IF('Indicator Data'!BC85="No Data",1,IF('Indicator Data imputation'!BB85&lt;&gt;"",1,0))</f>
        <v>0</v>
      </c>
      <c r="BB82" s="119">
        <f>IF('Indicator Data'!BD85="No Data",1,IF('Indicator Data imputation'!BC85&lt;&gt;"",1,0))</f>
        <v>0</v>
      </c>
      <c r="BC82" s="119">
        <f>IF('Indicator Data'!BE85="No Data",1,IF('Indicator Data imputation'!BD85&lt;&gt;"",1,0))</f>
        <v>0</v>
      </c>
      <c r="BD82" s="4">
        <f t="shared" si="2"/>
        <v>1</v>
      </c>
      <c r="BE82" s="121">
        <f t="shared" si="3"/>
        <v>1.8518518518518517E-2</v>
      </c>
    </row>
    <row r="83" spans="1:57">
      <c r="A83" s="79" t="s">
        <v>414</v>
      </c>
      <c r="B83" s="119">
        <f>IF('Indicator Data'!D86="No Data",1,IF('Indicator Data imputation'!C86&lt;&gt;"",1,0))</f>
        <v>0</v>
      </c>
      <c r="C83" s="119">
        <f>IF('Indicator Data'!E86="No Data",1,IF('Indicator Data imputation'!D86&lt;&gt;"",1,0))</f>
        <v>0</v>
      </c>
      <c r="D83" s="119">
        <f>IF('Indicator Data'!F86="No Data",1,IF('Indicator Data imputation'!E86&lt;&gt;"",1,0))</f>
        <v>0</v>
      </c>
      <c r="E83" s="119">
        <f>IF('Indicator Data'!G86="No Data",1,IF('Indicator Data imputation'!F86&lt;&gt;"",1,0))</f>
        <v>0</v>
      </c>
      <c r="F83" s="119">
        <f>IF('Indicator Data'!H86="No Data",1,IF('Indicator Data imputation'!G86&lt;&gt;"",1,0))</f>
        <v>0</v>
      </c>
      <c r="G83" s="119">
        <f>IF('Indicator Data'!I86="No Data",1,IF('Indicator Data imputation'!H86&lt;&gt;"",1,0))</f>
        <v>0</v>
      </c>
      <c r="H83" s="119">
        <f>IF('Indicator Data'!J86="No Data",1,IF('Indicator Data imputation'!I86&lt;&gt;"",1,0))</f>
        <v>0</v>
      </c>
      <c r="I83" s="119">
        <f>IF('Indicator Data'!K86="No Data",1,IF('Indicator Data imputation'!J86&lt;&gt;"",1,0))</f>
        <v>0</v>
      </c>
      <c r="J83" s="119">
        <f>IF('Indicator Data'!L86="No Data",1,IF('Indicator Data imputation'!K86&lt;&gt;"",1,0))</f>
        <v>0</v>
      </c>
      <c r="K83" s="119">
        <f>IF('Indicator Data'!M86="No Data",1,IF('Indicator Data imputation'!L86&lt;&gt;"",1,0))</f>
        <v>0</v>
      </c>
      <c r="L83" s="119">
        <f>IF('Indicator Data'!N86="No Data",1,IF('Indicator Data imputation'!M86&lt;&gt;"",1,0))</f>
        <v>0</v>
      </c>
      <c r="M83" s="119">
        <f>IF('Indicator Data'!O86="No Data",1,IF('Indicator Data imputation'!N86&lt;&gt;"",1,0))</f>
        <v>0</v>
      </c>
      <c r="N83" s="119">
        <f>IF('Indicator Data'!P86="No Data",1,IF('Indicator Data imputation'!O86&lt;&gt;"",1,0))</f>
        <v>0</v>
      </c>
      <c r="O83" s="119">
        <f>IF('Indicator Data'!Q86="No Data",1,IF('Indicator Data imputation'!P86&lt;&gt;"",1,0))</f>
        <v>0</v>
      </c>
      <c r="P83" s="119">
        <f>IF('Indicator Data'!R86="No Data",1,IF('Indicator Data imputation'!Q86&lt;&gt;"",1,0))</f>
        <v>0</v>
      </c>
      <c r="Q83" s="119">
        <f>IF('Indicator Data'!S86="No Data",1,IF('Indicator Data imputation'!R86&lt;&gt;"",1,0))</f>
        <v>0</v>
      </c>
      <c r="R83" s="119">
        <f>IF('Indicator Data'!T86="No Data",1,IF('Indicator Data imputation'!S86&lt;&gt;"",1,0))</f>
        <v>0</v>
      </c>
      <c r="S83" s="119">
        <f>IF('Indicator Data'!U86="No Data",1,IF('Indicator Data imputation'!T86&lt;&gt;"",1,0))</f>
        <v>0</v>
      </c>
      <c r="T83" s="119">
        <f>IF('Indicator Data'!V86="No Data",1,IF('Indicator Data imputation'!U86&lt;&gt;"",1,0))</f>
        <v>0</v>
      </c>
      <c r="U83" s="119">
        <f>IF('Indicator Data'!W86="No Data",1,IF('Indicator Data imputation'!V86&lt;&gt;"",1,0))</f>
        <v>0</v>
      </c>
      <c r="V83" s="119">
        <f>IF('Indicator Data'!X86="No Data",1,IF('Indicator Data imputation'!W86&lt;&gt;"",1,0))</f>
        <v>0</v>
      </c>
      <c r="W83" s="119">
        <f>IF('Indicator Data'!Y86="No Data",1,IF('Indicator Data imputation'!X86&lt;&gt;"",1,0))</f>
        <v>0</v>
      </c>
      <c r="X83" s="119">
        <f>IF('Indicator Data'!Z86="No Data",1,IF('Indicator Data imputation'!Y86&lt;&gt;"",1,0))</f>
        <v>0</v>
      </c>
      <c r="Y83" s="119">
        <f>IF('Indicator Data'!AA86="No Data",1,IF('Indicator Data imputation'!Z86&lt;&gt;"",1,0))</f>
        <v>0</v>
      </c>
      <c r="Z83" s="119">
        <f>IF('Indicator Data'!AB86="No Data",1,IF('Indicator Data imputation'!AA86&lt;&gt;"",1,0))</f>
        <v>0</v>
      </c>
      <c r="AA83" s="119">
        <f>IF('Indicator Data'!AC86="No Data",1,IF('Indicator Data imputation'!AB86&lt;&gt;"",1,0))</f>
        <v>0</v>
      </c>
      <c r="AB83" s="119">
        <f>IF('Indicator Data'!AD86="No Data",1,IF('Indicator Data imputation'!AC86&lt;&gt;"",1,0))</f>
        <v>0</v>
      </c>
      <c r="AC83" s="119">
        <f>IF('Indicator Data'!AE86="No Data",1,IF('Indicator Data imputation'!AD86&lt;&gt;"",1,0))</f>
        <v>0</v>
      </c>
      <c r="AD83" s="119">
        <f>IF('Indicator Data'!AF86="No Data",1,IF('Indicator Data imputation'!AE86&lt;&gt;"",1,0))</f>
        <v>0</v>
      </c>
      <c r="AE83" s="119">
        <f>IF('Indicator Data'!AG86="No Data",1,IF('Indicator Data imputation'!AF86&lt;&gt;"",1,0))</f>
        <v>0</v>
      </c>
      <c r="AF83" s="119">
        <f>IF('Indicator Data'!AH86="No Data",1,IF('Indicator Data imputation'!AG86&lt;&gt;"",1,0))</f>
        <v>0</v>
      </c>
      <c r="AG83" s="119">
        <f>IF('Indicator Data'!AI86="No Data",1,IF('Indicator Data imputation'!AH86&lt;&gt;"",1,0))</f>
        <v>0</v>
      </c>
      <c r="AH83" s="119">
        <f>IF('Indicator Data'!AJ86="No Data",1,IF('Indicator Data imputation'!AI86&lt;&gt;"",1,0))</f>
        <v>0</v>
      </c>
      <c r="AI83" s="119">
        <f>IF('Indicator Data'!AK86="No Data",1,IF('Indicator Data imputation'!AJ86&lt;&gt;"",1,0))</f>
        <v>0</v>
      </c>
      <c r="AJ83" s="119">
        <f>IF('Indicator Data'!AL86="No Data",1,IF('Indicator Data imputation'!AK86&lt;&gt;"",1,0))</f>
        <v>0</v>
      </c>
      <c r="AK83" s="119">
        <f>IF('Indicator Data'!AM86="No Data",1,IF('Indicator Data imputation'!AL86&lt;&gt;"",1,0))</f>
        <v>1</v>
      </c>
      <c r="AL83" s="119">
        <f>IF('Indicator Data'!AN86="No Data",1,IF('Indicator Data imputation'!AM86&lt;&gt;"",1,0))</f>
        <v>0</v>
      </c>
      <c r="AM83" s="119">
        <f>IF('Indicator Data'!AO86="No Data",1,IF('Indicator Data imputation'!AN86&lt;&gt;"",1,0))</f>
        <v>0</v>
      </c>
      <c r="AN83" s="119">
        <f>IF('Indicator Data'!AP86="No Data",1,IF('Indicator Data imputation'!AO86&lt;&gt;"",1,0))</f>
        <v>0</v>
      </c>
      <c r="AO83" s="119">
        <f>IF('Indicator Data'!AQ86="No Data",1,IF('Indicator Data imputation'!AP86&lt;&gt;"",1,0))</f>
        <v>0</v>
      </c>
      <c r="AP83" s="119">
        <f>IF('Indicator Data'!AR86="No Data",1,IF('Indicator Data imputation'!AQ86&lt;&gt;"",1,0))</f>
        <v>0</v>
      </c>
      <c r="AQ83" s="119">
        <f>IF('Indicator Data'!AS86="No Data",1,IF('Indicator Data imputation'!AR86&lt;&gt;"",1,0))</f>
        <v>0</v>
      </c>
      <c r="AR83" s="119">
        <f>IF('Indicator Data'!AT86="No Data",1,IF('Indicator Data imputation'!AS86&lt;&gt;"",1,0))</f>
        <v>0</v>
      </c>
      <c r="AS83" s="119">
        <f>IF('Indicator Data'!AU86="No Data",1,IF('Indicator Data imputation'!AT86&lt;&gt;"",1,0))</f>
        <v>0</v>
      </c>
      <c r="AT83" s="119">
        <f>IF('Indicator Data'!AV86="No Data",1,IF('Indicator Data imputation'!AU86&lt;&gt;"",1,0))</f>
        <v>0</v>
      </c>
      <c r="AU83" s="119">
        <f>IF('Indicator Data'!AW86="No Data",1,IF('Indicator Data imputation'!AV86&lt;&gt;"",1,0))</f>
        <v>0</v>
      </c>
      <c r="AV83" s="119">
        <f>IF('Indicator Data'!AX86="No Data",1,IF('Indicator Data imputation'!AW86&lt;&gt;"",1,0))</f>
        <v>0</v>
      </c>
      <c r="AW83" s="119">
        <f>IF('Indicator Data'!AY86="No Data",1,IF('Indicator Data imputation'!AX86&lt;&gt;"",1,0))</f>
        <v>0</v>
      </c>
      <c r="AX83" s="119">
        <f>IF('Indicator Data'!AZ86="No Data",1,IF('Indicator Data imputation'!AY86&lt;&gt;"",1,0))</f>
        <v>0</v>
      </c>
      <c r="AY83" s="119">
        <f>IF('Indicator Data'!BA86="No Data",1,IF('Indicator Data imputation'!AZ86&lt;&gt;"",1,0))</f>
        <v>0</v>
      </c>
      <c r="AZ83" s="119">
        <f>IF('Indicator Data'!BB86="No Data",1,IF('Indicator Data imputation'!BA86&lt;&gt;"",1,0))</f>
        <v>0</v>
      </c>
      <c r="BA83" s="119">
        <f>IF('Indicator Data'!BC86="No Data",1,IF('Indicator Data imputation'!BB86&lt;&gt;"",1,0))</f>
        <v>0</v>
      </c>
      <c r="BB83" s="119">
        <f>IF('Indicator Data'!BD86="No Data",1,IF('Indicator Data imputation'!BC86&lt;&gt;"",1,0))</f>
        <v>0</v>
      </c>
      <c r="BC83" s="119">
        <f>IF('Indicator Data'!BE86="No Data",1,IF('Indicator Data imputation'!BD86&lt;&gt;"",1,0))</f>
        <v>0</v>
      </c>
      <c r="BD83" s="4">
        <f t="shared" si="2"/>
        <v>1</v>
      </c>
      <c r="BE83" s="121">
        <f t="shared" si="3"/>
        <v>1.8518518518518517E-2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workbookViewId="0">
      <pane xSplit="1" ySplit="1" topLeftCell="B2" activePane="bottomRight" state="frozen"/>
      <selection pane="topRight" activeCell="B1" sqref="B1"/>
      <selection pane="bottomLeft" activeCell="A2" sqref="A2"/>
      <selection pane="bottomRight"/>
    </sheetView>
  </sheetViews>
  <sheetFormatPr defaultRowHeight="15"/>
  <cols>
    <col min="1" max="1" width="8.42578125" style="4" bestFit="1" customWidth="1"/>
    <col min="2" max="2" width="8.5703125" style="4" bestFit="1" customWidth="1"/>
    <col min="3" max="3" width="8.5703125" bestFit="1" customWidth="1"/>
    <col min="4" max="4" width="11.5703125" style="4" bestFit="1" customWidth="1"/>
    <col min="5" max="5" width="11.5703125" bestFit="1" customWidth="1"/>
    <col min="6" max="6" width="11.5703125" style="4" bestFit="1" customWidth="1"/>
    <col min="7" max="7" width="11.5703125" bestFit="1" customWidth="1"/>
    <col min="8" max="8" width="8.5703125" bestFit="1" customWidth="1"/>
  </cols>
  <sheetData>
    <row r="1" spans="1:8" ht="129">
      <c r="A1" s="112" t="s">
        <v>461</v>
      </c>
      <c r="B1" s="112" t="s">
        <v>253</v>
      </c>
      <c r="C1" s="112" t="s">
        <v>253</v>
      </c>
      <c r="D1" s="112" t="s">
        <v>266</v>
      </c>
      <c r="E1" s="112" t="s">
        <v>266</v>
      </c>
      <c r="F1" s="112" t="s">
        <v>560</v>
      </c>
      <c r="G1" s="112" t="s">
        <v>560</v>
      </c>
      <c r="H1" s="112" t="s">
        <v>555</v>
      </c>
    </row>
    <row r="2" spans="1:8">
      <c r="A2" s="79" t="s">
        <v>333</v>
      </c>
      <c r="B2" s="4">
        <f>'Imputed and missing data hidden'!BD2</f>
        <v>0</v>
      </c>
      <c r="C2" s="123">
        <f t="shared" ref="C2:C31" si="0">IF(B2&gt;B$89,10,10-(B$89-B2)/(B$89-B$88)*10)</f>
        <v>0</v>
      </c>
      <c r="D2" s="123">
        <f>'Indicator Date hidden2'!BE3</f>
        <v>1.8148148148148149</v>
      </c>
      <c r="E2" s="123">
        <f t="shared" ref="E2:E31" si="1">IF(D2&gt;D$89,10,10-(D$89-D2)/(D$89-D$88)*10)</f>
        <v>7.2592592592592595</v>
      </c>
      <c r="F2" s="123">
        <f>'Indicator Geographical level'!BI5</f>
        <v>1.4545454545454546</v>
      </c>
      <c r="G2" s="123">
        <f t="shared" ref="G2:G31" si="2">IF(F2&lt;F$88,10,IF(F2&gt;F$89,0,(F$89-F2)/(F$89-F$88)*10))</f>
        <v>0.54501853063004102</v>
      </c>
      <c r="H2" s="123">
        <f t="shared" ref="H2:H31" si="3">ROUND((10-GEOMEAN(((10-C2)/10*9+1),((10-E2)/10*9+1),((10-G2)/10*9+1)))/9*10,1)</f>
        <v>3.4</v>
      </c>
    </row>
    <row r="3" spans="1:8">
      <c r="A3" s="79" t="s">
        <v>334</v>
      </c>
      <c r="B3" s="4">
        <f>'Imputed and missing data hidden'!BD3</f>
        <v>0</v>
      </c>
      <c r="C3" s="123">
        <f t="shared" si="0"/>
        <v>0</v>
      </c>
      <c r="D3" s="123">
        <f>'Indicator Date hidden2'!BE4</f>
        <v>1.8148148148148149</v>
      </c>
      <c r="E3" s="123">
        <f t="shared" si="1"/>
        <v>7.2592592592592595</v>
      </c>
      <c r="F3" s="123">
        <f>'Indicator Geographical level'!BI6</f>
        <v>1.4545454545454546</v>
      </c>
      <c r="G3" s="123">
        <f t="shared" si="2"/>
        <v>0.54501853063004102</v>
      </c>
      <c r="H3" s="123">
        <f t="shared" si="3"/>
        <v>3.4</v>
      </c>
    </row>
    <row r="4" spans="1:8">
      <c r="A4" s="79" t="s">
        <v>335</v>
      </c>
      <c r="B4" s="4">
        <f>'Imputed and missing data hidden'!BD4</f>
        <v>0</v>
      </c>
      <c r="C4" s="123">
        <f t="shared" si="0"/>
        <v>0</v>
      </c>
      <c r="D4" s="123">
        <f>'Indicator Date hidden2'!BE5</f>
        <v>1.8148148148148149</v>
      </c>
      <c r="E4" s="123">
        <f t="shared" si="1"/>
        <v>7.2592592592592595</v>
      </c>
      <c r="F4" s="123">
        <f>'Indicator Geographical level'!BI7</f>
        <v>1.4545454545454546</v>
      </c>
      <c r="G4" s="123">
        <f t="shared" si="2"/>
        <v>0.54501853063004102</v>
      </c>
      <c r="H4" s="123">
        <f t="shared" si="3"/>
        <v>3.4</v>
      </c>
    </row>
    <row r="5" spans="1:8">
      <c r="A5" s="79" t="s">
        <v>336</v>
      </c>
      <c r="B5" s="4">
        <f>'Imputed and missing data hidden'!BD5</f>
        <v>0</v>
      </c>
      <c r="C5" s="123">
        <f t="shared" si="0"/>
        <v>0</v>
      </c>
      <c r="D5" s="123">
        <f>'Indicator Date hidden2'!BE6</f>
        <v>1.8148148148148149</v>
      </c>
      <c r="E5" s="123">
        <f t="shared" si="1"/>
        <v>7.2592592592592595</v>
      </c>
      <c r="F5" s="123">
        <f>'Indicator Geographical level'!BI8</f>
        <v>1.4545454545454546</v>
      </c>
      <c r="G5" s="123">
        <f t="shared" si="2"/>
        <v>0.54501853063004102</v>
      </c>
      <c r="H5" s="123">
        <f t="shared" si="3"/>
        <v>3.4</v>
      </c>
    </row>
    <row r="6" spans="1:8">
      <c r="A6" s="79" t="s">
        <v>337</v>
      </c>
      <c r="B6" s="4">
        <f>'Imputed and missing data hidden'!BD6</f>
        <v>0</v>
      </c>
      <c r="C6" s="123">
        <f t="shared" si="0"/>
        <v>0</v>
      </c>
      <c r="D6" s="123">
        <f>'Indicator Date hidden2'!BE7</f>
        <v>1.8148148148148149</v>
      </c>
      <c r="E6" s="123">
        <f t="shared" si="1"/>
        <v>7.2592592592592595</v>
      </c>
      <c r="F6" s="123">
        <f>'Indicator Geographical level'!BI9</f>
        <v>1.4545454545454546</v>
      </c>
      <c r="G6" s="123">
        <f t="shared" si="2"/>
        <v>0.54501853063004102</v>
      </c>
      <c r="H6" s="123">
        <f t="shared" si="3"/>
        <v>3.4</v>
      </c>
    </row>
    <row r="7" spans="1:8">
      <c r="A7" s="79" t="s">
        <v>338</v>
      </c>
      <c r="B7" s="4">
        <f>'Imputed and missing data hidden'!BD7</f>
        <v>0</v>
      </c>
      <c r="C7" s="123">
        <f t="shared" si="0"/>
        <v>0</v>
      </c>
      <c r="D7" s="123">
        <f>'Indicator Date hidden2'!BE8</f>
        <v>1.8148148148148149</v>
      </c>
      <c r="E7" s="123">
        <f t="shared" si="1"/>
        <v>7.2592592592592595</v>
      </c>
      <c r="F7" s="123">
        <f>'Indicator Geographical level'!BI10</f>
        <v>1.4545454545454546</v>
      </c>
      <c r="G7" s="123">
        <f t="shared" si="2"/>
        <v>0.54501853063004102</v>
      </c>
      <c r="H7" s="123">
        <f t="shared" si="3"/>
        <v>3.4</v>
      </c>
    </row>
    <row r="8" spans="1:8">
      <c r="A8" s="79" t="s">
        <v>339</v>
      </c>
      <c r="B8" s="4">
        <f>'Imputed and missing data hidden'!BD8</f>
        <v>0</v>
      </c>
      <c r="C8" s="123">
        <f t="shared" si="0"/>
        <v>0</v>
      </c>
      <c r="D8" s="123">
        <f>'Indicator Date hidden2'!BE9</f>
        <v>1.8148148148148149</v>
      </c>
      <c r="E8" s="123">
        <f t="shared" si="1"/>
        <v>7.2592592592592595</v>
      </c>
      <c r="F8" s="123">
        <f>'Indicator Geographical level'!BI11</f>
        <v>1.4545454545454546</v>
      </c>
      <c r="G8" s="123">
        <f t="shared" si="2"/>
        <v>0.54501853063004102</v>
      </c>
      <c r="H8" s="123">
        <f t="shared" si="3"/>
        <v>3.4</v>
      </c>
    </row>
    <row r="9" spans="1:8">
      <c r="A9" s="79" t="s">
        <v>340</v>
      </c>
      <c r="B9" s="4">
        <f>'Imputed and missing data hidden'!BD9</f>
        <v>0</v>
      </c>
      <c r="C9" s="123">
        <f t="shared" si="0"/>
        <v>0</v>
      </c>
      <c r="D9" s="123">
        <f>'Indicator Date hidden2'!BE10</f>
        <v>1.8148148148148149</v>
      </c>
      <c r="E9" s="123">
        <f t="shared" si="1"/>
        <v>7.2592592592592595</v>
      </c>
      <c r="F9" s="123">
        <f>'Indicator Geographical level'!BI12</f>
        <v>1.4545454545454546</v>
      </c>
      <c r="G9" s="123">
        <f t="shared" si="2"/>
        <v>0.54501853063004102</v>
      </c>
      <c r="H9" s="123">
        <f t="shared" si="3"/>
        <v>3.4</v>
      </c>
    </row>
    <row r="10" spans="1:8">
      <c r="A10" s="79" t="s">
        <v>341</v>
      </c>
      <c r="B10" s="4">
        <f>'Imputed and missing data hidden'!BD10</f>
        <v>0</v>
      </c>
      <c r="C10" s="123">
        <f t="shared" si="0"/>
        <v>0</v>
      </c>
      <c r="D10" s="123">
        <f>'Indicator Date hidden2'!BE11</f>
        <v>1.8148148148148149</v>
      </c>
      <c r="E10" s="123">
        <f t="shared" si="1"/>
        <v>7.2592592592592595</v>
      </c>
      <c r="F10" s="123">
        <f>'Indicator Geographical level'!BI13</f>
        <v>1.4545454545454546</v>
      </c>
      <c r="G10" s="123">
        <f t="shared" si="2"/>
        <v>0.54501853063004102</v>
      </c>
      <c r="H10" s="123">
        <f t="shared" si="3"/>
        <v>3.4</v>
      </c>
    </row>
    <row r="11" spans="1:8">
      <c r="A11" s="79" t="s">
        <v>342</v>
      </c>
      <c r="B11" s="4">
        <f>'Imputed and missing data hidden'!BD11</f>
        <v>0</v>
      </c>
      <c r="C11" s="123">
        <f t="shared" si="0"/>
        <v>0</v>
      </c>
      <c r="D11" s="123">
        <f>'Indicator Date hidden2'!BE12</f>
        <v>1.8148148148148149</v>
      </c>
      <c r="E11" s="123">
        <f t="shared" si="1"/>
        <v>7.2592592592592595</v>
      </c>
      <c r="F11" s="123">
        <f>'Indicator Geographical level'!BI14</f>
        <v>1.4545454545454546</v>
      </c>
      <c r="G11" s="123">
        <f t="shared" si="2"/>
        <v>0.54501853063004102</v>
      </c>
      <c r="H11" s="123">
        <f t="shared" si="3"/>
        <v>3.4</v>
      </c>
    </row>
    <row r="12" spans="1:8">
      <c r="A12" s="79" t="s">
        <v>343</v>
      </c>
      <c r="B12" s="4">
        <f>'Imputed and missing data hidden'!BD12</f>
        <v>0</v>
      </c>
      <c r="C12" s="123">
        <f t="shared" si="0"/>
        <v>0</v>
      </c>
      <c r="D12" s="123">
        <f>'Indicator Date hidden2'!BE13</f>
        <v>1.8148148148148149</v>
      </c>
      <c r="E12" s="123">
        <f t="shared" si="1"/>
        <v>7.2592592592592595</v>
      </c>
      <c r="F12" s="123">
        <f>'Indicator Geographical level'!BI15</f>
        <v>1.4545454545454546</v>
      </c>
      <c r="G12" s="123">
        <f t="shared" si="2"/>
        <v>0.54501853063004102</v>
      </c>
      <c r="H12" s="123">
        <f t="shared" si="3"/>
        <v>3.4</v>
      </c>
    </row>
    <row r="13" spans="1:8">
      <c r="A13" s="79" t="s">
        <v>344</v>
      </c>
      <c r="B13" s="4">
        <f>'Imputed and missing data hidden'!BD13</f>
        <v>2</v>
      </c>
      <c r="C13" s="123">
        <f t="shared" si="0"/>
        <v>1.3333333333333321</v>
      </c>
      <c r="D13" s="123">
        <f>'Indicator Date hidden2'!BE14</f>
        <v>1.7407407407407407</v>
      </c>
      <c r="E13" s="123">
        <f t="shared" si="1"/>
        <v>6.9629629629629628</v>
      </c>
      <c r="F13" s="123">
        <f>'Indicator Geographical level'!BI16</f>
        <v>1.08</v>
      </c>
      <c r="G13" s="123">
        <f t="shared" si="2"/>
        <v>5.0359712230215825</v>
      </c>
      <c r="H13" s="123">
        <f t="shared" si="3"/>
        <v>4.8</v>
      </c>
    </row>
    <row r="14" spans="1:8">
      <c r="A14" s="79" t="s">
        <v>345</v>
      </c>
      <c r="B14" s="4">
        <f>'Imputed and missing data hidden'!BD14</f>
        <v>2</v>
      </c>
      <c r="C14" s="123">
        <f t="shared" si="0"/>
        <v>1.3333333333333321</v>
      </c>
      <c r="D14" s="123">
        <f>'Indicator Date hidden2'!BE15</f>
        <v>1.7407407407407407</v>
      </c>
      <c r="E14" s="123">
        <f t="shared" si="1"/>
        <v>6.9629629629629628</v>
      </c>
      <c r="F14" s="123">
        <f>'Indicator Geographical level'!BI17</f>
        <v>1.08</v>
      </c>
      <c r="G14" s="123">
        <f t="shared" si="2"/>
        <v>5.0359712230215825</v>
      </c>
      <c r="H14" s="123">
        <f t="shared" si="3"/>
        <v>4.8</v>
      </c>
    </row>
    <row r="15" spans="1:8">
      <c r="A15" s="79" t="s">
        <v>346</v>
      </c>
      <c r="B15" s="4">
        <f>'Imputed and missing data hidden'!BD15</f>
        <v>2</v>
      </c>
      <c r="C15" s="123">
        <f t="shared" si="0"/>
        <v>1.3333333333333321</v>
      </c>
      <c r="D15" s="123">
        <f>'Indicator Date hidden2'!BE16</f>
        <v>1.7407407407407407</v>
      </c>
      <c r="E15" s="123">
        <f t="shared" si="1"/>
        <v>6.9629629629629628</v>
      </c>
      <c r="F15" s="123">
        <f>'Indicator Geographical level'!BI18</f>
        <v>1.08</v>
      </c>
      <c r="G15" s="123">
        <f t="shared" si="2"/>
        <v>5.0359712230215825</v>
      </c>
      <c r="H15" s="123">
        <f t="shared" si="3"/>
        <v>4.8</v>
      </c>
    </row>
    <row r="16" spans="1:8">
      <c r="A16" s="79" t="s">
        <v>347</v>
      </c>
      <c r="B16" s="4">
        <f>'Imputed and missing data hidden'!BD16</f>
        <v>2</v>
      </c>
      <c r="C16" s="123">
        <f t="shared" si="0"/>
        <v>1.3333333333333321</v>
      </c>
      <c r="D16" s="123">
        <f>'Indicator Date hidden2'!BE17</f>
        <v>1.7407407407407407</v>
      </c>
      <c r="E16" s="123">
        <f t="shared" si="1"/>
        <v>6.9629629629629628</v>
      </c>
      <c r="F16" s="123">
        <f>'Indicator Geographical level'!BI19</f>
        <v>1.08</v>
      </c>
      <c r="G16" s="123">
        <f t="shared" si="2"/>
        <v>5.0359712230215825</v>
      </c>
      <c r="H16" s="123">
        <f t="shared" si="3"/>
        <v>4.8</v>
      </c>
    </row>
    <row r="17" spans="1:8">
      <c r="A17" s="79" t="s">
        <v>348</v>
      </c>
      <c r="B17" s="4">
        <f>'Imputed and missing data hidden'!BD17</f>
        <v>2</v>
      </c>
      <c r="C17" s="123">
        <f t="shared" si="0"/>
        <v>1.3333333333333321</v>
      </c>
      <c r="D17" s="123">
        <f>'Indicator Date hidden2'!BE18</f>
        <v>1.7407407407407407</v>
      </c>
      <c r="E17" s="123">
        <f t="shared" si="1"/>
        <v>6.9629629629629628</v>
      </c>
      <c r="F17" s="123">
        <f>'Indicator Geographical level'!BI20</f>
        <v>1.08</v>
      </c>
      <c r="G17" s="123">
        <f t="shared" si="2"/>
        <v>5.0359712230215825</v>
      </c>
      <c r="H17" s="123">
        <f t="shared" si="3"/>
        <v>4.8</v>
      </c>
    </row>
    <row r="18" spans="1:8">
      <c r="A18" s="79" t="s">
        <v>349</v>
      </c>
      <c r="B18" s="4">
        <f>'Imputed and missing data hidden'!BD18</f>
        <v>2</v>
      </c>
      <c r="C18" s="123">
        <f t="shared" si="0"/>
        <v>1.3333333333333321</v>
      </c>
      <c r="D18" s="123">
        <f>'Indicator Date hidden2'!BE19</f>
        <v>1.7407407407407407</v>
      </c>
      <c r="E18" s="123">
        <f t="shared" si="1"/>
        <v>6.9629629629629628</v>
      </c>
      <c r="F18" s="123">
        <f>'Indicator Geographical level'!BI21</f>
        <v>1.08</v>
      </c>
      <c r="G18" s="123">
        <f t="shared" si="2"/>
        <v>5.0359712230215825</v>
      </c>
      <c r="H18" s="123">
        <f t="shared" si="3"/>
        <v>4.8</v>
      </c>
    </row>
    <row r="19" spans="1:8">
      <c r="A19" s="79" t="s">
        <v>350</v>
      </c>
      <c r="B19" s="4">
        <f>'Imputed and missing data hidden'!BD19</f>
        <v>2</v>
      </c>
      <c r="C19" s="123">
        <f t="shared" si="0"/>
        <v>1.3333333333333321</v>
      </c>
      <c r="D19" s="123">
        <f>'Indicator Date hidden2'!BE20</f>
        <v>1.7592592592592593</v>
      </c>
      <c r="E19" s="123">
        <f t="shared" si="1"/>
        <v>7.0370370370370372</v>
      </c>
      <c r="F19" s="123">
        <f>'Indicator Geographical level'!BI22</f>
        <v>1.1666666666666667</v>
      </c>
      <c r="G19" s="123">
        <f t="shared" si="2"/>
        <v>3.9968025579536364</v>
      </c>
      <c r="H19" s="123">
        <f t="shared" si="3"/>
        <v>4.5</v>
      </c>
    </row>
    <row r="20" spans="1:8">
      <c r="A20" s="79" t="s">
        <v>351</v>
      </c>
      <c r="B20" s="4">
        <f>'Imputed and missing data hidden'!BD20</f>
        <v>2</v>
      </c>
      <c r="C20" s="123">
        <f t="shared" si="0"/>
        <v>1.3333333333333321</v>
      </c>
      <c r="D20" s="123">
        <f>'Indicator Date hidden2'!BE21</f>
        <v>1.7407407407407407</v>
      </c>
      <c r="E20" s="123">
        <f t="shared" si="1"/>
        <v>6.9629629629629628</v>
      </c>
      <c r="F20" s="123">
        <f>'Indicator Geographical level'!BI23</f>
        <v>1.08</v>
      </c>
      <c r="G20" s="123">
        <f t="shared" si="2"/>
        <v>5.0359712230215825</v>
      </c>
      <c r="H20" s="123">
        <f t="shared" si="3"/>
        <v>4.8</v>
      </c>
    </row>
    <row r="21" spans="1:8">
      <c r="A21" s="79" t="s">
        <v>352</v>
      </c>
      <c r="B21" s="4">
        <f>'Imputed and missing data hidden'!BD21</f>
        <v>2</v>
      </c>
      <c r="C21" s="123">
        <f t="shared" si="0"/>
        <v>1.3333333333333321</v>
      </c>
      <c r="D21" s="123">
        <f>'Indicator Date hidden2'!BE22</f>
        <v>1.7407407407407407</v>
      </c>
      <c r="E21" s="123">
        <f t="shared" si="1"/>
        <v>6.9629629629629628</v>
      </c>
      <c r="F21" s="123">
        <f>'Indicator Geographical level'!BI24</f>
        <v>1.08</v>
      </c>
      <c r="G21" s="123">
        <f t="shared" si="2"/>
        <v>5.0359712230215825</v>
      </c>
      <c r="H21" s="123">
        <f t="shared" si="3"/>
        <v>4.8</v>
      </c>
    </row>
    <row r="22" spans="1:8">
      <c r="A22" s="79" t="s">
        <v>353</v>
      </c>
      <c r="B22" s="4">
        <f>'Imputed and missing data hidden'!BD22</f>
        <v>2</v>
      </c>
      <c r="C22" s="123">
        <f t="shared" si="0"/>
        <v>1.3333333333333321</v>
      </c>
      <c r="D22" s="123">
        <f>'Indicator Date hidden2'!BE23</f>
        <v>1.7592592592592593</v>
      </c>
      <c r="E22" s="123">
        <f t="shared" si="1"/>
        <v>7.0370370370370372</v>
      </c>
      <c r="F22" s="123">
        <f>'Indicator Geographical level'!BI25</f>
        <v>1.1666666666666667</v>
      </c>
      <c r="G22" s="123">
        <f t="shared" si="2"/>
        <v>3.9968025579536364</v>
      </c>
      <c r="H22" s="123">
        <f t="shared" si="3"/>
        <v>4.5</v>
      </c>
    </row>
    <row r="23" spans="1:8">
      <c r="A23" s="79" t="s">
        <v>354</v>
      </c>
      <c r="B23" s="4">
        <f>'Imputed and missing data hidden'!BD23</f>
        <v>1</v>
      </c>
      <c r="C23" s="123">
        <f t="shared" si="0"/>
        <v>0.66666666666666607</v>
      </c>
      <c r="D23" s="123">
        <f>'Indicator Date hidden2'!BE24</f>
        <v>1.7777777777777777</v>
      </c>
      <c r="E23" s="123">
        <f t="shared" si="1"/>
        <v>7.1111111111111107</v>
      </c>
      <c r="F23" s="123">
        <f>'Indicator Geographical level'!BI26</f>
        <v>1.0384615384615385</v>
      </c>
      <c r="G23" s="123">
        <f t="shared" si="2"/>
        <v>5.5340343110127277</v>
      </c>
      <c r="H23" s="123">
        <f t="shared" si="3"/>
        <v>5</v>
      </c>
    </row>
    <row r="24" spans="1:8">
      <c r="A24" s="79" t="s">
        <v>355</v>
      </c>
      <c r="B24" s="4">
        <f>'Imputed and missing data hidden'!BD24</f>
        <v>1</v>
      </c>
      <c r="C24" s="123">
        <f t="shared" si="0"/>
        <v>0.66666666666666607</v>
      </c>
      <c r="D24" s="123">
        <f>'Indicator Date hidden2'!BE25</f>
        <v>1.7777777777777777</v>
      </c>
      <c r="E24" s="123">
        <f t="shared" si="1"/>
        <v>7.1111111111111107</v>
      </c>
      <c r="F24" s="123">
        <f>'Indicator Geographical level'!BI27</f>
        <v>1.0384615384615385</v>
      </c>
      <c r="G24" s="123">
        <f t="shared" si="2"/>
        <v>5.5340343110127277</v>
      </c>
      <c r="H24" s="123">
        <f t="shared" si="3"/>
        <v>5</v>
      </c>
    </row>
    <row r="25" spans="1:8">
      <c r="A25" s="79" t="s">
        <v>356</v>
      </c>
      <c r="B25" s="4">
        <f>'Imputed and missing data hidden'!BD25</f>
        <v>1</v>
      </c>
      <c r="C25" s="123">
        <f t="shared" si="0"/>
        <v>0.66666666666666607</v>
      </c>
      <c r="D25" s="123">
        <f>'Indicator Date hidden2'!BE26</f>
        <v>1.7777777777777777</v>
      </c>
      <c r="E25" s="123">
        <f t="shared" si="1"/>
        <v>7.1111111111111107</v>
      </c>
      <c r="F25" s="123">
        <f>'Indicator Geographical level'!BI28</f>
        <v>1.0384615384615385</v>
      </c>
      <c r="G25" s="123">
        <f t="shared" si="2"/>
        <v>5.5340343110127277</v>
      </c>
      <c r="H25" s="123">
        <f t="shared" si="3"/>
        <v>5</v>
      </c>
    </row>
    <row r="26" spans="1:8">
      <c r="A26" s="79" t="s">
        <v>357</v>
      </c>
      <c r="B26" s="4">
        <f>'Imputed and missing data hidden'!BD26</f>
        <v>1</v>
      </c>
      <c r="C26" s="123">
        <f t="shared" si="0"/>
        <v>0.66666666666666607</v>
      </c>
      <c r="D26" s="123">
        <f>'Indicator Date hidden2'!BE27</f>
        <v>1.7777777777777777</v>
      </c>
      <c r="E26" s="123">
        <f t="shared" si="1"/>
        <v>7.1111111111111107</v>
      </c>
      <c r="F26" s="123">
        <f>'Indicator Geographical level'!BI29</f>
        <v>1.0384615384615385</v>
      </c>
      <c r="G26" s="123">
        <f t="shared" si="2"/>
        <v>5.5340343110127277</v>
      </c>
      <c r="H26" s="123">
        <f t="shared" si="3"/>
        <v>5</v>
      </c>
    </row>
    <row r="27" spans="1:8">
      <c r="A27" s="79" t="s">
        <v>358</v>
      </c>
      <c r="B27" s="4">
        <f>'Imputed and missing data hidden'!BD27</f>
        <v>1</v>
      </c>
      <c r="C27" s="123">
        <f t="shared" si="0"/>
        <v>0.66666666666666607</v>
      </c>
      <c r="D27" s="123">
        <f>'Indicator Date hidden2'!BE28</f>
        <v>1.7777777777777777</v>
      </c>
      <c r="E27" s="123">
        <f t="shared" si="1"/>
        <v>7.1111111111111107</v>
      </c>
      <c r="F27" s="123">
        <f>'Indicator Geographical level'!BI30</f>
        <v>1.0384615384615385</v>
      </c>
      <c r="G27" s="123">
        <f t="shared" si="2"/>
        <v>5.5340343110127277</v>
      </c>
      <c r="H27" s="123">
        <f t="shared" si="3"/>
        <v>5</v>
      </c>
    </row>
    <row r="28" spans="1:8">
      <c r="A28" s="79" t="s">
        <v>359</v>
      </c>
      <c r="B28" s="4">
        <f>'Imputed and missing data hidden'!BD28</f>
        <v>1</v>
      </c>
      <c r="C28" s="123">
        <f t="shared" si="0"/>
        <v>0.66666666666666607</v>
      </c>
      <c r="D28" s="123">
        <f>'Indicator Date hidden2'!BE29</f>
        <v>1.7777777777777777</v>
      </c>
      <c r="E28" s="123">
        <f t="shared" si="1"/>
        <v>7.1111111111111107</v>
      </c>
      <c r="F28" s="123">
        <f>'Indicator Geographical level'!BI31</f>
        <v>1.0384615384615385</v>
      </c>
      <c r="G28" s="123">
        <f t="shared" si="2"/>
        <v>5.5340343110127277</v>
      </c>
      <c r="H28" s="123">
        <f t="shared" si="3"/>
        <v>5</v>
      </c>
    </row>
    <row r="29" spans="1:8">
      <c r="A29" s="79" t="s">
        <v>360</v>
      </c>
      <c r="B29" s="4">
        <f>'Imputed and missing data hidden'!BD29</f>
        <v>1</v>
      </c>
      <c r="C29" s="123">
        <f t="shared" si="0"/>
        <v>0.66666666666666607</v>
      </c>
      <c r="D29" s="123">
        <f>'Indicator Date hidden2'!BE30</f>
        <v>1.7777777777777777</v>
      </c>
      <c r="E29" s="123">
        <f t="shared" si="1"/>
        <v>7.1111111111111107</v>
      </c>
      <c r="F29" s="123">
        <f>'Indicator Geographical level'!BI32</f>
        <v>1.0384615384615385</v>
      </c>
      <c r="G29" s="123">
        <f t="shared" si="2"/>
        <v>5.5340343110127277</v>
      </c>
      <c r="H29" s="123">
        <f t="shared" si="3"/>
        <v>5</v>
      </c>
    </row>
    <row r="30" spans="1:8">
      <c r="A30" s="79" t="s">
        <v>361</v>
      </c>
      <c r="B30" s="4">
        <f>'Imputed and missing data hidden'!BD30</f>
        <v>1</v>
      </c>
      <c r="C30" s="123">
        <f t="shared" si="0"/>
        <v>0.66666666666666607</v>
      </c>
      <c r="D30" s="123">
        <f>'Indicator Date hidden2'!BE31</f>
        <v>1.7777777777777777</v>
      </c>
      <c r="E30" s="123">
        <f t="shared" si="1"/>
        <v>7.1111111111111107</v>
      </c>
      <c r="F30" s="123">
        <f>'Indicator Geographical level'!BI33</f>
        <v>1.0384615384615385</v>
      </c>
      <c r="G30" s="123">
        <f t="shared" si="2"/>
        <v>5.5340343110127277</v>
      </c>
      <c r="H30" s="123">
        <f t="shared" si="3"/>
        <v>5</v>
      </c>
    </row>
    <row r="31" spans="1:8">
      <c r="A31" s="79" t="s">
        <v>362</v>
      </c>
      <c r="B31" s="4">
        <f>'Imputed and missing data hidden'!BD31</f>
        <v>1</v>
      </c>
      <c r="C31" s="123">
        <f t="shared" si="0"/>
        <v>0.66666666666666607</v>
      </c>
      <c r="D31" s="123">
        <f>'Indicator Date hidden2'!BE32</f>
        <v>1.7777777777777777</v>
      </c>
      <c r="E31" s="123">
        <f t="shared" si="1"/>
        <v>7.1111111111111107</v>
      </c>
      <c r="F31" s="123">
        <f>'Indicator Geographical level'!BI34</f>
        <v>1.0384615384615385</v>
      </c>
      <c r="G31" s="123">
        <f t="shared" si="2"/>
        <v>5.5340343110127277</v>
      </c>
      <c r="H31" s="123">
        <f t="shared" si="3"/>
        <v>5</v>
      </c>
    </row>
    <row r="32" spans="1:8">
      <c r="A32" s="79" t="s">
        <v>363</v>
      </c>
      <c r="B32" s="4">
        <f>'Imputed and missing data hidden'!BD32</f>
        <v>1</v>
      </c>
      <c r="C32" s="123">
        <f t="shared" ref="C32:C63" si="4">IF(B32&gt;B$89,10,10-(B$89-B32)/(B$89-B$88)*10)</f>
        <v>0.66666666666666607</v>
      </c>
      <c r="D32" s="123">
        <f>'Indicator Date hidden2'!BE33</f>
        <v>1.7777777777777777</v>
      </c>
      <c r="E32" s="123">
        <f t="shared" ref="E32:E63" si="5">IF(D32&gt;D$89,10,10-(D$89-D32)/(D$89-D$88)*10)</f>
        <v>7.1111111111111107</v>
      </c>
      <c r="F32" s="123">
        <f>'Indicator Geographical level'!BI35</f>
        <v>1.0384615384615385</v>
      </c>
      <c r="G32" s="123">
        <f t="shared" ref="G32:G63" si="6">IF(F32&lt;F$88,10,IF(F32&gt;F$89,0,(F$89-F32)/(F$89-F$88)*10))</f>
        <v>5.5340343110127277</v>
      </c>
      <c r="H32" s="123">
        <f t="shared" ref="H32:H63" si="7">ROUND((10-GEOMEAN(((10-C32)/10*9+1),((10-E32)/10*9+1),((10-G32)/10*9+1)))/9*10,1)</f>
        <v>5</v>
      </c>
    </row>
    <row r="33" spans="1:8">
      <c r="A33" s="79" t="s">
        <v>364</v>
      </c>
      <c r="B33" s="4">
        <f>'Imputed and missing data hidden'!BD33</f>
        <v>1</v>
      </c>
      <c r="C33" s="123">
        <f t="shared" si="4"/>
        <v>0.66666666666666607</v>
      </c>
      <c r="D33" s="123">
        <f>'Indicator Date hidden2'!BE34</f>
        <v>1.7777777777777777</v>
      </c>
      <c r="E33" s="123">
        <f t="shared" si="5"/>
        <v>7.1111111111111107</v>
      </c>
      <c r="F33" s="123">
        <f>'Indicator Geographical level'!BI36</f>
        <v>1.0384615384615385</v>
      </c>
      <c r="G33" s="123">
        <f t="shared" si="6"/>
        <v>5.5340343110127277</v>
      </c>
      <c r="H33" s="123">
        <f t="shared" si="7"/>
        <v>5</v>
      </c>
    </row>
    <row r="34" spans="1:8">
      <c r="A34" s="79" t="s">
        <v>365</v>
      </c>
      <c r="B34" s="4">
        <f>'Imputed and missing data hidden'!BD34</f>
        <v>0</v>
      </c>
      <c r="C34" s="123">
        <f t="shared" si="4"/>
        <v>0</v>
      </c>
      <c r="D34" s="123">
        <f>'Indicator Date hidden2'!BE35</f>
        <v>1.7777777777777777</v>
      </c>
      <c r="E34" s="123">
        <f t="shared" si="5"/>
        <v>7.1111111111111107</v>
      </c>
      <c r="F34" s="123">
        <f>'Indicator Geographical level'!BI37</f>
        <v>1.3478260869565217</v>
      </c>
      <c r="G34" s="123">
        <f t="shared" si="6"/>
        <v>1.8246272547179649</v>
      </c>
      <c r="H34" s="123">
        <f t="shared" si="7"/>
        <v>3.7</v>
      </c>
    </row>
    <row r="35" spans="1:8">
      <c r="A35" s="79" t="s">
        <v>366</v>
      </c>
      <c r="B35" s="4">
        <f>'Imputed and missing data hidden'!BD35</f>
        <v>1</v>
      </c>
      <c r="C35" s="123">
        <f t="shared" si="4"/>
        <v>0.66666666666666607</v>
      </c>
      <c r="D35" s="123">
        <f>'Indicator Date hidden2'!BE36</f>
        <v>1.7777777777777777</v>
      </c>
      <c r="E35" s="123">
        <f t="shared" si="5"/>
        <v>7.1111111111111107</v>
      </c>
      <c r="F35" s="123">
        <f>'Indicator Geographical level'!BI38</f>
        <v>1.3478260869565217</v>
      </c>
      <c r="G35" s="123">
        <f t="shared" si="6"/>
        <v>1.8246272547179649</v>
      </c>
      <c r="H35" s="123">
        <f t="shared" si="7"/>
        <v>3.8</v>
      </c>
    </row>
    <row r="36" spans="1:8">
      <c r="A36" s="79" t="s">
        <v>367</v>
      </c>
      <c r="B36" s="4">
        <f>'Imputed and missing data hidden'!BD36</f>
        <v>0</v>
      </c>
      <c r="C36" s="123">
        <f t="shared" si="4"/>
        <v>0</v>
      </c>
      <c r="D36" s="123">
        <f>'Indicator Date hidden2'!BE37</f>
        <v>1.7777777777777777</v>
      </c>
      <c r="E36" s="123">
        <f t="shared" si="5"/>
        <v>7.1111111111111107</v>
      </c>
      <c r="F36" s="123">
        <f>'Indicator Geographical level'!BI39</f>
        <v>1.3478260869565217</v>
      </c>
      <c r="G36" s="123">
        <f t="shared" si="6"/>
        <v>1.8246272547179649</v>
      </c>
      <c r="H36" s="123">
        <f t="shared" si="7"/>
        <v>3.7</v>
      </c>
    </row>
    <row r="37" spans="1:8">
      <c r="A37" s="79" t="s">
        <v>368</v>
      </c>
      <c r="B37" s="4">
        <f>'Imputed and missing data hidden'!BD37</f>
        <v>0</v>
      </c>
      <c r="C37" s="123">
        <f t="shared" si="4"/>
        <v>0</v>
      </c>
      <c r="D37" s="123">
        <f>'Indicator Date hidden2'!BE38</f>
        <v>1.7777777777777777</v>
      </c>
      <c r="E37" s="123">
        <f t="shared" si="5"/>
        <v>7.1111111111111107</v>
      </c>
      <c r="F37" s="123">
        <f>'Indicator Geographical level'!BI40</f>
        <v>1.3478260869565217</v>
      </c>
      <c r="G37" s="123">
        <f t="shared" si="6"/>
        <v>1.8246272547179649</v>
      </c>
      <c r="H37" s="123">
        <f t="shared" si="7"/>
        <v>3.7</v>
      </c>
    </row>
    <row r="38" spans="1:8">
      <c r="A38" s="79" t="s">
        <v>369</v>
      </c>
      <c r="B38" s="4">
        <f>'Imputed and missing data hidden'!BD38</f>
        <v>0</v>
      </c>
      <c r="C38" s="123">
        <f t="shared" si="4"/>
        <v>0</v>
      </c>
      <c r="D38" s="123">
        <f>'Indicator Date hidden2'!BE39</f>
        <v>1.7777777777777777</v>
      </c>
      <c r="E38" s="123">
        <f t="shared" si="5"/>
        <v>7.1111111111111107</v>
      </c>
      <c r="F38" s="123">
        <f>'Indicator Geographical level'!BI41</f>
        <v>1.3478260869565217</v>
      </c>
      <c r="G38" s="123">
        <f t="shared" si="6"/>
        <v>1.8246272547179649</v>
      </c>
      <c r="H38" s="123">
        <f t="shared" si="7"/>
        <v>3.7</v>
      </c>
    </row>
    <row r="39" spans="1:8">
      <c r="A39" s="79" t="s">
        <v>370</v>
      </c>
      <c r="B39" s="4">
        <f>'Imputed and missing data hidden'!BD39</f>
        <v>0</v>
      </c>
      <c r="C39" s="123">
        <f t="shared" si="4"/>
        <v>0</v>
      </c>
      <c r="D39" s="123">
        <f>'Indicator Date hidden2'!BE40</f>
        <v>1.7777777777777777</v>
      </c>
      <c r="E39" s="123">
        <f t="shared" si="5"/>
        <v>7.1111111111111107</v>
      </c>
      <c r="F39" s="123">
        <f>'Indicator Geographical level'!BI42</f>
        <v>1.3478260869565217</v>
      </c>
      <c r="G39" s="123">
        <f t="shared" si="6"/>
        <v>1.8246272547179649</v>
      </c>
      <c r="H39" s="123">
        <f t="shared" si="7"/>
        <v>3.7</v>
      </c>
    </row>
    <row r="40" spans="1:8">
      <c r="A40" s="79" t="s">
        <v>371</v>
      </c>
      <c r="B40" s="4">
        <f>'Imputed and missing data hidden'!BD40</f>
        <v>0</v>
      </c>
      <c r="C40" s="123">
        <f t="shared" si="4"/>
        <v>0</v>
      </c>
      <c r="D40" s="123">
        <f>'Indicator Date hidden2'!BE41</f>
        <v>1.7777777777777777</v>
      </c>
      <c r="E40" s="123">
        <f t="shared" si="5"/>
        <v>7.1111111111111107</v>
      </c>
      <c r="F40" s="123">
        <f>'Indicator Geographical level'!BI43</f>
        <v>1.3478260869565217</v>
      </c>
      <c r="G40" s="123">
        <f t="shared" si="6"/>
        <v>1.8246272547179649</v>
      </c>
      <c r="H40" s="123">
        <f t="shared" si="7"/>
        <v>3.7</v>
      </c>
    </row>
    <row r="41" spans="1:8">
      <c r="A41" s="79" t="s">
        <v>372</v>
      </c>
      <c r="B41" s="4">
        <f>'Imputed and missing data hidden'!BD41</f>
        <v>1</v>
      </c>
      <c r="C41" s="123">
        <f t="shared" si="4"/>
        <v>0.66666666666666607</v>
      </c>
      <c r="D41" s="123">
        <f>'Indicator Date hidden2'!BE42</f>
        <v>1.7777777777777777</v>
      </c>
      <c r="E41" s="123">
        <f t="shared" si="5"/>
        <v>7.1111111111111107</v>
      </c>
      <c r="F41" s="123">
        <f>'Indicator Geographical level'!BI44</f>
        <v>1.3478260869565217</v>
      </c>
      <c r="G41" s="123">
        <f t="shared" si="6"/>
        <v>1.8246272547179649</v>
      </c>
      <c r="H41" s="123">
        <f t="shared" si="7"/>
        <v>3.8</v>
      </c>
    </row>
    <row r="42" spans="1:8">
      <c r="A42" s="79" t="s">
        <v>373</v>
      </c>
      <c r="B42" s="4">
        <f>'Imputed and missing data hidden'!BD42</f>
        <v>0</v>
      </c>
      <c r="C42" s="123">
        <f t="shared" si="4"/>
        <v>0</v>
      </c>
      <c r="D42" s="123">
        <f>'Indicator Date hidden2'!BE43</f>
        <v>1.7777777777777777</v>
      </c>
      <c r="E42" s="123">
        <f t="shared" si="5"/>
        <v>7.1111111111111107</v>
      </c>
      <c r="F42" s="123">
        <f>'Indicator Geographical level'!BI45</f>
        <v>1.3478260869565217</v>
      </c>
      <c r="G42" s="123">
        <f t="shared" si="6"/>
        <v>1.8246272547179649</v>
      </c>
      <c r="H42" s="123">
        <f t="shared" si="7"/>
        <v>3.7</v>
      </c>
    </row>
    <row r="43" spans="1:8">
      <c r="A43" s="79" t="s">
        <v>374</v>
      </c>
      <c r="B43" s="4">
        <f>'Imputed and missing data hidden'!BD43</f>
        <v>1</v>
      </c>
      <c r="C43" s="123">
        <f t="shared" si="4"/>
        <v>0.66666666666666607</v>
      </c>
      <c r="D43" s="123">
        <f>'Indicator Date hidden2'!BE44</f>
        <v>2.0925925925925926</v>
      </c>
      <c r="E43" s="123">
        <f t="shared" si="5"/>
        <v>8.3703703703703702</v>
      </c>
      <c r="F43" s="123">
        <f>'Indicator Geographical level'!BI46</f>
        <v>1.7894736842105263</v>
      </c>
      <c r="G43" s="123">
        <f t="shared" si="6"/>
        <v>0</v>
      </c>
      <c r="H43" s="123">
        <f t="shared" si="7"/>
        <v>4.3</v>
      </c>
    </row>
    <row r="44" spans="1:8">
      <c r="A44" s="79" t="s">
        <v>375</v>
      </c>
      <c r="B44" s="4">
        <f>'Imputed and missing data hidden'!BD44</f>
        <v>1</v>
      </c>
      <c r="C44" s="123">
        <f t="shared" si="4"/>
        <v>0.66666666666666607</v>
      </c>
      <c r="D44" s="123">
        <f>'Indicator Date hidden2'!BE45</f>
        <v>2.0925925925925926</v>
      </c>
      <c r="E44" s="123">
        <f t="shared" si="5"/>
        <v>8.3703703703703702</v>
      </c>
      <c r="F44" s="123">
        <f>'Indicator Geographical level'!BI47</f>
        <v>1.7894736842105263</v>
      </c>
      <c r="G44" s="123">
        <f t="shared" si="6"/>
        <v>0</v>
      </c>
      <c r="H44" s="123">
        <f t="shared" si="7"/>
        <v>4.3</v>
      </c>
    </row>
    <row r="45" spans="1:8">
      <c r="A45" s="79" t="s">
        <v>376</v>
      </c>
      <c r="B45" s="4">
        <f>'Imputed and missing data hidden'!BD45</f>
        <v>1</v>
      </c>
      <c r="C45" s="123">
        <f t="shared" si="4"/>
        <v>0.66666666666666607</v>
      </c>
      <c r="D45" s="123">
        <f>'Indicator Date hidden2'!BE46</f>
        <v>2.0925925925925926</v>
      </c>
      <c r="E45" s="123">
        <f t="shared" si="5"/>
        <v>8.3703703703703702</v>
      </c>
      <c r="F45" s="123">
        <f>'Indicator Geographical level'!BI48</f>
        <v>1.7894736842105263</v>
      </c>
      <c r="G45" s="123">
        <f t="shared" si="6"/>
        <v>0</v>
      </c>
      <c r="H45" s="123">
        <f t="shared" si="7"/>
        <v>4.3</v>
      </c>
    </row>
    <row r="46" spans="1:8">
      <c r="A46" s="79" t="s">
        <v>377</v>
      </c>
      <c r="B46" s="4">
        <f>'Imputed and missing data hidden'!BD46</f>
        <v>2</v>
      </c>
      <c r="C46" s="123">
        <f t="shared" si="4"/>
        <v>1.3333333333333321</v>
      </c>
      <c r="D46" s="123">
        <f>'Indicator Date hidden2'!BE47</f>
        <v>2.0555555555555554</v>
      </c>
      <c r="E46" s="123">
        <f t="shared" si="5"/>
        <v>8.2222222222222214</v>
      </c>
      <c r="F46" s="123">
        <f>'Indicator Geographical level'!BI49</f>
        <v>1.736842105263158</v>
      </c>
      <c r="G46" s="123">
        <f t="shared" si="6"/>
        <v>0</v>
      </c>
      <c r="H46" s="123">
        <f t="shared" si="7"/>
        <v>4.3</v>
      </c>
    </row>
    <row r="47" spans="1:8">
      <c r="A47" s="79" t="s">
        <v>378</v>
      </c>
      <c r="B47" s="4">
        <f>'Imputed and missing data hidden'!BD47</f>
        <v>2</v>
      </c>
      <c r="C47" s="123">
        <f t="shared" si="4"/>
        <v>1.3333333333333321</v>
      </c>
      <c r="D47" s="123">
        <f>'Indicator Date hidden2'!BE48</f>
        <v>2.0925925925925926</v>
      </c>
      <c r="E47" s="123">
        <f t="shared" si="5"/>
        <v>8.3703703703703702</v>
      </c>
      <c r="F47" s="123">
        <f>'Indicator Geographical level'!BI50</f>
        <v>1.7894736842105263</v>
      </c>
      <c r="G47" s="123">
        <f t="shared" si="6"/>
        <v>0</v>
      </c>
      <c r="H47" s="123">
        <f t="shared" si="7"/>
        <v>4.4000000000000004</v>
      </c>
    </row>
    <row r="48" spans="1:8">
      <c r="A48" s="79" t="s">
        <v>379</v>
      </c>
      <c r="B48" s="4">
        <f>'Imputed and missing data hidden'!BD48</f>
        <v>1</v>
      </c>
      <c r="C48" s="123">
        <f t="shared" si="4"/>
        <v>0.66666666666666607</v>
      </c>
      <c r="D48" s="123">
        <f>'Indicator Date hidden2'!BE49</f>
        <v>2.0925925925925926</v>
      </c>
      <c r="E48" s="123">
        <f t="shared" si="5"/>
        <v>8.3703703703703702</v>
      </c>
      <c r="F48" s="123">
        <f>'Indicator Geographical level'!BI51</f>
        <v>1.7894736842105263</v>
      </c>
      <c r="G48" s="123">
        <f t="shared" si="6"/>
        <v>0</v>
      </c>
      <c r="H48" s="123">
        <f t="shared" si="7"/>
        <v>4.3</v>
      </c>
    </row>
    <row r="49" spans="1:8">
      <c r="A49" s="79" t="s">
        <v>380</v>
      </c>
      <c r="B49" s="4">
        <f>'Imputed and missing data hidden'!BD49</f>
        <v>1</v>
      </c>
      <c r="C49" s="123">
        <f t="shared" si="4"/>
        <v>0.66666666666666607</v>
      </c>
      <c r="D49" s="123">
        <f>'Indicator Date hidden2'!BE50</f>
        <v>2.0925925925925926</v>
      </c>
      <c r="E49" s="123">
        <f t="shared" si="5"/>
        <v>8.3703703703703702</v>
      </c>
      <c r="F49" s="123">
        <f>'Indicator Geographical level'!BI52</f>
        <v>1.7894736842105263</v>
      </c>
      <c r="G49" s="123">
        <f t="shared" si="6"/>
        <v>0</v>
      </c>
      <c r="H49" s="123">
        <f t="shared" si="7"/>
        <v>4.3</v>
      </c>
    </row>
    <row r="50" spans="1:8">
      <c r="A50" s="79" t="s">
        <v>381</v>
      </c>
      <c r="B50" s="4">
        <f>'Imputed and missing data hidden'!BD50</f>
        <v>1</v>
      </c>
      <c r="C50" s="123">
        <f t="shared" si="4"/>
        <v>0.66666666666666607</v>
      </c>
      <c r="D50" s="123">
        <f>'Indicator Date hidden2'!BE51</f>
        <v>2.0925925925925926</v>
      </c>
      <c r="E50" s="123">
        <f t="shared" si="5"/>
        <v>8.3703703703703702</v>
      </c>
      <c r="F50" s="123">
        <f>'Indicator Geographical level'!BI53</f>
        <v>1.7894736842105263</v>
      </c>
      <c r="G50" s="123">
        <f t="shared" si="6"/>
        <v>0</v>
      </c>
      <c r="H50" s="123">
        <f t="shared" si="7"/>
        <v>4.3</v>
      </c>
    </row>
    <row r="51" spans="1:8">
      <c r="A51" s="79" t="s">
        <v>382</v>
      </c>
      <c r="B51" s="4">
        <f>'Imputed and missing data hidden'!BD51</f>
        <v>1</v>
      </c>
      <c r="C51" s="123">
        <f t="shared" si="4"/>
        <v>0.66666666666666607</v>
      </c>
      <c r="D51" s="123">
        <f>'Indicator Date hidden2'!BE52</f>
        <v>2.0925925925925926</v>
      </c>
      <c r="E51" s="123">
        <f t="shared" si="5"/>
        <v>8.3703703703703702</v>
      </c>
      <c r="F51" s="123">
        <f>'Indicator Geographical level'!BI54</f>
        <v>1.7894736842105263</v>
      </c>
      <c r="G51" s="123">
        <f t="shared" si="6"/>
        <v>0</v>
      </c>
      <c r="H51" s="123">
        <f t="shared" si="7"/>
        <v>4.3</v>
      </c>
    </row>
    <row r="52" spans="1:8">
      <c r="A52" s="79" t="s">
        <v>383</v>
      </c>
      <c r="B52" s="4">
        <f>'Imputed and missing data hidden'!BD52</f>
        <v>1</v>
      </c>
      <c r="C52" s="123">
        <f t="shared" si="4"/>
        <v>0.66666666666666607</v>
      </c>
      <c r="D52" s="123">
        <f>'Indicator Date hidden2'!BE53</f>
        <v>2.0925925925925926</v>
      </c>
      <c r="E52" s="123">
        <f t="shared" si="5"/>
        <v>8.3703703703703702</v>
      </c>
      <c r="F52" s="123">
        <f>'Indicator Geographical level'!BI55</f>
        <v>1.7894736842105263</v>
      </c>
      <c r="G52" s="123">
        <f t="shared" si="6"/>
        <v>0</v>
      </c>
      <c r="H52" s="123">
        <f t="shared" si="7"/>
        <v>4.3</v>
      </c>
    </row>
    <row r="53" spans="1:8">
      <c r="A53" s="79" t="s">
        <v>384</v>
      </c>
      <c r="B53" s="4">
        <f>'Imputed and missing data hidden'!BD53</f>
        <v>1</v>
      </c>
      <c r="C53" s="123">
        <f t="shared" si="4"/>
        <v>0.66666666666666607</v>
      </c>
      <c r="D53" s="123">
        <f>'Indicator Date hidden2'!BE54</f>
        <v>2.0925925925925926</v>
      </c>
      <c r="E53" s="123">
        <f t="shared" si="5"/>
        <v>8.3703703703703702</v>
      </c>
      <c r="F53" s="123">
        <f>'Indicator Geographical level'!BI56</f>
        <v>1.7894736842105263</v>
      </c>
      <c r="G53" s="123">
        <f t="shared" si="6"/>
        <v>0</v>
      </c>
      <c r="H53" s="123">
        <f t="shared" si="7"/>
        <v>4.3</v>
      </c>
    </row>
    <row r="54" spans="1:8">
      <c r="A54" s="79" t="s">
        <v>385</v>
      </c>
      <c r="B54" s="4">
        <f>'Imputed and missing data hidden'!BD54</f>
        <v>1</v>
      </c>
      <c r="C54" s="123">
        <f t="shared" si="4"/>
        <v>0.66666666666666607</v>
      </c>
      <c r="D54" s="123">
        <f>'Indicator Date hidden2'!BE55</f>
        <v>2.0925925925925926</v>
      </c>
      <c r="E54" s="123">
        <f t="shared" si="5"/>
        <v>8.3703703703703702</v>
      </c>
      <c r="F54" s="123">
        <f>'Indicator Geographical level'!BI57</f>
        <v>1.7894736842105263</v>
      </c>
      <c r="G54" s="123">
        <f t="shared" si="6"/>
        <v>0</v>
      </c>
      <c r="H54" s="123">
        <f t="shared" si="7"/>
        <v>4.3</v>
      </c>
    </row>
    <row r="55" spans="1:8">
      <c r="A55" s="79" t="s">
        <v>386</v>
      </c>
      <c r="B55" s="4">
        <f>'Imputed and missing data hidden'!BD55</f>
        <v>1</v>
      </c>
      <c r="C55" s="123">
        <f t="shared" si="4"/>
        <v>0.66666666666666607</v>
      </c>
      <c r="D55" s="123">
        <f>'Indicator Date hidden2'!BE56</f>
        <v>2.0925925925925926</v>
      </c>
      <c r="E55" s="123">
        <f t="shared" si="5"/>
        <v>8.3703703703703702</v>
      </c>
      <c r="F55" s="123">
        <f>'Indicator Geographical level'!BI58</f>
        <v>1.7894736842105263</v>
      </c>
      <c r="G55" s="123">
        <f t="shared" si="6"/>
        <v>0</v>
      </c>
      <c r="H55" s="123">
        <f t="shared" si="7"/>
        <v>4.3</v>
      </c>
    </row>
    <row r="56" spans="1:8">
      <c r="A56" s="79" t="s">
        <v>387</v>
      </c>
      <c r="B56" s="4">
        <f>'Imputed and missing data hidden'!BD56</f>
        <v>1</v>
      </c>
      <c r="C56" s="123">
        <f t="shared" si="4"/>
        <v>0.66666666666666607</v>
      </c>
      <c r="D56" s="123">
        <f>'Indicator Date hidden2'!BE57</f>
        <v>2.0925925925925926</v>
      </c>
      <c r="E56" s="123">
        <f t="shared" si="5"/>
        <v>8.3703703703703702</v>
      </c>
      <c r="F56" s="123">
        <f>'Indicator Geographical level'!BI59</f>
        <v>1.7894736842105263</v>
      </c>
      <c r="G56" s="123">
        <f t="shared" si="6"/>
        <v>0</v>
      </c>
      <c r="H56" s="123">
        <f t="shared" si="7"/>
        <v>4.3</v>
      </c>
    </row>
    <row r="57" spans="1:8">
      <c r="A57" s="79" t="s">
        <v>388</v>
      </c>
      <c r="B57" s="4">
        <f>'Imputed and missing data hidden'!BD57</f>
        <v>1</v>
      </c>
      <c r="C57" s="123">
        <f t="shared" si="4"/>
        <v>0.66666666666666607</v>
      </c>
      <c r="D57" s="123">
        <f>'Indicator Date hidden2'!BE58</f>
        <v>2.0925925925925926</v>
      </c>
      <c r="E57" s="123">
        <f t="shared" si="5"/>
        <v>8.3703703703703702</v>
      </c>
      <c r="F57" s="123">
        <f>'Indicator Geographical level'!BI60</f>
        <v>1.7894736842105263</v>
      </c>
      <c r="G57" s="123">
        <f t="shared" si="6"/>
        <v>0</v>
      </c>
      <c r="H57" s="123">
        <f t="shared" si="7"/>
        <v>4.3</v>
      </c>
    </row>
    <row r="58" spans="1:8">
      <c r="A58" s="79" t="s">
        <v>389</v>
      </c>
      <c r="B58" s="4">
        <f>'Imputed and missing data hidden'!BD58</f>
        <v>1</v>
      </c>
      <c r="C58" s="123">
        <f t="shared" si="4"/>
        <v>0.66666666666666607</v>
      </c>
      <c r="D58" s="123">
        <f>'Indicator Date hidden2'!BE59</f>
        <v>2.0925925925925926</v>
      </c>
      <c r="E58" s="123">
        <f t="shared" si="5"/>
        <v>8.3703703703703702</v>
      </c>
      <c r="F58" s="123">
        <f>'Indicator Geographical level'!BI61</f>
        <v>1.7894736842105263</v>
      </c>
      <c r="G58" s="123">
        <f t="shared" si="6"/>
        <v>0</v>
      </c>
      <c r="H58" s="123">
        <f t="shared" si="7"/>
        <v>4.3</v>
      </c>
    </row>
    <row r="59" spans="1:8">
      <c r="A59" s="79" t="s">
        <v>390</v>
      </c>
      <c r="B59" s="4">
        <f>'Imputed and missing data hidden'!BD59</f>
        <v>0</v>
      </c>
      <c r="C59" s="123">
        <f t="shared" si="4"/>
        <v>0</v>
      </c>
      <c r="D59" s="123">
        <f>'Indicator Date hidden2'!BE60</f>
        <v>1.9444444444444444</v>
      </c>
      <c r="E59" s="123">
        <f t="shared" si="5"/>
        <v>7.7777777777777777</v>
      </c>
      <c r="F59" s="123">
        <f>'Indicator Geographical level'!BI62</f>
        <v>0.86206896551724133</v>
      </c>
      <c r="G59" s="123">
        <f t="shared" si="6"/>
        <v>7.6490531712560994</v>
      </c>
      <c r="H59" s="123">
        <f t="shared" si="7"/>
        <v>6.1</v>
      </c>
    </row>
    <row r="60" spans="1:8">
      <c r="A60" s="79" t="s">
        <v>391</v>
      </c>
      <c r="B60" s="4">
        <f>'Imputed and missing data hidden'!BD60</f>
        <v>1</v>
      </c>
      <c r="C60" s="123">
        <f t="shared" si="4"/>
        <v>0.66666666666666607</v>
      </c>
      <c r="D60" s="123">
        <f>'Indicator Date hidden2'!BE61</f>
        <v>1.9444444444444444</v>
      </c>
      <c r="E60" s="123">
        <f t="shared" si="5"/>
        <v>7.7777777777777777</v>
      </c>
      <c r="F60" s="123">
        <f>'Indicator Geographical level'!BI63</f>
        <v>0.9285714285714286</v>
      </c>
      <c r="G60" s="123">
        <f t="shared" si="6"/>
        <v>6.8516615279205206</v>
      </c>
      <c r="H60" s="123">
        <f t="shared" si="7"/>
        <v>5.8</v>
      </c>
    </row>
    <row r="61" spans="1:8">
      <c r="A61" s="79" t="s">
        <v>392</v>
      </c>
      <c r="B61" s="4">
        <f>'Imputed and missing data hidden'!BD61</f>
        <v>0</v>
      </c>
      <c r="C61" s="123">
        <f t="shared" si="4"/>
        <v>0</v>
      </c>
      <c r="D61" s="123">
        <f>'Indicator Date hidden2'!BE62</f>
        <v>1.9444444444444444</v>
      </c>
      <c r="E61" s="123">
        <f t="shared" si="5"/>
        <v>7.7777777777777777</v>
      </c>
      <c r="F61" s="123">
        <f>'Indicator Geographical level'!BI64</f>
        <v>0.86206896551724133</v>
      </c>
      <c r="G61" s="123">
        <f t="shared" si="6"/>
        <v>7.6490531712560994</v>
      </c>
      <c r="H61" s="123">
        <f t="shared" si="7"/>
        <v>6.1</v>
      </c>
    </row>
    <row r="62" spans="1:8">
      <c r="A62" s="79" t="s">
        <v>393</v>
      </c>
      <c r="B62" s="4">
        <f>'Imputed and missing data hidden'!BD62</f>
        <v>0</v>
      </c>
      <c r="C62" s="123">
        <f t="shared" si="4"/>
        <v>0</v>
      </c>
      <c r="D62" s="123">
        <f>'Indicator Date hidden2'!BE63</f>
        <v>1.9444444444444444</v>
      </c>
      <c r="E62" s="123">
        <f t="shared" si="5"/>
        <v>7.7777777777777777</v>
      </c>
      <c r="F62" s="123">
        <f>'Indicator Geographical level'!BI65</f>
        <v>0.86206896551724133</v>
      </c>
      <c r="G62" s="123">
        <f t="shared" si="6"/>
        <v>7.6490531712560994</v>
      </c>
      <c r="H62" s="123">
        <f t="shared" si="7"/>
        <v>6.1</v>
      </c>
    </row>
    <row r="63" spans="1:8">
      <c r="A63" s="79" t="s">
        <v>394</v>
      </c>
      <c r="B63" s="4">
        <f>'Imputed and missing data hidden'!BD63</f>
        <v>0</v>
      </c>
      <c r="C63" s="123">
        <f t="shared" si="4"/>
        <v>0</v>
      </c>
      <c r="D63" s="123">
        <f>'Indicator Date hidden2'!BE64</f>
        <v>1.9444444444444444</v>
      </c>
      <c r="E63" s="123">
        <f t="shared" si="5"/>
        <v>7.7777777777777777</v>
      </c>
      <c r="F63" s="123">
        <f>'Indicator Geographical level'!BI66</f>
        <v>0.9285714285714286</v>
      </c>
      <c r="G63" s="123">
        <f t="shared" si="6"/>
        <v>6.8516615279205206</v>
      </c>
      <c r="H63" s="123">
        <f t="shared" si="7"/>
        <v>5.7</v>
      </c>
    </row>
    <row r="64" spans="1:8">
      <c r="A64" s="79" t="s">
        <v>395</v>
      </c>
      <c r="B64" s="4">
        <f>'Imputed and missing data hidden'!BD64</f>
        <v>6</v>
      </c>
      <c r="C64" s="123">
        <f t="shared" ref="C64:C83" si="8">IF(B64&gt;B$89,10,10-(B$89-B64)/(B$89-B$88)*10)</f>
        <v>4</v>
      </c>
      <c r="D64" s="123">
        <f>'Indicator Date hidden2'!BE65</f>
        <v>2.1481481481481484</v>
      </c>
      <c r="E64" s="123">
        <f t="shared" ref="E64:E83" si="9">IF(D64&gt;D$89,10,10-(D$89-D64)/(D$89-D$88)*10)</f>
        <v>8.5925925925925934</v>
      </c>
      <c r="F64" s="123">
        <f>'Indicator Geographical level'!BI67</f>
        <v>0.68965517241379315</v>
      </c>
      <c r="G64" s="123">
        <f t="shared" ref="G64:G83" si="10">IF(F64&lt;F$88,10,IF(F64&gt;F$89,0,(F$89-F64)/(F$89-F$88)*10))</f>
        <v>9.7163648391631519</v>
      </c>
      <c r="H64" s="123">
        <f t="shared" ref="H64:H83" si="11">ROUND((10-GEOMEAN(((10-C64)/10*9+1),((10-E64)/10*9+1),((10-G64)/10*9+1)))/9*10,1)</f>
        <v>8.1999999999999993</v>
      </c>
    </row>
    <row r="65" spans="1:8">
      <c r="A65" s="79" t="s">
        <v>396</v>
      </c>
      <c r="B65" s="4">
        <f>'Imputed and missing data hidden'!BD65</f>
        <v>6</v>
      </c>
      <c r="C65" s="123">
        <f t="shared" si="8"/>
        <v>4</v>
      </c>
      <c r="D65" s="123">
        <f>'Indicator Date hidden2'!BE66</f>
        <v>2.1481481481481484</v>
      </c>
      <c r="E65" s="123">
        <f t="shared" si="9"/>
        <v>8.5925925925925934</v>
      </c>
      <c r="F65" s="123">
        <f>'Indicator Geographical level'!BI68</f>
        <v>0.68965517241379315</v>
      </c>
      <c r="G65" s="123">
        <f t="shared" si="10"/>
        <v>9.7163648391631519</v>
      </c>
      <c r="H65" s="123">
        <f t="shared" si="11"/>
        <v>8.1999999999999993</v>
      </c>
    </row>
    <row r="66" spans="1:8">
      <c r="A66" s="79" t="s">
        <v>397</v>
      </c>
      <c r="B66" s="4">
        <f>'Imputed and missing data hidden'!BD66</f>
        <v>6</v>
      </c>
      <c r="C66" s="123">
        <f t="shared" si="8"/>
        <v>4</v>
      </c>
      <c r="D66" s="123">
        <f>'Indicator Date hidden2'!BE67</f>
        <v>2.1481481481481484</v>
      </c>
      <c r="E66" s="123">
        <f t="shared" si="9"/>
        <v>8.5925925925925934</v>
      </c>
      <c r="F66" s="123">
        <f>'Indicator Geographical level'!BI69</f>
        <v>0.68965517241379315</v>
      </c>
      <c r="G66" s="123">
        <f t="shared" si="10"/>
        <v>9.7163648391631519</v>
      </c>
      <c r="H66" s="123">
        <f t="shared" si="11"/>
        <v>8.1999999999999993</v>
      </c>
    </row>
    <row r="67" spans="1:8">
      <c r="A67" s="79" t="s">
        <v>398</v>
      </c>
      <c r="B67" s="4">
        <f>'Imputed and missing data hidden'!BD67</f>
        <v>5</v>
      </c>
      <c r="C67" s="123">
        <f t="shared" si="8"/>
        <v>3.3333333333333339</v>
      </c>
      <c r="D67" s="123">
        <f>'Indicator Date hidden2'!BE68</f>
        <v>2.1481481481481484</v>
      </c>
      <c r="E67" s="123">
        <f t="shared" si="9"/>
        <v>8.5925925925925934</v>
      </c>
      <c r="F67" s="123">
        <f>'Indicator Geographical level'!BI70</f>
        <v>0.68965517241379315</v>
      </c>
      <c r="G67" s="123">
        <f t="shared" si="10"/>
        <v>9.7163648391631519</v>
      </c>
      <c r="H67" s="123">
        <f t="shared" si="11"/>
        <v>8.1</v>
      </c>
    </row>
    <row r="68" spans="1:8">
      <c r="A68" s="79" t="s">
        <v>399</v>
      </c>
      <c r="B68" s="4">
        <f>'Imputed and missing data hidden'!BD68</f>
        <v>5</v>
      </c>
      <c r="C68" s="123">
        <f t="shared" si="8"/>
        <v>3.3333333333333339</v>
      </c>
      <c r="D68" s="123">
        <f>'Indicator Date hidden2'!BE69</f>
        <v>2.1481481481481484</v>
      </c>
      <c r="E68" s="123">
        <f t="shared" si="9"/>
        <v>8.5925925925925934</v>
      </c>
      <c r="F68" s="123">
        <f>'Indicator Geographical level'!BI71</f>
        <v>0.68965517241379315</v>
      </c>
      <c r="G68" s="123">
        <f t="shared" si="10"/>
        <v>9.7163648391631519</v>
      </c>
      <c r="H68" s="123">
        <f t="shared" si="11"/>
        <v>8.1</v>
      </c>
    </row>
    <row r="69" spans="1:8">
      <c r="A69" s="79" t="s">
        <v>400</v>
      </c>
      <c r="B69" s="4">
        <f>'Imputed and missing data hidden'!BD69</f>
        <v>5</v>
      </c>
      <c r="C69" s="123">
        <f t="shared" si="8"/>
        <v>3.3333333333333339</v>
      </c>
      <c r="D69" s="123">
        <f>'Indicator Date hidden2'!BE70</f>
        <v>2.1481481481481484</v>
      </c>
      <c r="E69" s="123">
        <f t="shared" si="9"/>
        <v>8.5925925925925934</v>
      </c>
      <c r="F69" s="123">
        <f>'Indicator Geographical level'!BI72</f>
        <v>0.68965517241379315</v>
      </c>
      <c r="G69" s="123">
        <f t="shared" si="10"/>
        <v>9.7163648391631519</v>
      </c>
      <c r="H69" s="123">
        <f t="shared" si="11"/>
        <v>8.1</v>
      </c>
    </row>
    <row r="70" spans="1:8">
      <c r="A70" s="79" t="s">
        <v>401</v>
      </c>
      <c r="B70" s="4">
        <f>'Imputed and missing data hidden'!BD70</f>
        <v>1</v>
      </c>
      <c r="C70" s="123">
        <f t="shared" si="8"/>
        <v>0.66666666666666607</v>
      </c>
      <c r="D70" s="123">
        <f>'Indicator Date hidden2'!BE71</f>
        <v>1.8703703703703705</v>
      </c>
      <c r="E70" s="123">
        <f t="shared" si="9"/>
        <v>7.4814814814814818</v>
      </c>
      <c r="F70" s="123">
        <f>'Indicator Geographical level'!BI73</f>
        <v>1.1200000000000001</v>
      </c>
      <c r="G70" s="123">
        <f t="shared" si="10"/>
        <v>4.5563549160671455</v>
      </c>
      <c r="H70" s="123">
        <f t="shared" si="11"/>
        <v>4.8</v>
      </c>
    </row>
    <row r="71" spans="1:8">
      <c r="A71" s="79" t="s">
        <v>402</v>
      </c>
      <c r="B71" s="4">
        <f>'Imputed and missing data hidden'!BD71</f>
        <v>1</v>
      </c>
      <c r="C71" s="123">
        <f t="shared" si="8"/>
        <v>0.66666666666666607</v>
      </c>
      <c r="D71" s="123">
        <f>'Indicator Date hidden2'!BE72</f>
        <v>1.8703703703703705</v>
      </c>
      <c r="E71" s="123">
        <f t="shared" si="9"/>
        <v>7.4814814814814818</v>
      </c>
      <c r="F71" s="123">
        <f>'Indicator Geographical level'!BI74</f>
        <v>1.1200000000000001</v>
      </c>
      <c r="G71" s="123">
        <f t="shared" si="10"/>
        <v>4.5563549160671455</v>
      </c>
      <c r="H71" s="123">
        <f t="shared" si="11"/>
        <v>4.8</v>
      </c>
    </row>
    <row r="72" spans="1:8">
      <c r="A72" s="79" t="s">
        <v>403</v>
      </c>
      <c r="B72" s="4">
        <f>'Imputed and missing data hidden'!BD72</f>
        <v>1</v>
      </c>
      <c r="C72" s="123">
        <f t="shared" si="8"/>
        <v>0.66666666666666607</v>
      </c>
      <c r="D72" s="123">
        <f>'Indicator Date hidden2'!BE73</f>
        <v>1.8703703703703705</v>
      </c>
      <c r="E72" s="123">
        <f t="shared" si="9"/>
        <v>7.4814814814814818</v>
      </c>
      <c r="F72" s="123">
        <f>'Indicator Geographical level'!BI75</f>
        <v>1.1200000000000001</v>
      </c>
      <c r="G72" s="123">
        <f t="shared" si="10"/>
        <v>4.5563549160671455</v>
      </c>
      <c r="H72" s="123">
        <f t="shared" si="11"/>
        <v>4.8</v>
      </c>
    </row>
    <row r="73" spans="1:8">
      <c r="A73" s="79" t="s">
        <v>404</v>
      </c>
      <c r="B73" s="4">
        <f>'Imputed and missing data hidden'!BD73</f>
        <v>1</v>
      </c>
      <c r="C73" s="123">
        <f t="shared" si="8"/>
        <v>0.66666666666666607</v>
      </c>
      <c r="D73" s="123">
        <f>'Indicator Date hidden2'!BE74</f>
        <v>1.8703703703703705</v>
      </c>
      <c r="E73" s="123">
        <f t="shared" si="9"/>
        <v>7.4814814814814818</v>
      </c>
      <c r="F73" s="123">
        <f>'Indicator Geographical level'!BI76</f>
        <v>1.1200000000000001</v>
      </c>
      <c r="G73" s="123">
        <f t="shared" si="10"/>
        <v>4.5563549160671455</v>
      </c>
      <c r="H73" s="123">
        <f t="shared" si="11"/>
        <v>4.8</v>
      </c>
    </row>
    <row r="74" spans="1:8">
      <c r="A74" s="79" t="s">
        <v>405</v>
      </c>
      <c r="B74" s="4">
        <f>'Imputed and missing data hidden'!BD74</f>
        <v>1</v>
      </c>
      <c r="C74" s="123">
        <f t="shared" si="8"/>
        <v>0.66666666666666607</v>
      </c>
      <c r="D74" s="123">
        <f>'Indicator Date hidden2'!BE75</f>
        <v>1.8703703703703705</v>
      </c>
      <c r="E74" s="123">
        <f t="shared" si="9"/>
        <v>7.4814814814814818</v>
      </c>
      <c r="F74" s="123">
        <f>'Indicator Geographical level'!BI77</f>
        <v>1.1200000000000001</v>
      </c>
      <c r="G74" s="123">
        <f t="shared" si="10"/>
        <v>4.5563549160671455</v>
      </c>
      <c r="H74" s="123">
        <f t="shared" si="11"/>
        <v>4.8</v>
      </c>
    </row>
    <row r="75" spans="1:8">
      <c r="A75" s="79" t="s">
        <v>406</v>
      </c>
      <c r="B75" s="4">
        <f>'Imputed and missing data hidden'!BD75</f>
        <v>1</v>
      </c>
      <c r="C75" s="123">
        <f t="shared" si="8"/>
        <v>0.66666666666666607</v>
      </c>
      <c r="D75" s="123">
        <f>'Indicator Date hidden2'!BE76</f>
        <v>1.8703703703703705</v>
      </c>
      <c r="E75" s="123">
        <f t="shared" si="9"/>
        <v>7.4814814814814818</v>
      </c>
      <c r="F75" s="123">
        <f>'Indicator Geographical level'!BI78</f>
        <v>1.1200000000000001</v>
      </c>
      <c r="G75" s="123">
        <f t="shared" si="10"/>
        <v>4.5563549160671455</v>
      </c>
      <c r="H75" s="123">
        <f t="shared" si="11"/>
        <v>4.8</v>
      </c>
    </row>
    <row r="76" spans="1:8">
      <c r="A76" s="79" t="s">
        <v>407</v>
      </c>
      <c r="B76" s="4">
        <f>'Imputed and missing data hidden'!BD76</f>
        <v>1</v>
      </c>
      <c r="C76" s="123">
        <f t="shared" si="8"/>
        <v>0.66666666666666607</v>
      </c>
      <c r="D76" s="123">
        <f>'Indicator Date hidden2'!BE77</f>
        <v>1.8703703703703705</v>
      </c>
      <c r="E76" s="123">
        <f t="shared" si="9"/>
        <v>7.4814814814814818</v>
      </c>
      <c r="F76" s="123">
        <f>'Indicator Geographical level'!BI79</f>
        <v>1.1200000000000001</v>
      </c>
      <c r="G76" s="123">
        <f t="shared" si="10"/>
        <v>4.5563549160671455</v>
      </c>
      <c r="H76" s="123">
        <f t="shared" si="11"/>
        <v>4.8</v>
      </c>
    </row>
    <row r="77" spans="1:8">
      <c r="A77" s="79" t="s">
        <v>408</v>
      </c>
      <c r="B77" s="4">
        <f>'Imputed and missing data hidden'!BD77</f>
        <v>1</v>
      </c>
      <c r="C77" s="123">
        <f t="shared" si="8"/>
        <v>0.66666666666666607</v>
      </c>
      <c r="D77" s="123">
        <f>'Indicator Date hidden2'!BE78</f>
        <v>1.8703703703703705</v>
      </c>
      <c r="E77" s="123">
        <f t="shared" si="9"/>
        <v>7.4814814814814818</v>
      </c>
      <c r="F77" s="123">
        <f>'Indicator Geographical level'!BI80</f>
        <v>1.1200000000000001</v>
      </c>
      <c r="G77" s="123">
        <f t="shared" si="10"/>
        <v>4.5563549160671455</v>
      </c>
      <c r="H77" s="123">
        <f t="shared" si="11"/>
        <v>4.8</v>
      </c>
    </row>
    <row r="78" spans="1:8">
      <c r="A78" s="79" t="s">
        <v>409</v>
      </c>
      <c r="B78" s="4">
        <f>'Imputed and missing data hidden'!BD78</f>
        <v>1</v>
      </c>
      <c r="C78" s="123">
        <f t="shared" si="8"/>
        <v>0.66666666666666607</v>
      </c>
      <c r="D78" s="123">
        <f>'Indicator Date hidden2'!BE79</f>
        <v>1.8703703703703705</v>
      </c>
      <c r="E78" s="123">
        <f t="shared" si="9"/>
        <v>7.4814814814814818</v>
      </c>
      <c r="F78" s="123">
        <f>'Indicator Geographical level'!BI81</f>
        <v>1.1200000000000001</v>
      </c>
      <c r="G78" s="123">
        <f t="shared" si="10"/>
        <v>4.5563549160671455</v>
      </c>
      <c r="H78" s="123">
        <f t="shared" si="11"/>
        <v>4.8</v>
      </c>
    </row>
    <row r="79" spans="1:8">
      <c r="A79" s="79" t="s">
        <v>410</v>
      </c>
      <c r="B79" s="4">
        <f>'Imputed and missing data hidden'!BD79</f>
        <v>1</v>
      </c>
      <c r="C79" s="123">
        <f t="shared" si="8"/>
        <v>0.66666666666666607</v>
      </c>
      <c r="D79" s="123">
        <f>'Indicator Date hidden2'!BE80</f>
        <v>1.8703703703703705</v>
      </c>
      <c r="E79" s="123">
        <f t="shared" si="9"/>
        <v>7.4814814814814818</v>
      </c>
      <c r="F79" s="123">
        <f>'Indicator Geographical level'!BI82</f>
        <v>1.1200000000000001</v>
      </c>
      <c r="G79" s="123">
        <f t="shared" si="10"/>
        <v>4.5563549160671455</v>
      </c>
      <c r="H79" s="123">
        <f t="shared" si="11"/>
        <v>4.8</v>
      </c>
    </row>
    <row r="80" spans="1:8">
      <c r="A80" s="79" t="s">
        <v>411</v>
      </c>
      <c r="B80" s="4">
        <f>'Imputed and missing data hidden'!BD80</f>
        <v>1</v>
      </c>
      <c r="C80" s="123">
        <f t="shared" si="8"/>
        <v>0.66666666666666607</v>
      </c>
      <c r="D80" s="123">
        <f>'Indicator Date hidden2'!BE81</f>
        <v>1.8703703703703705</v>
      </c>
      <c r="E80" s="123">
        <f t="shared" si="9"/>
        <v>7.4814814814814818</v>
      </c>
      <c r="F80" s="123">
        <f>'Indicator Geographical level'!BI83</f>
        <v>1.1200000000000001</v>
      </c>
      <c r="G80" s="123">
        <f t="shared" si="10"/>
        <v>4.5563549160671455</v>
      </c>
      <c r="H80" s="123">
        <f t="shared" si="11"/>
        <v>4.8</v>
      </c>
    </row>
    <row r="81" spans="1:8">
      <c r="A81" s="79" t="s">
        <v>412</v>
      </c>
      <c r="B81" s="4">
        <f>'Imputed and missing data hidden'!BD81</f>
        <v>2</v>
      </c>
      <c r="C81" s="123">
        <f t="shared" si="8"/>
        <v>1.3333333333333321</v>
      </c>
      <c r="D81" s="123">
        <f>'Indicator Date hidden2'!BE82</f>
        <v>1.8703703703703705</v>
      </c>
      <c r="E81" s="123">
        <f t="shared" si="9"/>
        <v>7.4814814814814818</v>
      </c>
      <c r="F81" s="123">
        <f>'Indicator Geographical level'!BI84</f>
        <v>1.1200000000000001</v>
      </c>
      <c r="G81" s="123">
        <f t="shared" si="10"/>
        <v>4.5563549160671455</v>
      </c>
      <c r="H81" s="123">
        <f t="shared" si="11"/>
        <v>5</v>
      </c>
    </row>
    <row r="82" spans="1:8">
      <c r="A82" s="79" t="s">
        <v>413</v>
      </c>
      <c r="B82" s="4">
        <f>'Imputed and missing data hidden'!BD82</f>
        <v>1</v>
      </c>
      <c r="C82" s="123">
        <f t="shared" si="8"/>
        <v>0.66666666666666607</v>
      </c>
      <c r="D82" s="123">
        <f>'Indicator Date hidden2'!BE83</f>
        <v>1.8703703703703705</v>
      </c>
      <c r="E82" s="123">
        <f t="shared" si="9"/>
        <v>7.4814814814814818</v>
      </c>
      <c r="F82" s="123">
        <f>'Indicator Geographical level'!BI85</f>
        <v>1.1200000000000001</v>
      </c>
      <c r="G82" s="123">
        <f t="shared" si="10"/>
        <v>4.5563549160671455</v>
      </c>
      <c r="H82" s="123">
        <f t="shared" si="11"/>
        <v>4.8</v>
      </c>
    </row>
    <row r="83" spans="1:8">
      <c r="A83" s="79" t="s">
        <v>414</v>
      </c>
      <c r="B83" s="4">
        <f>'Imputed and missing data hidden'!BD83</f>
        <v>1</v>
      </c>
      <c r="C83" s="123">
        <f t="shared" si="8"/>
        <v>0.66666666666666607</v>
      </c>
      <c r="D83" s="123">
        <f>'Indicator Date hidden2'!BE84</f>
        <v>1.8703703703703705</v>
      </c>
      <c r="E83" s="123">
        <f t="shared" si="9"/>
        <v>7.4814814814814818</v>
      </c>
      <c r="F83" s="123">
        <f>'Indicator Geographical level'!BI86</f>
        <v>1.1200000000000001</v>
      </c>
      <c r="G83" s="123">
        <f t="shared" si="10"/>
        <v>4.5563549160671455</v>
      </c>
      <c r="H83" s="123">
        <f t="shared" si="11"/>
        <v>4.8</v>
      </c>
    </row>
    <row r="85" spans="1:8">
      <c r="A85" s="4" t="s">
        <v>27</v>
      </c>
      <c r="B85" s="4">
        <f>MIN(B2:B83)</f>
        <v>0</v>
      </c>
      <c r="D85" s="120">
        <f>MIN(D2:D83)</f>
        <v>1.7407407407407407</v>
      </c>
      <c r="F85" s="123">
        <f>MIN(F2:F83)</f>
        <v>0.68965517241379315</v>
      </c>
    </row>
    <row r="86" spans="1:8">
      <c r="A86" s="4" t="s">
        <v>28</v>
      </c>
      <c r="B86" s="4">
        <f>MAX(B2:B83)</f>
        <v>6</v>
      </c>
      <c r="D86" s="120">
        <f>MAX(D2:D83)</f>
        <v>2.1481481481481484</v>
      </c>
      <c r="F86" s="123">
        <f t="shared" ref="F86" si="12">MAX(F2:F83)</f>
        <v>1.7894736842105263</v>
      </c>
    </row>
    <row r="88" spans="1:8">
      <c r="A88" s="4" t="s">
        <v>27</v>
      </c>
      <c r="B88" s="4">
        <v>0</v>
      </c>
      <c r="D88" s="4">
        <v>0</v>
      </c>
      <c r="F88" s="4">
        <v>0.66600000000000004</v>
      </c>
    </row>
    <row r="89" spans="1:8">
      <c r="A89" s="4" t="s">
        <v>28</v>
      </c>
      <c r="B89" s="4">
        <v>15</v>
      </c>
      <c r="D89" s="4">
        <v>2.5</v>
      </c>
      <c r="F89" s="4">
        <v>1.5</v>
      </c>
    </row>
  </sheetData>
  <autoFilter ref="A1:H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70.42578125" customWidth="1"/>
    <col min="2" max="2" width="24" customWidth="1"/>
  </cols>
  <sheetData>
    <row r="1" spans="1:2" ht="29.25" customHeight="1">
      <c r="A1" s="40" t="s">
        <v>68</v>
      </c>
      <c r="B1" s="325" t="s">
        <v>54</v>
      </c>
    </row>
    <row r="2" spans="1:2" s="4" customFormat="1" ht="16.5" customHeight="1">
      <c r="A2" s="23"/>
      <c r="B2" s="325"/>
    </row>
    <row r="3" spans="1:2" s="4" customFormat="1" ht="10.5" customHeight="1">
      <c r="A3" s="19"/>
      <c r="B3" s="20"/>
    </row>
    <row r="4" spans="1:2">
      <c r="A4" s="84" t="s">
        <v>53</v>
      </c>
      <c r="B4" s="21"/>
    </row>
    <row r="5" spans="1:2" ht="18.75" customHeight="1">
      <c r="A5" s="85" t="s">
        <v>747</v>
      </c>
      <c r="B5" s="22" t="s">
        <v>556</v>
      </c>
    </row>
    <row r="6" spans="1:2" ht="18.75" customHeight="1">
      <c r="A6" s="85" t="s">
        <v>70</v>
      </c>
      <c r="B6" s="22" t="s">
        <v>69</v>
      </c>
    </row>
    <row r="7" spans="1:2" ht="18.75" customHeight="1">
      <c r="A7" s="85" t="s">
        <v>55</v>
      </c>
      <c r="B7" s="22" t="s">
        <v>21</v>
      </c>
    </row>
    <row r="8" spans="1:2" ht="18.75" customHeight="1">
      <c r="A8" s="85" t="s">
        <v>56</v>
      </c>
      <c r="B8" s="22" t="s">
        <v>71</v>
      </c>
    </row>
    <row r="9" spans="1:2" s="4" customFormat="1" ht="18.75" customHeight="1">
      <c r="A9" s="85" t="s">
        <v>185</v>
      </c>
      <c r="B9" s="22" t="s">
        <v>185</v>
      </c>
    </row>
    <row r="10" spans="1:2" s="4" customFormat="1" ht="18.75" customHeight="1">
      <c r="A10" s="85" t="s">
        <v>186</v>
      </c>
      <c r="B10" s="22" t="s">
        <v>186</v>
      </c>
    </row>
    <row r="11" spans="1:2" s="4" customFormat="1" ht="18.75" customHeight="1">
      <c r="A11" s="85" t="s">
        <v>257</v>
      </c>
      <c r="B11" s="22" t="s">
        <v>257</v>
      </c>
    </row>
    <row r="12" spans="1:2" s="4" customFormat="1" ht="18.75" customHeight="1">
      <c r="A12" s="85" t="s">
        <v>258</v>
      </c>
      <c r="B12" s="22" t="s">
        <v>258</v>
      </c>
    </row>
    <row r="13" spans="1:2" s="4" customFormat="1" ht="18.75" customHeight="1">
      <c r="A13" s="85" t="s">
        <v>567</v>
      </c>
      <c r="B13" s="22" t="s">
        <v>557</v>
      </c>
    </row>
    <row r="14" spans="1:2" s="4" customFormat="1" ht="18.75" customHeight="1">
      <c r="A14" s="85" t="s">
        <v>259</v>
      </c>
      <c r="B14" s="22" t="s">
        <v>259</v>
      </c>
    </row>
    <row r="15" spans="1:2" s="4" customFormat="1" ht="18.75" customHeight="1">
      <c r="A15" s="85" t="s">
        <v>568</v>
      </c>
      <c r="B15" s="22" t="s">
        <v>270</v>
      </c>
    </row>
    <row r="16" spans="1:2" ht="18.75" customHeight="1"/>
  </sheetData>
  <mergeCells count="1">
    <mergeCell ref="B1:B2"/>
  </mergeCells>
  <hyperlinks>
    <hyperlink ref="A4" location="Home!A1" display="(home)"/>
    <hyperlink ref="B6" location="'Hazard &amp; Exposure'!A1" display="Hazard &amp; Exposure"/>
    <hyperlink ref="B7" location="Vulnerability!A1" display="Vulnerability"/>
    <hyperlink ref="B8" location="'Lack of Coping Capacity'!A1" display="Lack of Coping Capacity"/>
    <hyperlink ref="B10" location="'Indicator Metadata'!A1" display="Indicator Metadata"/>
    <hyperlink ref="B9" location="'Indicator Data'!A1" display="Indicator Data"/>
    <hyperlink ref="B14" location="'Indicator Data imputation'!A1" display="Indicator Data imputation"/>
    <hyperlink ref="B11" location="'Indicator Date'!A1" display="Indicator Date"/>
    <hyperlink ref="B12" location="'Indicator Source'!A1" display="Indicator Source"/>
    <hyperlink ref="B15" location="'INFORM Reliability Index'!A1" display="INFORM Reliability Index"/>
    <hyperlink ref="B5" location="'INFORM CCA 2017 results'!A1" display="INFORM CCA 2017 (a-z)"/>
    <hyperlink ref="B13" location="'Indicator Geographical level'!A1" display="Indicator Geographical leve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N89"/>
  <sheetViews>
    <sheetView showGridLines="0" zoomScale="90" zoomScaleNormal="90" workbookViewId="0">
      <pane xSplit="3" ySplit="3" topLeftCell="D4" activePane="bottomRight" state="frozen"/>
      <selection pane="topRight" activeCell="C1" sqref="C1"/>
      <selection pane="bottomLeft" activeCell="A4" sqref="A4"/>
      <selection pane="bottomRight" activeCell="L18" sqref="L18"/>
    </sheetView>
  </sheetViews>
  <sheetFormatPr defaultColWidth="9.140625" defaultRowHeight="15"/>
  <cols>
    <col min="1" max="1" width="15" style="3" bestFit="1" customWidth="1"/>
    <col min="2" max="2" width="48" style="3" customWidth="1"/>
    <col min="3" max="3" width="12.5703125" style="3" bestFit="1" customWidth="1"/>
    <col min="4" max="33" width="7.85546875" style="3" customWidth="1"/>
    <col min="34" max="34" width="12.7109375" style="3" bestFit="1" customWidth="1"/>
    <col min="35" max="35" width="6.85546875" style="3" customWidth="1"/>
    <col min="36" max="36" width="7.7109375" style="3" bestFit="1" customWidth="1"/>
    <col min="37" max="37" width="6.7109375" style="3" customWidth="1"/>
    <col min="38" max="38" width="8.28515625" style="3" bestFit="1" customWidth="1"/>
    <col min="39" max="40" width="6.7109375" style="3" customWidth="1"/>
    <col min="41" max="16384" width="9.140625" style="3"/>
  </cols>
  <sheetData>
    <row r="1" spans="1:40" ht="15.75" customHeight="1">
      <c r="A1" s="320"/>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row>
    <row r="2" spans="1:40" s="2" customFormat="1" ht="113.45" customHeight="1" thickBot="1">
      <c r="A2" s="86" t="s">
        <v>18</v>
      </c>
      <c r="B2" s="86" t="s">
        <v>460</v>
      </c>
      <c r="C2" s="36" t="s">
        <v>461</v>
      </c>
      <c r="D2" s="24" t="s">
        <v>94</v>
      </c>
      <c r="E2" s="24" t="s">
        <v>95</v>
      </c>
      <c r="F2" s="24" t="s">
        <v>474</v>
      </c>
      <c r="G2" s="24" t="s">
        <v>98</v>
      </c>
      <c r="H2" s="25" t="s">
        <v>13</v>
      </c>
      <c r="I2" s="24" t="s">
        <v>563</v>
      </c>
      <c r="J2" s="24" t="s">
        <v>529</v>
      </c>
      <c r="K2" s="25" t="s">
        <v>14</v>
      </c>
      <c r="L2" s="26" t="s">
        <v>220</v>
      </c>
      <c r="M2" s="27" t="s">
        <v>48</v>
      </c>
      <c r="N2" s="27" t="s">
        <v>32</v>
      </c>
      <c r="O2" s="27" t="s">
        <v>46</v>
      </c>
      <c r="P2" s="28" t="s">
        <v>86</v>
      </c>
      <c r="Q2" s="27" t="s">
        <v>31</v>
      </c>
      <c r="R2" s="147" t="s">
        <v>67</v>
      </c>
      <c r="S2" s="147" t="s">
        <v>38</v>
      </c>
      <c r="T2" s="147" t="s">
        <v>39</v>
      </c>
      <c r="U2" s="147" t="s">
        <v>40</v>
      </c>
      <c r="V2" s="28" t="s">
        <v>41</v>
      </c>
      <c r="W2" s="29" t="s">
        <v>17</v>
      </c>
      <c r="X2" s="30" t="s">
        <v>42</v>
      </c>
      <c r="Y2" s="30" t="s">
        <v>475</v>
      </c>
      <c r="Z2" s="30" t="s">
        <v>476</v>
      </c>
      <c r="AA2" s="31" t="s">
        <v>15</v>
      </c>
      <c r="AB2" s="30" t="s">
        <v>19</v>
      </c>
      <c r="AC2" s="30" t="s">
        <v>43</v>
      </c>
      <c r="AD2" s="30" t="s">
        <v>44</v>
      </c>
      <c r="AE2" s="31" t="s">
        <v>16</v>
      </c>
      <c r="AF2" s="32" t="s">
        <v>196</v>
      </c>
      <c r="AG2" s="33" t="s">
        <v>223</v>
      </c>
      <c r="AH2" s="126" t="s">
        <v>273</v>
      </c>
      <c r="AI2" s="111" t="s">
        <v>219</v>
      </c>
      <c r="AJ2" s="122" t="s">
        <v>271</v>
      </c>
      <c r="AK2" s="317" t="s">
        <v>572</v>
      </c>
      <c r="AL2" s="317" t="s">
        <v>573</v>
      </c>
      <c r="AM2" s="317" t="s">
        <v>266</v>
      </c>
      <c r="AN2" s="317" t="s">
        <v>560</v>
      </c>
    </row>
    <row r="3" spans="1:40" s="2" customFormat="1" ht="15" customHeight="1" thickTop="1" thickBot="1">
      <c r="A3" s="87" t="s">
        <v>188</v>
      </c>
      <c r="B3" s="87" t="s">
        <v>188</v>
      </c>
      <c r="C3" s="39" t="s">
        <v>188</v>
      </c>
      <c r="D3" s="318" t="s">
        <v>189</v>
      </c>
      <c r="E3" s="318" t="s">
        <v>189</v>
      </c>
      <c r="F3" s="318" t="s">
        <v>189</v>
      </c>
      <c r="G3" s="318" t="s">
        <v>189</v>
      </c>
      <c r="H3" s="318" t="s">
        <v>189</v>
      </c>
      <c r="I3" s="318" t="s">
        <v>189</v>
      </c>
      <c r="J3" s="318" t="s">
        <v>189</v>
      </c>
      <c r="K3" s="318" t="s">
        <v>189</v>
      </c>
      <c r="L3" s="318" t="s">
        <v>189</v>
      </c>
      <c r="M3" s="318" t="s">
        <v>189</v>
      </c>
      <c r="N3" s="318" t="s">
        <v>189</v>
      </c>
      <c r="O3" s="318" t="s">
        <v>189</v>
      </c>
      <c r="P3" s="318" t="s">
        <v>189</v>
      </c>
      <c r="Q3" s="318" t="s">
        <v>189</v>
      </c>
      <c r="R3" s="318" t="s">
        <v>189</v>
      </c>
      <c r="S3" s="318" t="s">
        <v>189</v>
      </c>
      <c r="T3" s="318" t="s">
        <v>189</v>
      </c>
      <c r="U3" s="318" t="s">
        <v>189</v>
      </c>
      <c r="V3" s="318" t="s">
        <v>189</v>
      </c>
      <c r="W3" s="318" t="s">
        <v>189</v>
      </c>
      <c r="X3" s="318" t="s">
        <v>189</v>
      </c>
      <c r="Y3" s="318" t="s">
        <v>189</v>
      </c>
      <c r="Z3" s="318" t="s">
        <v>189</v>
      </c>
      <c r="AA3" s="318" t="s">
        <v>189</v>
      </c>
      <c r="AB3" s="318" t="s">
        <v>189</v>
      </c>
      <c r="AC3" s="318" t="s">
        <v>189</v>
      </c>
      <c r="AD3" s="318" t="s">
        <v>189</v>
      </c>
      <c r="AE3" s="318" t="s">
        <v>189</v>
      </c>
      <c r="AF3" s="318" t="s">
        <v>189</v>
      </c>
      <c r="AG3" s="318" t="s">
        <v>189</v>
      </c>
      <c r="AH3" s="319" t="s">
        <v>721</v>
      </c>
      <c r="AI3" s="318" t="s">
        <v>750</v>
      </c>
      <c r="AJ3" s="318" t="s">
        <v>189</v>
      </c>
      <c r="AK3" s="318" t="s">
        <v>554</v>
      </c>
      <c r="AL3" s="318" t="s">
        <v>260</v>
      </c>
      <c r="AM3" s="318" t="s">
        <v>562</v>
      </c>
      <c r="AN3" s="318" t="s">
        <v>562</v>
      </c>
    </row>
    <row r="4" spans="1:40" ht="15.75" thickTop="1">
      <c r="A4" s="88" t="s">
        <v>0</v>
      </c>
      <c r="B4" s="88" t="s">
        <v>276</v>
      </c>
      <c r="C4" s="37" t="s">
        <v>333</v>
      </c>
      <c r="D4" s="108">
        <f>'Hazard &amp; Exposure'!AF3</f>
        <v>6.8</v>
      </c>
      <c r="E4" s="109">
        <f>'Hazard &amp; Exposure'!AG3</f>
        <v>4.3</v>
      </c>
      <c r="F4" s="109">
        <f>'Hazard &amp; Exposure'!AH3</f>
        <v>0</v>
      </c>
      <c r="G4" s="109">
        <f>'Hazard &amp; Exposure'!AJ3</f>
        <v>3.8</v>
      </c>
      <c r="H4" s="34">
        <f>'Hazard &amp; Exposure'!AK3</f>
        <v>4.0999999999999996</v>
      </c>
      <c r="I4" s="109">
        <f>'Hazard &amp; Exposure'!AN3</f>
        <v>3.4</v>
      </c>
      <c r="J4" s="109">
        <f>'Hazard &amp; Exposure'!AQ3</f>
        <v>3.6</v>
      </c>
      <c r="K4" s="34">
        <f>'Hazard &amp; Exposure'!AR3</f>
        <v>3.6</v>
      </c>
      <c r="L4" s="35">
        <f t="shared" ref="L4:L33" si="0">ROUND((10-GEOMEAN(((10-H4)/10*9+1),((10-K4)/10*9+1)))/9*10,1)</f>
        <v>3.9</v>
      </c>
      <c r="M4" s="107">
        <f>Vulnerability!G3</f>
        <v>1.7</v>
      </c>
      <c r="N4" s="107">
        <f>Vulnerability!K3</f>
        <v>5</v>
      </c>
      <c r="O4" s="107">
        <f>Vulnerability!Q3</f>
        <v>3.8</v>
      </c>
      <c r="P4" s="34">
        <f>Vulnerability!R3</f>
        <v>3.1</v>
      </c>
      <c r="Q4" s="107">
        <f>Vulnerability!V3</f>
        <v>2.9</v>
      </c>
      <c r="R4" s="107">
        <f>Vulnerability!Y3</f>
        <v>3.8</v>
      </c>
      <c r="S4" s="107">
        <f>Vulnerability!AA3</f>
        <v>2.1</v>
      </c>
      <c r="T4" s="107">
        <f>Vulnerability!AC3</f>
        <v>0</v>
      </c>
      <c r="U4" s="107">
        <f>Vulnerability!AH3</f>
        <v>4.8</v>
      </c>
      <c r="V4" s="34">
        <f>Vulnerability!AI3</f>
        <v>3.5</v>
      </c>
      <c r="W4" s="35">
        <f t="shared" ref="W4:W33" si="1">ROUND((10-GEOMEAN(((10-P4)/10*9+1),((10-V4)/10*9+1)))/9*10,1)</f>
        <v>3.3</v>
      </c>
      <c r="X4" s="106">
        <f>'Lack of Coping Capacity'!E3</f>
        <v>5.3</v>
      </c>
      <c r="Y4" s="106">
        <f>'Lack of Coping Capacity'!H3</f>
        <v>3.6</v>
      </c>
      <c r="Z4" s="106">
        <f>'Lack of Coping Capacity'!N3</f>
        <v>5.5</v>
      </c>
      <c r="AA4" s="34">
        <f>'Lack of Coping Capacity'!O3</f>
        <v>4.8</v>
      </c>
      <c r="AB4" s="106">
        <f>'Lack of Coping Capacity'!R3</f>
        <v>5.5</v>
      </c>
      <c r="AC4" s="106">
        <f>'Lack of Coping Capacity'!W3</f>
        <v>3.3</v>
      </c>
      <c r="AD4" s="106">
        <f>'Lack of Coping Capacity'!Z3</f>
        <v>4.5</v>
      </c>
      <c r="AE4" s="34">
        <f>'Lack of Coping Capacity'!AA3</f>
        <v>4.4000000000000004</v>
      </c>
      <c r="AF4" s="35">
        <f t="shared" ref="AF4:AF33" si="2">ROUND((10-GEOMEAN(((10-AA4)/10*9+1),((10-AE4)/10*9+1)))/9*10,1)</f>
        <v>4.5999999999999996</v>
      </c>
      <c r="AG4" s="113">
        <f t="shared" ref="AG4:AG33" si="3">ROUND(L4^(1/3)*W4^(1/3)*AF4^(1/3),1)</f>
        <v>3.9</v>
      </c>
      <c r="AH4" s="127" t="str">
        <f>IF(AG4&gt;=7.4,"Very High",IF(AG4&gt;=5.3,"High",IF(AG4&gt;=4.4,"Medium",IF(AG4&gt;=3.5,"Low","Very Low"))))</f>
        <v>Low</v>
      </c>
      <c r="AI4" s="176">
        <f t="shared" ref="AI4:AI35" si="4">_xlfn.RANK.EQ(AG4,AG$4:AG$85)</f>
        <v>55</v>
      </c>
      <c r="AJ4" s="177">
        <f>VLOOKUP($C4,'INFORM Reliability Index'!$A$2:$H$83,8,FALSE)</f>
        <v>3.4</v>
      </c>
      <c r="AK4" s="178">
        <f>'Imputed and missing data hidden'!BD2</f>
        <v>0</v>
      </c>
      <c r="AL4" s="179">
        <f>AK4/54</f>
        <v>0</v>
      </c>
      <c r="AM4" s="180">
        <f>'Indicator Date hidden2'!BE3</f>
        <v>1.8148148148148149</v>
      </c>
      <c r="AN4" s="180">
        <f>'Indicator Geographical level'!BI5</f>
        <v>1.4545454545454546</v>
      </c>
    </row>
    <row r="5" spans="1:40">
      <c r="A5" s="88" t="s">
        <v>0</v>
      </c>
      <c r="B5" s="89" t="s">
        <v>277</v>
      </c>
      <c r="C5" s="38" t="s">
        <v>334</v>
      </c>
      <c r="D5" s="110">
        <f>'Hazard &amp; Exposure'!AF4</f>
        <v>6.8</v>
      </c>
      <c r="E5" s="109">
        <f>'Hazard &amp; Exposure'!AG4</f>
        <v>8</v>
      </c>
      <c r="F5" s="109">
        <f>'Hazard &amp; Exposure'!AH4</f>
        <v>0</v>
      </c>
      <c r="G5" s="109">
        <f>'Hazard &amp; Exposure'!AJ4</f>
        <v>5.9</v>
      </c>
      <c r="H5" s="34">
        <f>'Hazard &amp; Exposure'!AK4</f>
        <v>5.8</v>
      </c>
      <c r="I5" s="109">
        <f>'Hazard &amp; Exposure'!AN4</f>
        <v>3.4</v>
      </c>
      <c r="J5" s="109">
        <f>'Hazard &amp; Exposure'!AQ4</f>
        <v>3.6</v>
      </c>
      <c r="K5" s="34">
        <f>'Hazard &amp; Exposure'!AR4</f>
        <v>3.6</v>
      </c>
      <c r="L5" s="35">
        <f t="shared" si="0"/>
        <v>4.8</v>
      </c>
      <c r="M5" s="107">
        <f>Vulnerability!G4</f>
        <v>1.9</v>
      </c>
      <c r="N5" s="107">
        <f>Vulnerability!K4</f>
        <v>6.4</v>
      </c>
      <c r="O5" s="107">
        <f>Vulnerability!Q4</f>
        <v>3.8</v>
      </c>
      <c r="P5" s="34">
        <f>Vulnerability!R4</f>
        <v>3.5</v>
      </c>
      <c r="Q5" s="107">
        <f>Vulnerability!V4</f>
        <v>2.9</v>
      </c>
      <c r="R5" s="107">
        <f>Vulnerability!Y4</f>
        <v>3.5</v>
      </c>
      <c r="S5" s="107">
        <f>Vulnerability!AA4</f>
        <v>5.6</v>
      </c>
      <c r="T5" s="107">
        <f>Vulnerability!AC4</f>
        <v>0</v>
      </c>
      <c r="U5" s="107">
        <f>Vulnerability!AH4</f>
        <v>4.8</v>
      </c>
      <c r="V5" s="34">
        <f>Vulnerability!AI4</f>
        <v>4.3</v>
      </c>
      <c r="W5" s="35">
        <f t="shared" si="1"/>
        <v>3.9</v>
      </c>
      <c r="X5" s="106">
        <f>'Lack of Coping Capacity'!E4</f>
        <v>5.3</v>
      </c>
      <c r="Y5" s="106">
        <f>'Lack of Coping Capacity'!H4</f>
        <v>3.6</v>
      </c>
      <c r="Z5" s="106">
        <f>'Lack of Coping Capacity'!N4</f>
        <v>3.6</v>
      </c>
      <c r="AA5" s="34">
        <f>'Lack of Coping Capacity'!O4</f>
        <v>4.2</v>
      </c>
      <c r="AB5" s="106">
        <f>'Lack of Coping Capacity'!R4</f>
        <v>4.7</v>
      </c>
      <c r="AC5" s="106">
        <f>'Lack of Coping Capacity'!W4</f>
        <v>2.9</v>
      </c>
      <c r="AD5" s="106">
        <f>'Lack of Coping Capacity'!Z4</f>
        <v>5.2</v>
      </c>
      <c r="AE5" s="34">
        <f>'Lack of Coping Capacity'!AA4</f>
        <v>4.3</v>
      </c>
      <c r="AF5" s="35">
        <f t="shared" si="2"/>
        <v>4.3</v>
      </c>
      <c r="AG5" s="113">
        <f t="shared" si="3"/>
        <v>4.3</v>
      </c>
      <c r="AH5" s="127" t="str">
        <f t="shared" ref="AH5:AH66" si="5">IF(AG5&gt;=7.4,"Very High",IF(AG5&gt;=5.3,"High",IF(AG5&gt;=4.4,"Medium",IF(AG5&gt;=3.5,"Low","Very Low"))))</f>
        <v>Low</v>
      </c>
      <c r="AI5" s="176">
        <f t="shared" si="4"/>
        <v>41</v>
      </c>
      <c r="AJ5" s="177">
        <f>VLOOKUP($C5,'INFORM Reliability Index'!$A$2:$H$83,8,FALSE)</f>
        <v>3.4</v>
      </c>
      <c r="AK5" s="178">
        <f>'Imputed and missing data hidden'!BD3</f>
        <v>0</v>
      </c>
      <c r="AL5" s="179">
        <f t="shared" ref="AL5:AL66" si="6">AK5/54</f>
        <v>0</v>
      </c>
      <c r="AM5" s="180">
        <f>'Indicator Date hidden2'!BE4</f>
        <v>1.8148148148148149</v>
      </c>
      <c r="AN5" s="180">
        <f>'Indicator Geographical level'!BI6</f>
        <v>1.4545454545454546</v>
      </c>
    </row>
    <row r="6" spans="1:40">
      <c r="A6" s="88" t="s">
        <v>0</v>
      </c>
      <c r="B6" s="89" t="s">
        <v>278</v>
      </c>
      <c r="C6" s="38" t="s">
        <v>335</v>
      </c>
      <c r="D6" s="110">
        <f>'Hazard &amp; Exposure'!AF5</f>
        <v>8.9</v>
      </c>
      <c r="E6" s="109">
        <f>'Hazard &amp; Exposure'!AG5</f>
        <v>6</v>
      </c>
      <c r="F6" s="109">
        <f>'Hazard &amp; Exposure'!AH5</f>
        <v>0</v>
      </c>
      <c r="G6" s="109">
        <f>'Hazard &amp; Exposure'!AJ5</f>
        <v>6.4</v>
      </c>
      <c r="H6" s="34">
        <f>'Hazard &amp; Exposure'!AK5</f>
        <v>6.2</v>
      </c>
      <c r="I6" s="109">
        <f>'Hazard &amp; Exposure'!AN5</f>
        <v>3.4</v>
      </c>
      <c r="J6" s="109">
        <f>'Hazard &amp; Exposure'!AQ5</f>
        <v>3.6</v>
      </c>
      <c r="K6" s="34">
        <f>'Hazard &amp; Exposure'!AR5</f>
        <v>3.6</v>
      </c>
      <c r="L6" s="35">
        <f t="shared" si="0"/>
        <v>5</v>
      </c>
      <c r="M6" s="107">
        <f>Vulnerability!G5</f>
        <v>1.6</v>
      </c>
      <c r="N6" s="107">
        <f>Vulnerability!K5</f>
        <v>6.4</v>
      </c>
      <c r="O6" s="107">
        <f>Vulnerability!Q5</f>
        <v>3.8</v>
      </c>
      <c r="P6" s="34">
        <f>Vulnerability!R5</f>
        <v>3.4</v>
      </c>
      <c r="Q6" s="107">
        <f>Vulnerability!V5</f>
        <v>2.9</v>
      </c>
      <c r="R6" s="107">
        <f>Vulnerability!Y5</f>
        <v>3.8</v>
      </c>
      <c r="S6" s="107">
        <f>Vulnerability!AA5</f>
        <v>2.8</v>
      </c>
      <c r="T6" s="107">
        <f>Vulnerability!AC5</f>
        <v>10</v>
      </c>
      <c r="U6" s="107">
        <f>Vulnerability!AH5</f>
        <v>4.8</v>
      </c>
      <c r="V6" s="34">
        <f>Vulnerability!AI5</f>
        <v>6</v>
      </c>
      <c r="W6" s="35">
        <f t="shared" si="1"/>
        <v>4.8</v>
      </c>
      <c r="X6" s="106">
        <f>'Lack of Coping Capacity'!E5</f>
        <v>5.3</v>
      </c>
      <c r="Y6" s="106">
        <f>'Lack of Coping Capacity'!H5</f>
        <v>3.6</v>
      </c>
      <c r="Z6" s="106">
        <f>'Lack of Coping Capacity'!N5</f>
        <v>6.4</v>
      </c>
      <c r="AA6" s="34">
        <f>'Lack of Coping Capacity'!O5</f>
        <v>5.0999999999999996</v>
      </c>
      <c r="AB6" s="106">
        <f>'Lack of Coping Capacity'!R5</f>
        <v>5.0999999999999996</v>
      </c>
      <c r="AC6" s="106">
        <f>'Lack of Coping Capacity'!W5</f>
        <v>1.9</v>
      </c>
      <c r="AD6" s="106">
        <f>'Lack of Coping Capacity'!Z5</f>
        <v>6.8</v>
      </c>
      <c r="AE6" s="34">
        <f>'Lack of Coping Capacity'!AA5</f>
        <v>4.5999999999999996</v>
      </c>
      <c r="AF6" s="35">
        <f t="shared" si="2"/>
        <v>4.9000000000000004</v>
      </c>
      <c r="AG6" s="113">
        <f t="shared" si="3"/>
        <v>4.9000000000000004</v>
      </c>
      <c r="AH6" s="127" t="str">
        <f t="shared" si="5"/>
        <v>Medium</v>
      </c>
      <c r="AI6" s="176">
        <f t="shared" si="4"/>
        <v>26</v>
      </c>
      <c r="AJ6" s="177">
        <f>VLOOKUP($C6,'INFORM Reliability Index'!$A$2:$H$83,8,FALSE)</f>
        <v>3.4</v>
      </c>
      <c r="AK6" s="178">
        <f>'Imputed and missing data hidden'!BD4</f>
        <v>0</v>
      </c>
      <c r="AL6" s="179">
        <f t="shared" si="6"/>
        <v>0</v>
      </c>
      <c r="AM6" s="180">
        <f>'Indicator Date hidden2'!BE5</f>
        <v>1.8148148148148149</v>
      </c>
      <c r="AN6" s="180">
        <f>'Indicator Geographical level'!BI7</f>
        <v>1.4545454545454546</v>
      </c>
    </row>
    <row r="7" spans="1:40">
      <c r="A7" s="88" t="s">
        <v>0</v>
      </c>
      <c r="B7" s="89" t="s">
        <v>279</v>
      </c>
      <c r="C7" s="38" t="s">
        <v>336</v>
      </c>
      <c r="D7" s="110">
        <f>'Hazard &amp; Exposure'!AF6</f>
        <v>8.8000000000000007</v>
      </c>
      <c r="E7" s="109">
        <f>'Hazard &amp; Exposure'!AG6</f>
        <v>3.1</v>
      </c>
      <c r="F7" s="109">
        <f>'Hazard &amp; Exposure'!AH6</f>
        <v>0.5</v>
      </c>
      <c r="G7" s="109">
        <f>'Hazard &amp; Exposure'!AJ6</f>
        <v>3.9</v>
      </c>
      <c r="H7" s="34">
        <f>'Hazard &amp; Exposure'!AK6</f>
        <v>5</v>
      </c>
      <c r="I7" s="109">
        <f>'Hazard &amp; Exposure'!AN6</f>
        <v>3.4</v>
      </c>
      <c r="J7" s="109">
        <f>'Hazard &amp; Exposure'!AQ6</f>
        <v>3.6</v>
      </c>
      <c r="K7" s="34">
        <f>'Hazard &amp; Exposure'!AR6</f>
        <v>3.6</v>
      </c>
      <c r="L7" s="35">
        <f t="shared" si="0"/>
        <v>4.3</v>
      </c>
      <c r="M7" s="107">
        <f>Vulnerability!G6</f>
        <v>2</v>
      </c>
      <c r="N7" s="107">
        <f>Vulnerability!K6</f>
        <v>5.4</v>
      </c>
      <c r="O7" s="107">
        <f>Vulnerability!Q6</f>
        <v>3.8</v>
      </c>
      <c r="P7" s="34">
        <f>Vulnerability!R6</f>
        <v>3.3</v>
      </c>
      <c r="Q7" s="107">
        <f>Vulnerability!V6</f>
        <v>0.6</v>
      </c>
      <c r="R7" s="107">
        <f>Vulnerability!Y6</f>
        <v>2.6</v>
      </c>
      <c r="S7" s="107">
        <f>Vulnerability!AA6</f>
        <v>2.2999999999999998</v>
      </c>
      <c r="T7" s="107">
        <f>Vulnerability!AC6</f>
        <v>0</v>
      </c>
      <c r="U7" s="107">
        <f>Vulnerability!AH6</f>
        <v>4.8</v>
      </c>
      <c r="V7" s="34">
        <f>Vulnerability!AI6</f>
        <v>2.7</v>
      </c>
      <c r="W7" s="35">
        <f t="shared" si="1"/>
        <v>3</v>
      </c>
      <c r="X7" s="106">
        <f>'Lack of Coping Capacity'!E6</f>
        <v>5.3</v>
      </c>
      <c r="Y7" s="106">
        <f>'Lack of Coping Capacity'!H6</f>
        <v>3.6</v>
      </c>
      <c r="Z7" s="106">
        <f>'Lack of Coping Capacity'!N6</f>
        <v>5.8</v>
      </c>
      <c r="AA7" s="34">
        <f>'Lack of Coping Capacity'!O6</f>
        <v>4.9000000000000004</v>
      </c>
      <c r="AB7" s="106">
        <f>'Lack of Coping Capacity'!R6</f>
        <v>4.4000000000000004</v>
      </c>
      <c r="AC7" s="106">
        <f>'Lack of Coping Capacity'!W6</f>
        <v>3.7</v>
      </c>
      <c r="AD7" s="106">
        <f>'Lack of Coping Capacity'!Z6</f>
        <v>5.4</v>
      </c>
      <c r="AE7" s="34">
        <f>'Lack of Coping Capacity'!AA6</f>
        <v>4.5</v>
      </c>
      <c r="AF7" s="35">
        <f t="shared" si="2"/>
        <v>4.7</v>
      </c>
      <c r="AG7" s="113">
        <f t="shared" si="3"/>
        <v>3.9</v>
      </c>
      <c r="AH7" s="127" t="str">
        <f t="shared" si="5"/>
        <v>Low</v>
      </c>
      <c r="AI7" s="176">
        <f t="shared" si="4"/>
        <v>55</v>
      </c>
      <c r="AJ7" s="177">
        <f>VLOOKUP($C7,'INFORM Reliability Index'!$A$2:$H$83,8,FALSE)</f>
        <v>3.4</v>
      </c>
      <c r="AK7" s="178">
        <f>'Imputed and missing data hidden'!BD5</f>
        <v>0</v>
      </c>
      <c r="AL7" s="179">
        <f t="shared" si="6"/>
        <v>0</v>
      </c>
      <c r="AM7" s="180">
        <f>'Indicator Date hidden2'!BE6</f>
        <v>1.8148148148148149</v>
      </c>
      <c r="AN7" s="180">
        <f>'Indicator Geographical level'!BI8</f>
        <v>1.4545454545454546</v>
      </c>
    </row>
    <row r="8" spans="1:40">
      <c r="A8" s="88" t="s">
        <v>0</v>
      </c>
      <c r="B8" s="89" t="s">
        <v>280</v>
      </c>
      <c r="C8" s="38" t="s">
        <v>337</v>
      </c>
      <c r="D8" s="110">
        <f>'Hazard &amp; Exposure'!AF7</f>
        <v>7.2</v>
      </c>
      <c r="E8" s="109">
        <f>'Hazard &amp; Exposure'!AG7</f>
        <v>3.9</v>
      </c>
      <c r="F8" s="109">
        <f>'Hazard &amp; Exposure'!AH7</f>
        <v>4.3</v>
      </c>
      <c r="G8" s="109">
        <f>'Hazard &amp; Exposure'!AJ7</f>
        <v>3.6</v>
      </c>
      <c r="H8" s="34">
        <f>'Hazard &amp; Exposure'!AK7</f>
        <v>4.9000000000000004</v>
      </c>
      <c r="I8" s="109">
        <f>'Hazard &amp; Exposure'!AN7</f>
        <v>3.4</v>
      </c>
      <c r="J8" s="109">
        <f>'Hazard &amp; Exposure'!AQ7</f>
        <v>3.6</v>
      </c>
      <c r="K8" s="34">
        <f>'Hazard &amp; Exposure'!AR7</f>
        <v>3.6</v>
      </c>
      <c r="L8" s="35">
        <f t="shared" si="0"/>
        <v>4.3</v>
      </c>
      <c r="M8" s="107">
        <f>Vulnerability!G7</f>
        <v>1.8</v>
      </c>
      <c r="N8" s="107">
        <f>Vulnerability!K7</f>
        <v>6.4</v>
      </c>
      <c r="O8" s="107">
        <f>Vulnerability!Q7</f>
        <v>3.8</v>
      </c>
      <c r="P8" s="34">
        <f>Vulnerability!R7</f>
        <v>3.5</v>
      </c>
      <c r="Q8" s="107">
        <f>Vulnerability!V7</f>
        <v>0.7</v>
      </c>
      <c r="R8" s="107">
        <f>Vulnerability!Y7</f>
        <v>4.0999999999999996</v>
      </c>
      <c r="S8" s="107">
        <f>Vulnerability!AA7</f>
        <v>0.6</v>
      </c>
      <c r="T8" s="107">
        <f>Vulnerability!AC7</f>
        <v>0</v>
      </c>
      <c r="U8" s="107">
        <f>Vulnerability!AH7</f>
        <v>4.8</v>
      </c>
      <c r="V8" s="34">
        <f>Vulnerability!AI7</f>
        <v>2.8</v>
      </c>
      <c r="W8" s="35">
        <f t="shared" si="1"/>
        <v>3.2</v>
      </c>
      <c r="X8" s="106">
        <f>'Lack of Coping Capacity'!E7</f>
        <v>5.3</v>
      </c>
      <c r="Y8" s="106">
        <f>'Lack of Coping Capacity'!H7</f>
        <v>3.6</v>
      </c>
      <c r="Z8" s="106">
        <f>'Lack of Coping Capacity'!N7</f>
        <v>6.6</v>
      </c>
      <c r="AA8" s="34">
        <f>'Lack of Coping Capacity'!O7</f>
        <v>5.2</v>
      </c>
      <c r="AB8" s="106">
        <f>'Lack of Coping Capacity'!R7</f>
        <v>4.7</v>
      </c>
      <c r="AC8" s="106">
        <f>'Lack of Coping Capacity'!W7</f>
        <v>2.8</v>
      </c>
      <c r="AD8" s="106">
        <f>'Lack of Coping Capacity'!Z7</f>
        <v>6.7</v>
      </c>
      <c r="AE8" s="34">
        <f>'Lack of Coping Capacity'!AA7</f>
        <v>4.7</v>
      </c>
      <c r="AF8" s="35">
        <f t="shared" si="2"/>
        <v>5</v>
      </c>
      <c r="AG8" s="113">
        <f t="shared" si="3"/>
        <v>4.0999999999999996</v>
      </c>
      <c r="AH8" s="127" t="str">
        <f t="shared" si="5"/>
        <v>Low</v>
      </c>
      <c r="AI8" s="176">
        <f t="shared" si="4"/>
        <v>50</v>
      </c>
      <c r="AJ8" s="177">
        <f>VLOOKUP($C8,'INFORM Reliability Index'!$A$2:$H$83,8,FALSE)</f>
        <v>3.4</v>
      </c>
      <c r="AK8" s="178">
        <f>'Imputed and missing data hidden'!BD6</f>
        <v>0</v>
      </c>
      <c r="AL8" s="179">
        <f t="shared" si="6"/>
        <v>0</v>
      </c>
      <c r="AM8" s="180">
        <f>'Indicator Date hidden2'!BE7</f>
        <v>1.8148148148148149</v>
      </c>
      <c r="AN8" s="180">
        <f>'Indicator Geographical level'!BI9</f>
        <v>1.4545454545454546</v>
      </c>
    </row>
    <row r="9" spans="1:40">
      <c r="A9" s="88" t="s">
        <v>0</v>
      </c>
      <c r="B9" s="89" t="s">
        <v>281</v>
      </c>
      <c r="C9" s="38" t="s">
        <v>338</v>
      </c>
      <c r="D9" s="110">
        <f>'Hazard &amp; Exposure'!AF8</f>
        <v>8.6999999999999993</v>
      </c>
      <c r="E9" s="109">
        <f>'Hazard &amp; Exposure'!AG8</f>
        <v>5.2</v>
      </c>
      <c r="F9" s="109">
        <f>'Hazard &amp; Exposure'!AH8</f>
        <v>1.2</v>
      </c>
      <c r="G9" s="109">
        <f>'Hazard &amp; Exposure'!AJ8</f>
        <v>3.4</v>
      </c>
      <c r="H9" s="34">
        <f>'Hazard &amp; Exposure'!AK8</f>
        <v>5.4</v>
      </c>
      <c r="I9" s="109">
        <f>'Hazard &amp; Exposure'!AN8</f>
        <v>3.4</v>
      </c>
      <c r="J9" s="109">
        <f>'Hazard &amp; Exposure'!AQ8</f>
        <v>3.6</v>
      </c>
      <c r="K9" s="34">
        <f>'Hazard &amp; Exposure'!AR8</f>
        <v>3.6</v>
      </c>
      <c r="L9" s="35">
        <f t="shared" si="0"/>
        <v>4.5999999999999996</v>
      </c>
      <c r="M9" s="107">
        <f>Vulnerability!G8</f>
        <v>1.8</v>
      </c>
      <c r="N9" s="107">
        <f>Vulnerability!K8</f>
        <v>7.7</v>
      </c>
      <c r="O9" s="107">
        <f>Vulnerability!Q8</f>
        <v>3.8</v>
      </c>
      <c r="P9" s="34">
        <f>Vulnerability!R8</f>
        <v>3.8</v>
      </c>
      <c r="Q9" s="107">
        <f>Vulnerability!V8</f>
        <v>0.6</v>
      </c>
      <c r="R9" s="107">
        <f>Vulnerability!Y8</f>
        <v>4.7</v>
      </c>
      <c r="S9" s="107">
        <f>Vulnerability!AA8</f>
        <v>1.8</v>
      </c>
      <c r="T9" s="107">
        <f>Vulnerability!AC8</f>
        <v>0</v>
      </c>
      <c r="U9" s="107">
        <f>Vulnerability!AH8</f>
        <v>4.8</v>
      </c>
      <c r="V9" s="34">
        <f>Vulnerability!AI8</f>
        <v>3.2</v>
      </c>
      <c r="W9" s="35">
        <f t="shared" si="1"/>
        <v>3.5</v>
      </c>
      <c r="X9" s="106">
        <f>'Lack of Coping Capacity'!E8</f>
        <v>5.3</v>
      </c>
      <c r="Y9" s="106">
        <f>'Lack of Coping Capacity'!H8</f>
        <v>3.6</v>
      </c>
      <c r="Z9" s="106">
        <f>'Lack of Coping Capacity'!N8</f>
        <v>2.5</v>
      </c>
      <c r="AA9" s="34">
        <f>'Lack of Coping Capacity'!O8</f>
        <v>3.8</v>
      </c>
      <c r="AB9" s="106">
        <f>'Lack of Coping Capacity'!R8</f>
        <v>4.2</v>
      </c>
      <c r="AC9" s="106">
        <f>'Lack of Coping Capacity'!W8</f>
        <v>3.1</v>
      </c>
      <c r="AD9" s="106">
        <f>'Lack of Coping Capacity'!Z8</f>
        <v>9.5</v>
      </c>
      <c r="AE9" s="34">
        <f>'Lack of Coping Capacity'!AA8</f>
        <v>5.6</v>
      </c>
      <c r="AF9" s="35">
        <f t="shared" si="2"/>
        <v>4.8</v>
      </c>
      <c r="AG9" s="113">
        <f t="shared" si="3"/>
        <v>4.3</v>
      </c>
      <c r="AH9" s="127" t="str">
        <f t="shared" si="5"/>
        <v>Low</v>
      </c>
      <c r="AI9" s="176">
        <f t="shared" si="4"/>
        <v>41</v>
      </c>
      <c r="AJ9" s="177">
        <f>VLOOKUP($C9,'INFORM Reliability Index'!$A$2:$H$83,8,FALSE)</f>
        <v>3.4</v>
      </c>
      <c r="AK9" s="178">
        <f>'Imputed and missing data hidden'!BD7</f>
        <v>0</v>
      </c>
      <c r="AL9" s="179">
        <f t="shared" si="6"/>
        <v>0</v>
      </c>
      <c r="AM9" s="180">
        <f>'Indicator Date hidden2'!BE8</f>
        <v>1.8148148148148149</v>
      </c>
      <c r="AN9" s="180">
        <f>'Indicator Geographical level'!BI10</f>
        <v>1.4545454545454546</v>
      </c>
    </row>
    <row r="10" spans="1:40">
      <c r="A10" s="88" t="s">
        <v>0</v>
      </c>
      <c r="B10" s="89" t="s">
        <v>282</v>
      </c>
      <c r="C10" s="38" t="s">
        <v>339</v>
      </c>
      <c r="D10" s="110">
        <f>'Hazard &amp; Exposure'!AF9</f>
        <v>8.9</v>
      </c>
      <c r="E10" s="109">
        <f>'Hazard &amp; Exposure'!AG9</f>
        <v>3.8</v>
      </c>
      <c r="F10" s="109">
        <f>'Hazard &amp; Exposure'!AH9</f>
        <v>0</v>
      </c>
      <c r="G10" s="109">
        <f>'Hazard &amp; Exposure'!AJ9</f>
        <v>3.4</v>
      </c>
      <c r="H10" s="34">
        <f>'Hazard &amp; Exposure'!AK9</f>
        <v>5</v>
      </c>
      <c r="I10" s="109">
        <f>'Hazard &amp; Exposure'!AN9</f>
        <v>3.4</v>
      </c>
      <c r="J10" s="109">
        <f>'Hazard &amp; Exposure'!AQ9</f>
        <v>3.6</v>
      </c>
      <c r="K10" s="34">
        <f>'Hazard &amp; Exposure'!AR9</f>
        <v>3.6</v>
      </c>
      <c r="L10" s="35">
        <f t="shared" si="0"/>
        <v>4.3</v>
      </c>
      <c r="M10" s="107">
        <f>Vulnerability!G9</f>
        <v>2.1</v>
      </c>
      <c r="N10" s="107">
        <f>Vulnerability!K9</f>
        <v>7.3</v>
      </c>
      <c r="O10" s="107">
        <f>Vulnerability!Q9</f>
        <v>3.8</v>
      </c>
      <c r="P10" s="34">
        <f>Vulnerability!R9</f>
        <v>3.8</v>
      </c>
      <c r="Q10" s="107">
        <f>Vulnerability!V9</f>
        <v>2.9</v>
      </c>
      <c r="R10" s="107">
        <f>Vulnerability!Y9</f>
        <v>4.5</v>
      </c>
      <c r="S10" s="107">
        <f>Vulnerability!AA9</f>
        <v>0.9</v>
      </c>
      <c r="T10" s="107">
        <f>Vulnerability!AC9</f>
        <v>0</v>
      </c>
      <c r="U10" s="107">
        <f>Vulnerability!AH9</f>
        <v>4.8</v>
      </c>
      <c r="V10" s="34">
        <f>Vulnerability!AI9</f>
        <v>3.4</v>
      </c>
      <c r="W10" s="35">
        <f t="shared" si="1"/>
        <v>3.6</v>
      </c>
      <c r="X10" s="106">
        <f>'Lack of Coping Capacity'!E9</f>
        <v>5.3</v>
      </c>
      <c r="Y10" s="106">
        <f>'Lack of Coping Capacity'!H9</f>
        <v>3.6</v>
      </c>
      <c r="Z10" s="106">
        <f>'Lack of Coping Capacity'!N9</f>
        <v>2.8</v>
      </c>
      <c r="AA10" s="34">
        <f>'Lack of Coping Capacity'!O9</f>
        <v>3.9</v>
      </c>
      <c r="AB10" s="106">
        <f>'Lack of Coping Capacity'!R9</f>
        <v>4.5999999999999996</v>
      </c>
      <c r="AC10" s="106">
        <f>'Lack of Coping Capacity'!W9</f>
        <v>3.2</v>
      </c>
      <c r="AD10" s="106">
        <f>'Lack of Coping Capacity'!Z9</f>
        <v>9.1</v>
      </c>
      <c r="AE10" s="34">
        <f>'Lack of Coping Capacity'!AA9</f>
        <v>5.6</v>
      </c>
      <c r="AF10" s="35">
        <f t="shared" si="2"/>
        <v>4.8</v>
      </c>
      <c r="AG10" s="113">
        <f t="shared" si="3"/>
        <v>4.2</v>
      </c>
      <c r="AH10" s="127" t="str">
        <f t="shared" si="5"/>
        <v>Low</v>
      </c>
      <c r="AI10" s="176">
        <f t="shared" si="4"/>
        <v>45</v>
      </c>
      <c r="AJ10" s="177">
        <f>VLOOKUP($C10,'INFORM Reliability Index'!$A$2:$H$83,8,FALSE)</f>
        <v>3.4</v>
      </c>
      <c r="AK10" s="178">
        <f>'Imputed and missing data hidden'!BD8</f>
        <v>0</v>
      </c>
      <c r="AL10" s="179">
        <f t="shared" si="6"/>
        <v>0</v>
      </c>
      <c r="AM10" s="180">
        <f>'Indicator Date hidden2'!BE9</f>
        <v>1.8148148148148149</v>
      </c>
      <c r="AN10" s="180">
        <f>'Indicator Geographical level'!BI11</f>
        <v>1.4545454545454546</v>
      </c>
    </row>
    <row r="11" spans="1:40">
      <c r="A11" s="88" t="s">
        <v>0</v>
      </c>
      <c r="B11" s="89" t="s">
        <v>283</v>
      </c>
      <c r="C11" s="38" t="s">
        <v>340</v>
      </c>
      <c r="D11" s="110">
        <f>'Hazard &amp; Exposure'!AF10</f>
        <v>6.9</v>
      </c>
      <c r="E11" s="109">
        <f>'Hazard &amp; Exposure'!AG10</f>
        <v>5.8</v>
      </c>
      <c r="F11" s="109">
        <f>'Hazard &amp; Exposure'!AH10</f>
        <v>9.1999999999999993</v>
      </c>
      <c r="G11" s="109">
        <f>'Hazard &amp; Exposure'!AJ10</f>
        <v>0.7</v>
      </c>
      <c r="H11" s="34">
        <f>'Hazard &amp; Exposure'!AK10</f>
        <v>6.5</v>
      </c>
      <c r="I11" s="109">
        <f>'Hazard &amp; Exposure'!AN10</f>
        <v>3.4</v>
      </c>
      <c r="J11" s="109">
        <f>'Hazard &amp; Exposure'!AQ10</f>
        <v>3.6</v>
      </c>
      <c r="K11" s="34">
        <f>'Hazard &amp; Exposure'!AR10</f>
        <v>3.6</v>
      </c>
      <c r="L11" s="35">
        <f t="shared" si="0"/>
        <v>5.2</v>
      </c>
      <c r="M11" s="107">
        <f>Vulnerability!G10</f>
        <v>2</v>
      </c>
      <c r="N11" s="107">
        <f>Vulnerability!K10</f>
        <v>4.9000000000000004</v>
      </c>
      <c r="O11" s="107">
        <f>Vulnerability!Q10</f>
        <v>3.8</v>
      </c>
      <c r="P11" s="34">
        <f>Vulnerability!R10</f>
        <v>3.2</v>
      </c>
      <c r="Q11" s="107">
        <f>Vulnerability!V10</f>
        <v>3</v>
      </c>
      <c r="R11" s="107">
        <f>Vulnerability!Y10</f>
        <v>6</v>
      </c>
      <c r="S11" s="107">
        <f>Vulnerability!AA10</f>
        <v>1.9</v>
      </c>
      <c r="T11" s="107">
        <f>Vulnerability!AC10</f>
        <v>0</v>
      </c>
      <c r="U11" s="107">
        <f>Vulnerability!AH10</f>
        <v>4.8</v>
      </c>
      <c r="V11" s="34">
        <f>Vulnerability!AI10</f>
        <v>4.0999999999999996</v>
      </c>
      <c r="W11" s="35">
        <f t="shared" si="1"/>
        <v>3.7</v>
      </c>
      <c r="X11" s="106">
        <f>'Lack of Coping Capacity'!E10</f>
        <v>5.3</v>
      </c>
      <c r="Y11" s="106">
        <f>'Lack of Coping Capacity'!H10</f>
        <v>3.6</v>
      </c>
      <c r="Z11" s="106">
        <f>'Lack of Coping Capacity'!N10</f>
        <v>4.9000000000000004</v>
      </c>
      <c r="AA11" s="34">
        <f>'Lack of Coping Capacity'!O10</f>
        <v>4.5999999999999996</v>
      </c>
      <c r="AB11" s="106">
        <f>'Lack of Coping Capacity'!R10</f>
        <v>4.8</v>
      </c>
      <c r="AC11" s="106">
        <f>'Lack of Coping Capacity'!W10</f>
        <v>3.3</v>
      </c>
      <c r="AD11" s="106">
        <f>'Lack of Coping Capacity'!Z10</f>
        <v>4.5</v>
      </c>
      <c r="AE11" s="34">
        <f>'Lack of Coping Capacity'!AA10</f>
        <v>4.2</v>
      </c>
      <c r="AF11" s="35">
        <f t="shared" si="2"/>
        <v>4.4000000000000004</v>
      </c>
      <c r="AG11" s="113">
        <f t="shared" si="3"/>
        <v>4.4000000000000004</v>
      </c>
      <c r="AH11" s="127" t="str">
        <f t="shared" si="5"/>
        <v>Medium</v>
      </c>
      <c r="AI11" s="176">
        <f t="shared" si="4"/>
        <v>37</v>
      </c>
      <c r="AJ11" s="177">
        <f>VLOOKUP($C11,'INFORM Reliability Index'!$A$2:$H$83,8,FALSE)</f>
        <v>3.4</v>
      </c>
      <c r="AK11" s="178">
        <f>'Imputed and missing data hidden'!BD9</f>
        <v>0</v>
      </c>
      <c r="AL11" s="179">
        <f t="shared" si="6"/>
        <v>0</v>
      </c>
      <c r="AM11" s="180">
        <f>'Indicator Date hidden2'!BE10</f>
        <v>1.8148148148148149</v>
      </c>
      <c r="AN11" s="180">
        <f>'Indicator Geographical level'!BI12</f>
        <v>1.4545454545454546</v>
      </c>
    </row>
    <row r="12" spans="1:40">
      <c r="A12" s="88" t="s">
        <v>0</v>
      </c>
      <c r="B12" s="89" t="s">
        <v>284</v>
      </c>
      <c r="C12" s="38" t="s">
        <v>341</v>
      </c>
      <c r="D12" s="110">
        <f>'Hazard &amp; Exposure'!AF11</f>
        <v>6</v>
      </c>
      <c r="E12" s="109">
        <f>'Hazard &amp; Exposure'!AG11</f>
        <v>4.4000000000000004</v>
      </c>
      <c r="F12" s="109">
        <f>'Hazard &amp; Exposure'!AH11</f>
        <v>6.7</v>
      </c>
      <c r="G12" s="109">
        <f>'Hazard &amp; Exposure'!AJ11</f>
        <v>4.5</v>
      </c>
      <c r="H12" s="34">
        <f>'Hazard &amp; Exposure'!AK11</f>
        <v>5.5</v>
      </c>
      <c r="I12" s="109">
        <f>'Hazard &amp; Exposure'!AN11</f>
        <v>3.4</v>
      </c>
      <c r="J12" s="109">
        <f>'Hazard &amp; Exposure'!AQ11</f>
        <v>3.6</v>
      </c>
      <c r="K12" s="34">
        <f>'Hazard &amp; Exposure'!AR11</f>
        <v>3.6</v>
      </c>
      <c r="L12" s="35">
        <f t="shared" si="0"/>
        <v>4.5999999999999996</v>
      </c>
      <c r="M12" s="107">
        <f>Vulnerability!G11</f>
        <v>1.5</v>
      </c>
      <c r="N12" s="107">
        <f>Vulnerability!K11</f>
        <v>5.6</v>
      </c>
      <c r="O12" s="107">
        <f>Vulnerability!Q11</f>
        <v>3.8</v>
      </c>
      <c r="P12" s="34">
        <f>Vulnerability!R11</f>
        <v>3.1</v>
      </c>
      <c r="Q12" s="107">
        <f>Vulnerability!V11</f>
        <v>0.6</v>
      </c>
      <c r="R12" s="107">
        <f>Vulnerability!Y11</f>
        <v>2.9</v>
      </c>
      <c r="S12" s="107">
        <f>Vulnerability!AA11</f>
        <v>1.5</v>
      </c>
      <c r="T12" s="107">
        <f>Vulnerability!AC11</f>
        <v>0</v>
      </c>
      <c r="U12" s="107">
        <f>Vulnerability!AH11</f>
        <v>4.8</v>
      </c>
      <c r="V12" s="34">
        <f>Vulnerability!AI11</f>
        <v>2.6</v>
      </c>
      <c r="W12" s="35">
        <f t="shared" si="1"/>
        <v>2.9</v>
      </c>
      <c r="X12" s="106">
        <f>'Lack of Coping Capacity'!E11</f>
        <v>5.3</v>
      </c>
      <c r="Y12" s="106">
        <f>'Lack of Coping Capacity'!H11</f>
        <v>3.6</v>
      </c>
      <c r="Z12" s="106">
        <f>'Lack of Coping Capacity'!N11</f>
        <v>1.3</v>
      </c>
      <c r="AA12" s="34">
        <f>'Lack of Coping Capacity'!O11</f>
        <v>3.4</v>
      </c>
      <c r="AB12" s="106">
        <f>'Lack of Coping Capacity'!R11</f>
        <v>4.9000000000000004</v>
      </c>
      <c r="AC12" s="106">
        <f>'Lack of Coping Capacity'!W11</f>
        <v>3.3</v>
      </c>
      <c r="AD12" s="106">
        <f>'Lack of Coping Capacity'!Z11</f>
        <v>6.3</v>
      </c>
      <c r="AE12" s="34">
        <f>'Lack of Coping Capacity'!AA11</f>
        <v>4.8</v>
      </c>
      <c r="AF12" s="35">
        <f t="shared" si="2"/>
        <v>4.0999999999999996</v>
      </c>
      <c r="AG12" s="113">
        <f t="shared" si="3"/>
        <v>3.8</v>
      </c>
      <c r="AH12" s="127" t="str">
        <f t="shared" si="5"/>
        <v>Low</v>
      </c>
      <c r="AI12" s="176">
        <f t="shared" si="4"/>
        <v>59</v>
      </c>
      <c r="AJ12" s="177">
        <f>VLOOKUP($C12,'INFORM Reliability Index'!$A$2:$H$83,8,FALSE)</f>
        <v>3.4</v>
      </c>
      <c r="AK12" s="178">
        <f>'Imputed and missing data hidden'!BD10</f>
        <v>0</v>
      </c>
      <c r="AL12" s="179">
        <f t="shared" si="6"/>
        <v>0</v>
      </c>
      <c r="AM12" s="180">
        <f>'Indicator Date hidden2'!BE11</f>
        <v>1.8148148148148149</v>
      </c>
      <c r="AN12" s="180">
        <f>'Indicator Geographical level'!BI13</f>
        <v>1.4545454545454546</v>
      </c>
    </row>
    <row r="13" spans="1:40">
      <c r="A13" s="88" t="s">
        <v>0</v>
      </c>
      <c r="B13" s="89" t="s">
        <v>285</v>
      </c>
      <c r="C13" s="38" t="s">
        <v>342</v>
      </c>
      <c r="D13" s="110">
        <f>'Hazard &amp; Exposure'!AF12</f>
        <v>6</v>
      </c>
      <c r="E13" s="109">
        <f>'Hazard &amp; Exposure'!AG12</f>
        <v>5.0999999999999996</v>
      </c>
      <c r="F13" s="109">
        <f>'Hazard &amp; Exposure'!AH12</f>
        <v>8.4</v>
      </c>
      <c r="G13" s="109">
        <f>'Hazard &amp; Exposure'!AJ12</f>
        <v>0.7</v>
      </c>
      <c r="H13" s="34">
        <f>'Hazard &amp; Exposure'!AK12</f>
        <v>5.7</v>
      </c>
      <c r="I13" s="109">
        <f>'Hazard &amp; Exposure'!AN12</f>
        <v>3.4</v>
      </c>
      <c r="J13" s="109">
        <f>'Hazard &amp; Exposure'!AQ12</f>
        <v>3.6</v>
      </c>
      <c r="K13" s="34">
        <f>'Hazard &amp; Exposure'!AR12</f>
        <v>3.6</v>
      </c>
      <c r="L13" s="35">
        <f t="shared" si="0"/>
        <v>4.7</v>
      </c>
      <c r="M13" s="107">
        <f>Vulnerability!G12</f>
        <v>1.8</v>
      </c>
      <c r="N13" s="107">
        <f>Vulnerability!K12</f>
        <v>6.1</v>
      </c>
      <c r="O13" s="107">
        <f>Vulnerability!Q12</f>
        <v>3.8</v>
      </c>
      <c r="P13" s="34">
        <f>Vulnerability!R12</f>
        <v>3.4</v>
      </c>
      <c r="Q13" s="107">
        <f>Vulnerability!V12</f>
        <v>0.6</v>
      </c>
      <c r="R13" s="107">
        <f>Vulnerability!Y12</f>
        <v>1.9</v>
      </c>
      <c r="S13" s="107">
        <f>Vulnerability!AA12</f>
        <v>1</v>
      </c>
      <c r="T13" s="107">
        <f>Vulnerability!AC12</f>
        <v>0</v>
      </c>
      <c r="U13" s="107">
        <f>Vulnerability!AH12</f>
        <v>4.8</v>
      </c>
      <c r="V13" s="34">
        <f>Vulnerability!AI12</f>
        <v>2.2000000000000002</v>
      </c>
      <c r="W13" s="35">
        <f t="shared" si="1"/>
        <v>2.8</v>
      </c>
      <c r="X13" s="106">
        <f>'Lack of Coping Capacity'!E12</f>
        <v>5.3</v>
      </c>
      <c r="Y13" s="106">
        <f>'Lack of Coping Capacity'!H12</f>
        <v>3.6</v>
      </c>
      <c r="Z13" s="106">
        <f>'Lack of Coping Capacity'!N12</f>
        <v>1.2</v>
      </c>
      <c r="AA13" s="34">
        <f>'Lack of Coping Capacity'!O12</f>
        <v>3.4</v>
      </c>
      <c r="AB13" s="106">
        <f>'Lack of Coping Capacity'!R12</f>
        <v>4.5</v>
      </c>
      <c r="AC13" s="106">
        <f>'Lack of Coping Capacity'!W12</f>
        <v>3.2</v>
      </c>
      <c r="AD13" s="106">
        <f>'Lack of Coping Capacity'!Z12</f>
        <v>8.8000000000000007</v>
      </c>
      <c r="AE13" s="34">
        <f>'Lack of Coping Capacity'!AA12</f>
        <v>5.5</v>
      </c>
      <c r="AF13" s="35">
        <f t="shared" si="2"/>
        <v>4.5</v>
      </c>
      <c r="AG13" s="113">
        <f t="shared" si="3"/>
        <v>3.9</v>
      </c>
      <c r="AH13" s="127" t="str">
        <f t="shared" si="5"/>
        <v>Low</v>
      </c>
      <c r="AI13" s="176">
        <f t="shared" si="4"/>
        <v>55</v>
      </c>
      <c r="AJ13" s="177">
        <f>VLOOKUP($C13,'INFORM Reliability Index'!$A$2:$H$83,8,FALSE)</f>
        <v>3.4</v>
      </c>
      <c r="AK13" s="178">
        <f>'Imputed and missing data hidden'!BD11</f>
        <v>0</v>
      </c>
      <c r="AL13" s="179">
        <f t="shared" si="6"/>
        <v>0</v>
      </c>
      <c r="AM13" s="180">
        <f>'Indicator Date hidden2'!BE12</f>
        <v>1.8148148148148149</v>
      </c>
      <c r="AN13" s="180">
        <f>'Indicator Geographical level'!BI14</f>
        <v>1.4545454545454546</v>
      </c>
    </row>
    <row r="14" spans="1:40">
      <c r="A14" s="181" t="s">
        <v>0</v>
      </c>
      <c r="B14" s="182" t="s">
        <v>722</v>
      </c>
      <c r="C14" s="183" t="s">
        <v>343</v>
      </c>
      <c r="D14" s="184">
        <f>'Hazard &amp; Exposure'!AF13</f>
        <v>6.6</v>
      </c>
      <c r="E14" s="185">
        <f>'Hazard &amp; Exposure'!AG13</f>
        <v>5.3</v>
      </c>
      <c r="F14" s="185">
        <f>'Hazard &amp; Exposure'!AH13</f>
        <v>0</v>
      </c>
      <c r="G14" s="185">
        <f>'Hazard &amp; Exposure'!AJ13</f>
        <v>0</v>
      </c>
      <c r="H14" s="186">
        <f>'Hazard &amp; Exposure'!AK13</f>
        <v>3.6</v>
      </c>
      <c r="I14" s="185">
        <f>'Hazard &amp; Exposure'!AN13</f>
        <v>3.4</v>
      </c>
      <c r="J14" s="185">
        <f>'Hazard &amp; Exposure'!AQ13</f>
        <v>6.5</v>
      </c>
      <c r="K14" s="186">
        <f>'Hazard &amp; Exposure'!AR13</f>
        <v>6.5</v>
      </c>
      <c r="L14" s="187">
        <f t="shared" si="0"/>
        <v>5.2</v>
      </c>
      <c r="M14" s="188">
        <f>Vulnerability!G13</f>
        <v>1.5</v>
      </c>
      <c r="N14" s="188">
        <f>Vulnerability!K13</f>
        <v>5.4</v>
      </c>
      <c r="O14" s="188">
        <f>Vulnerability!Q13</f>
        <v>3.8</v>
      </c>
      <c r="P14" s="186">
        <f>Vulnerability!R13</f>
        <v>3.1</v>
      </c>
      <c r="Q14" s="188">
        <f>Vulnerability!V13</f>
        <v>2.2999999999999998</v>
      </c>
      <c r="R14" s="188">
        <f>Vulnerability!Y13</f>
        <v>2.7</v>
      </c>
      <c r="S14" s="188">
        <f>Vulnerability!AA13</f>
        <v>0.7</v>
      </c>
      <c r="T14" s="188">
        <f>Vulnerability!AC13</f>
        <v>2.2000000000000002</v>
      </c>
      <c r="U14" s="188">
        <f>Vulnerability!AH13</f>
        <v>4.8</v>
      </c>
      <c r="V14" s="186">
        <f>Vulnerability!AI13</f>
        <v>2.8</v>
      </c>
      <c r="W14" s="187">
        <f t="shared" si="1"/>
        <v>3</v>
      </c>
      <c r="X14" s="189">
        <f>'Lack of Coping Capacity'!E13</f>
        <v>5.3</v>
      </c>
      <c r="Y14" s="189">
        <f>'Lack of Coping Capacity'!H13</f>
        <v>3.6</v>
      </c>
      <c r="Z14" s="189">
        <f>'Lack of Coping Capacity'!N13</f>
        <v>1.2</v>
      </c>
      <c r="AA14" s="186">
        <f>'Lack of Coping Capacity'!O13</f>
        <v>3.4</v>
      </c>
      <c r="AB14" s="189">
        <f>'Lack of Coping Capacity'!R13</f>
        <v>4.0999999999999996</v>
      </c>
      <c r="AC14" s="189">
        <f>'Lack of Coping Capacity'!W13</f>
        <v>1.2</v>
      </c>
      <c r="AD14" s="189">
        <f>'Lack of Coping Capacity'!Z13</f>
        <v>5</v>
      </c>
      <c r="AE14" s="186">
        <f>'Lack of Coping Capacity'!AA13</f>
        <v>3.4</v>
      </c>
      <c r="AF14" s="187">
        <f t="shared" si="2"/>
        <v>3.4</v>
      </c>
      <c r="AG14" s="190">
        <f t="shared" si="3"/>
        <v>3.8</v>
      </c>
      <c r="AH14" s="127" t="str">
        <f t="shared" si="5"/>
        <v>Low</v>
      </c>
      <c r="AI14" s="176">
        <f t="shared" si="4"/>
        <v>59</v>
      </c>
      <c r="AJ14" s="177">
        <f>VLOOKUP($C14,'INFORM Reliability Index'!$A$2:$H$83,8,FALSE)</f>
        <v>3.4</v>
      </c>
      <c r="AK14" s="178">
        <f>'Imputed and missing data hidden'!BD12</f>
        <v>0</v>
      </c>
      <c r="AL14" s="179">
        <f t="shared" si="6"/>
        <v>0</v>
      </c>
      <c r="AM14" s="180">
        <f>'Indicator Date hidden2'!BE13</f>
        <v>1.8148148148148149</v>
      </c>
      <c r="AN14" s="180">
        <f>'Indicator Geographical level'!BI15</f>
        <v>1.4545454545454546</v>
      </c>
    </row>
    <row r="15" spans="1:40">
      <c r="A15" s="191" t="s">
        <v>1</v>
      </c>
      <c r="B15" s="191" t="s">
        <v>286</v>
      </c>
      <c r="C15" s="192" t="s">
        <v>344</v>
      </c>
      <c r="D15" s="193">
        <f>'Hazard &amp; Exposure'!AF14</f>
        <v>6.3</v>
      </c>
      <c r="E15" s="194">
        <f>'Hazard &amp; Exposure'!AG14</f>
        <v>3.6</v>
      </c>
      <c r="F15" s="194">
        <f>'Hazard &amp; Exposure'!AH14</f>
        <v>0</v>
      </c>
      <c r="G15" s="194">
        <f>'Hazard &amp; Exposure'!AJ14</f>
        <v>5</v>
      </c>
      <c r="H15" s="195">
        <f>'Hazard &amp; Exposure'!AK14</f>
        <v>4.0999999999999996</v>
      </c>
      <c r="I15" s="194">
        <f>'Hazard &amp; Exposure'!AN14</f>
        <v>7.8</v>
      </c>
      <c r="J15" s="194">
        <f>'Hazard &amp; Exposure'!AQ14</f>
        <v>3.6</v>
      </c>
      <c r="K15" s="195">
        <f>'Hazard &amp; Exposure'!AR14</f>
        <v>6.1</v>
      </c>
      <c r="L15" s="196">
        <f t="shared" si="0"/>
        <v>5.2</v>
      </c>
      <c r="M15" s="197">
        <f>Vulnerability!G14</f>
        <v>3.2</v>
      </c>
      <c r="N15" s="197">
        <f>Vulnerability!K14</f>
        <v>2.2000000000000002</v>
      </c>
      <c r="O15" s="197">
        <f>Vulnerability!Q14</f>
        <v>0.5</v>
      </c>
      <c r="P15" s="195">
        <f>Vulnerability!R14</f>
        <v>2.2999999999999998</v>
      </c>
      <c r="Q15" s="197">
        <f>Vulnerability!V14</f>
        <v>9.6</v>
      </c>
      <c r="R15" s="197">
        <f>Vulnerability!Y14</f>
        <v>4.3</v>
      </c>
      <c r="S15" s="197">
        <f>Vulnerability!AA14</f>
        <v>0.6</v>
      </c>
      <c r="T15" s="197" t="str">
        <f>Vulnerability!AC14</f>
        <v>x</v>
      </c>
      <c r="U15" s="197">
        <f>Vulnerability!AH14</f>
        <v>1.1000000000000001</v>
      </c>
      <c r="V15" s="195">
        <f>Vulnerability!AI14</f>
        <v>5.4</v>
      </c>
      <c r="W15" s="196">
        <f t="shared" si="1"/>
        <v>4</v>
      </c>
      <c r="X15" s="198">
        <f>'Lack of Coping Capacity'!E14</f>
        <v>5.5</v>
      </c>
      <c r="Y15" s="198">
        <f>'Lack of Coping Capacity'!H14</f>
        <v>1.8</v>
      </c>
      <c r="Z15" s="198">
        <f>'Lack of Coping Capacity'!N14</f>
        <v>0.8</v>
      </c>
      <c r="AA15" s="195">
        <f>'Lack of Coping Capacity'!O14</f>
        <v>2.7</v>
      </c>
      <c r="AB15" s="198">
        <f>'Lack of Coping Capacity'!R14</f>
        <v>0.8</v>
      </c>
      <c r="AC15" s="198">
        <f>'Lack of Coping Capacity'!W14</f>
        <v>5.7</v>
      </c>
      <c r="AD15" s="198">
        <f>'Lack of Coping Capacity'!Z14</f>
        <v>3.3</v>
      </c>
      <c r="AE15" s="195">
        <f>'Lack of Coping Capacity'!AA14</f>
        <v>3.3</v>
      </c>
      <c r="AF15" s="196">
        <f t="shared" si="2"/>
        <v>3</v>
      </c>
      <c r="AG15" s="199">
        <f t="shared" si="3"/>
        <v>4</v>
      </c>
      <c r="AH15" s="127" t="str">
        <f>IF(AG15&gt;=7.4,"Very High",IF(AG15&gt;=5.3,"High",IF(AG15&gt;=4.4,"Medium",IF(AG15&gt;=3.5,"Low","Very Low"))))</f>
        <v>Low</v>
      </c>
      <c r="AI15" s="200">
        <f t="shared" si="4"/>
        <v>52</v>
      </c>
      <c r="AJ15" s="201">
        <f>VLOOKUP($C15,'INFORM Reliability Index'!$A$2:$H$83,8,FALSE)</f>
        <v>4.8</v>
      </c>
      <c r="AK15" s="202">
        <f>'Imputed and missing data hidden'!BD13</f>
        <v>2</v>
      </c>
      <c r="AL15" s="203">
        <f t="shared" si="6"/>
        <v>3.7037037037037035E-2</v>
      </c>
      <c r="AM15" s="204">
        <f>'Indicator Date hidden2'!BE14</f>
        <v>1.7407407407407407</v>
      </c>
      <c r="AN15" s="204">
        <f>'Indicator Geographical level'!BI16</f>
        <v>1.08</v>
      </c>
    </row>
    <row r="16" spans="1:40">
      <c r="A16" s="88" t="s">
        <v>1</v>
      </c>
      <c r="B16" s="89" t="s">
        <v>287</v>
      </c>
      <c r="C16" s="38" t="s">
        <v>345</v>
      </c>
      <c r="D16" s="110">
        <f>'Hazard &amp; Exposure'!AF15</f>
        <v>8</v>
      </c>
      <c r="E16" s="109">
        <f>'Hazard &amp; Exposure'!AG15</f>
        <v>9.4</v>
      </c>
      <c r="F16" s="109">
        <f>'Hazard &amp; Exposure'!AH15</f>
        <v>0</v>
      </c>
      <c r="G16" s="109">
        <f>'Hazard &amp; Exposure'!AJ15</f>
        <v>2.5</v>
      </c>
      <c r="H16" s="34">
        <f>'Hazard &amp; Exposure'!AK15</f>
        <v>6.4</v>
      </c>
      <c r="I16" s="109">
        <f>'Hazard &amp; Exposure'!AN15</f>
        <v>7.8</v>
      </c>
      <c r="J16" s="109">
        <f>'Hazard &amp; Exposure'!AQ15</f>
        <v>3.6</v>
      </c>
      <c r="K16" s="34">
        <f>'Hazard &amp; Exposure'!AR15</f>
        <v>6.1</v>
      </c>
      <c r="L16" s="35">
        <f t="shared" si="0"/>
        <v>6.3</v>
      </c>
      <c r="M16" s="107">
        <f>Vulnerability!G15</f>
        <v>2.2999999999999998</v>
      </c>
      <c r="N16" s="107">
        <f>Vulnerability!K15</f>
        <v>3.2</v>
      </c>
      <c r="O16" s="107">
        <f>Vulnerability!Q15</f>
        <v>0.5</v>
      </c>
      <c r="P16" s="34">
        <f>Vulnerability!R15</f>
        <v>2.1</v>
      </c>
      <c r="Q16" s="107">
        <f>Vulnerability!V15</f>
        <v>8.5</v>
      </c>
      <c r="R16" s="107">
        <f>Vulnerability!Y15</f>
        <v>6.2</v>
      </c>
      <c r="S16" s="107">
        <f>Vulnerability!AA15</f>
        <v>0.1</v>
      </c>
      <c r="T16" s="107" t="str">
        <f>Vulnerability!AC15</f>
        <v>x</v>
      </c>
      <c r="U16" s="107">
        <f>Vulnerability!AH15</f>
        <v>1.1000000000000001</v>
      </c>
      <c r="V16" s="34">
        <f>Vulnerability!AI15</f>
        <v>5</v>
      </c>
      <c r="W16" s="35">
        <f t="shared" si="1"/>
        <v>3.7</v>
      </c>
      <c r="X16" s="106">
        <f>'Lack of Coping Capacity'!E15</f>
        <v>5.5</v>
      </c>
      <c r="Y16" s="106">
        <f>'Lack of Coping Capacity'!H15</f>
        <v>1.8</v>
      </c>
      <c r="Z16" s="106">
        <f>'Lack of Coping Capacity'!N15</f>
        <v>0</v>
      </c>
      <c r="AA16" s="34">
        <f>'Lack of Coping Capacity'!O15</f>
        <v>2.4</v>
      </c>
      <c r="AB16" s="106">
        <f>'Lack of Coping Capacity'!R15</f>
        <v>4.5999999999999996</v>
      </c>
      <c r="AC16" s="106">
        <f>'Lack of Coping Capacity'!W15</f>
        <v>5</v>
      </c>
      <c r="AD16" s="106">
        <f>'Lack of Coping Capacity'!Z15</f>
        <v>4.9000000000000004</v>
      </c>
      <c r="AE16" s="34">
        <f>'Lack of Coping Capacity'!AA15</f>
        <v>4.8</v>
      </c>
      <c r="AF16" s="35">
        <f t="shared" si="2"/>
        <v>3.7</v>
      </c>
      <c r="AG16" s="113">
        <f t="shared" si="3"/>
        <v>4.4000000000000004</v>
      </c>
      <c r="AH16" s="127" t="str">
        <f t="shared" si="5"/>
        <v>Medium</v>
      </c>
      <c r="AI16" s="176">
        <f t="shared" si="4"/>
        <v>37</v>
      </c>
      <c r="AJ16" s="177">
        <f>VLOOKUP($C16,'INFORM Reliability Index'!$A$2:$H$83,8,FALSE)</f>
        <v>4.8</v>
      </c>
      <c r="AK16" s="178">
        <f>'Imputed and missing data hidden'!BD14</f>
        <v>2</v>
      </c>
      <c r="AL16" s="179">
        <f t="shared" si="6"/>
        <v>3.7037037037037035E-2</v>
      </c>
      <c r="AM16" s="180">
        <f>'Indicator Date hidden2'!BE15</f>
        <v>1.7407407407407407</v>
      </c>
      <c r="AN16" s="180">
        <f>'Indicator Geographical level'!BI17</f>
        <v>1.08</v>
      </c>
    </row>
    <row r="17" spans="1:40">
      <c r="A17" s="88" t="s">
        <v>1</v>
      </c>
      <c r="B17" s="89" t="s">
        <v>723</v>
      </c>
      <c r="C17" s="38" t="s">
        <v>346</v>
      </c>
      <c r="D17" s="110">
        <f>'Hazard &amp; Exposure'!AF16</f>
        <v>7</v>
      </c>
      <c r="E17" s="109">
        <f>'Hazard &amp; Exposure'!AG16</f>
        <v>4.4000000000000004</v>
      </c>
      <c r="F17" s="109">
        <f>'Hazard &amp; Exposure'!AH16</f>
        <v>3.3</v>
      </c>
      <c r="G17" s="109">
        <f>'Hazard &amp; Exposure'!AJ16</f>
        <v>5</v>
      </c>
      <c r="H17" s="34">
        <f>'Hazard &amp; Exposure'!AK16</f>
        <v>5.0999999999999996</v>
      </c>
      <c r="I17" s="109">
        <f>'Hazard &amp; Exposure'!AN16</f>
        <v>7.8</v>
      </c>
      <c r="J17" s="109">
        <f>'Hazard &amp; Exposure'!AQ16</f>
        <v>3.6</v>
      </c>
      <c r="K17" s="34">
        <f>'Hazard &amp; Exposure'!AR16</f>
        <v>6.1</v>
      </c>
      <c r="L17" s="35">
        <f t="shared" si="0"/>
        <v>5.6</v>
      </c>
      <c r="M17" s="107">
        <f>Vulnerability!G16</f>
        <v>2.2000000000000002</v>
      </c>
      <c r="N17" s="107">
        <f>Vulnerability!K16</f>
        <v>2.9</v>
      </c>
      <c r="O17" s="107">
        <f>Vulnerability!Q16</f>
        <v>0.5</v>
      </c>
      <c r="P17" s="34">
        <f>Vulnerability!R16</f>
        <v>2</v>
      </c>
      <c r="Q17" s="107">
        <f>Vulnerability!V16</f>
        <v>8.4</v>
      </c>
      <c r="R17" s="107">
        <f>Vulnerability!Y16</f>
        <v>4.0999999999999996</v>
      </c>
      <c r="S17" s="107">
        <f>Vulnerability!AA16</f>
        <v>0.2</v>
      </c>
      <c r="T17" s="107" t="str">
        <f>Vulnerability!AC16</f>
        <v>x</v>
      </c>
      <c r="U17" s="107">
        <f>Vulnerability!AH16</f>
        <v>1.1000000000000001</v>
      </c>
      <c r="V17" s="34">
        <f>Vulnerability!AI16</f>
        <v>4.4000000000000004</v>
      </c>
      <c r="W17" s="35">
        <f t="shared" si="1"/>
        <v>3.3</v>
      </c>
      <c r="X17" s="106">
        <f>'Lack of Coping Capacity'!E16</f>
        <v>5.5</v>
      </c>
      <c r="Y17" s="106">
        <f>'Lack of Coping Capacity'!H16</f>
        <v>1.8</v>
      </c>
      <c r="Z17" s="106">
        <f>'Lack of Coping Capacity'!N16</f>
        <v>0</v>
      </c>
      <c r="AA17" s="34">
        <f>'Lack of Coping Capacity'!O16</f>
        <v>2.4</v>
      </c>
      <c r="AB17" s="106">
        <f>'Lack of Coping Capacity'!R16</f>
        <v>4.3</v>
      </c>
      <c r="AC17" s="106">
        <f>'Lack of Coping Capacity'!W16</f>
        <v>5</v>
      </c>
      <c r="AD17" s="106">
        <f>'Lack of Coping Capacity'!Z16</f>
        <v>4.5</v>
      </c>
      <c r="AE17" s="34">
        <f>'Lack of Coping Capacity'!AA16</f>
        <v>4.5999999999999996</v>
      </c>
      <c r="AF17" s="35">
        <f t="shared" si="2"/>
        <v>3.6</v>
      </c>
      <c r="AG17" s="113">
        <f t="shared" si="3"/>
        <v>4.0999999999999996</v>
      </c>
      <c r="AH17" s="127" t="str">
        <f t="shared" si="5"/>
        <v>Low</v>
      </c>
      <c r="AI17" s="176">
        <f t="shared" si="4"/>
        <v>50</v>
      </c>
      <c r="AJ17" s="177">
        <f>VLOOKUP($C17,'INFORM Reliability Index'!$A$2:$H$83,8,FALSE)</f>
        <v>4.8</v>
      </c>
      <c r="AK17" s="178">
        <f>'Imputed and missing data hidden'!BD15</f>
        <v>2</v>
      </c>
      <c r="AL17" s="179">
        <f t="shared" si="6"/>
        <v>3.7037037037037035E-2</v>
      </c>
      <c r="AM17" s="180">
        <f>'Indicator Date hidden2'!BE16</f>
        <v>1.7407407407407407</v>
      </c>
      <c r="AN17" s="180">
        <f>'Indicator Geographical level'!BI18</f>
        <v>1.08</v>
      </c>
    </row>
    <row r="18" spans="1:40">
      <c r="A18" s="88" t="s">
        <v>1</v>
      </c>
      <c r="B18" s="89" t="s">
        <v>288</v>
      </c>
      <c r="C18" s="38" t="s">
        <v>347</v>
      </c>
      <c r="D18" s="110">
        <f>'Hazard &amp; Exposure'!AF17</f>
        <v>9.1999999999999993</v>
      </c>
      <c r="E18" s="109">
        <f>'Hazard &amp; Exposure'!AG17</f>
        <v>3.9</v>
      </c>
      <c r="F18" s="109">
        <f>'Hazard &amp; Exposure'!AH17</f>
        <v>7.3</v>
      </c>
      <c r="G18" s="109">
        <f>'Hazard &amp; Exposure'!AJ17</f>
        <v>2.5</v>
      </c>
      <c r="H18" s="34">
        <f>'Hazard &amp; Exposure'!AK17</f>
        <v>6.5</v>
      </c>
      <c r="I18" s="109">
        <f>'Hazard &amp; Exposure'!AN17</f>
        <v>7.8</v>
      </c>
      <c r="J18" s="109">
        <f>'Hazard &amp; Exposure'!AQ17</f>
        <v>3.6</v>
      </c>
      <c r="K18" s="34">
        <f>'Hazard &amp; Exposure'!AR17</f>
        <v>6.1</v>
      </c>
      <c r="L18" s="35">
        <f t="shared" si="0"/>
        <v>6.3</v>
      </c>
      <c r="M18" s="107">
        <f>Vulnerability!G17</f>
        <v>2.7</v>
      </c>
      <c r="N18" s="107">
        <f>Vulnerability!K17</f>
        <v>3.4</v>
      </c>
      <c r="O18" s="107">
        <f>Vulnerability!Q17</f>
        <v>0.5</v>
      </c>
      <c r="P18" s="34">
        <f>Vulnerability!R17</f>
        <v>2.2999999999999998</v>
      </c>
      <c r="Q18" s="107">
        <f>Vulnerability!V17</f>
        <v>0.8</v>
      </c>
      <c r="R18" s="107">
        <f>Vulnerability!Y17</f>
        <v>5.6</v>
      </c>
      <c r="S18" s="107">
        <f>Vulnerability!AA17</f>
        <v>0.3</v>
      </c>
      <c r="T18" s="107" t="str">
        <f>Vulnerability!AC17</f>
        <v>x</v>
      </c>
      <c r="U18" s="107">
        <f>Vulnerability!AH17</f>
        <v>1.1000000000000001</v>
      </c>
      <c r="V18" s="34">
        <f>Vulnerability!AI17</f>
        <v>2.2999999999999998</v>
      </c>
      <c r="W18" s="35">
        <f t="shared" si="1"/>
        <v>2.2999999999999998</v>
      </c>
      <c r="X18" s="106">
        <f>'Lack of Coping Capacity'!E17</f>
        <v>5.5</v>
      </c>
      <c r="Y18" s="106">
        <f>'Lack of Coping Capacity'!H17</f>
        <v>1.8</v>
      </c>
      <c r="Z18" s="106">
        <f>'Lack of Coping Capacity'!N17</f>
        <v>0</v>
      </c>
      <c r="AA18" s="34">
        <f>'Lack of Coping Capacity'!O17</f>
        <v>2.4</v>
      </c>
      <c r="AB18" s="106">
        <f>'Lack of Coping Capacity'!R17</f>
        <v>5.2</v>
      </c>
      <c r="AC18" s="106">
        <f>'Lack of Coping Capacity'!W17</f>
        <v>5.4</v>
      </c>
      <c r="AD18" s="106">
        <f>'Lack of Coping Capacity'!Z17</f>
        <v>5.8</v>
      </c>
      <c r="AE18" s="34">
        <f>'Lack of Coping Capacity'!AA17</f>
        <v>5.5</v>
      </c>
      <c r="AF18" s="35">
        <f t="shared" si="2"/>
        <v>4.0999999999999996</v>
      </c>
      <c r="AG18" s="113">
        <f t="shared" si="3"/>
        <v>3.9</v>
      </c>
      <c r="AH18" s="127" t="str">
        <f t="shared" si="5"/>
        <v>Low</v>
      </c>
      <c r="AI18" s="176">
        <f t="shared" si="4"/>
        <v>55</v>
      </c>
      <c r="AJ18" s="177">
        <f>VLOOKUP($C18,'INFORM Reliability Index'!$A$2:$H$83,8,FALSE)</f>
        <v>4.8</v>
      </c>
      <c r="AK18" s="178">
        <f>'Imputed and missing data hidden'!BD16</f>
        <v>2</v>
      </c>
      <c r="AL18" s="179">
        <f t="shared" si="6"/>
        <v>3.7037037037037035E-2</v>
      </c>
      <c r="AM18" s="180">
        <f>'Indicator Date hidden2'!BE17</f>
        <v>1.7407407407407407</v>
      </c>
      <c r="AN18" s="180">
        <f>'Indicator Geographical level'!BI19</f>
        <v>1.08</v>
      </c>
    </row>
    <row r="19" spans="1:40">
      <c r="A19" s="88" t="s">
        <v>1</v>
      </c>
      <c r="B19" s="89" t="s">
        <v>289</v>
      </c>
      <c r="C19" s="38" t="s">
        <v>348</v>
      </c>
      <c r="D19" s="110">
        <f>'Hazard &amp; Exposure'!AF18</f>
        <v>9.4</v>
      </c>
      <c r="E19" s="109">
        <f>'Hazard &amp; Exposure'!AG18</f>
        <v>4.9000000000000004</v>
      </c>
      <c r="F19" s="109">
        <f>'Hazard &amp; Exposure'!AH18</f>
        <v>0</v>
      </c>
      <c r="G19" s="109">
        <f>'Hazard &amp; Exposure'!AJ18</f>
        <v>0</v>
      </c>
      <c r="H19" s="34">
        <f>'Hazard &amp; Exposure'!AK18</f>
        <v>5.0999999999999996</v>
      </c>
      <c r="I19" s="109">
        <f>'Hazard &amp; Exposure'!AN18</f>
        <v>7.8</v>
      </c>
      <c r="J19" s="109">
        <f>'Hazard &amp; Exposure'!AQ18</f>
        <v>3.6</v>
      </c>
      <c r="K19" s="34">
        <f>'Hazard &amp; Exposure'!AR18</f>
        <v>6.1</v>
      </c>
      <c r="L19" s="35">
        <f t="shared" si="0"/>
        <v>5.6</v>
      </c>
      <c r="M19" s="107">
        <f>Vulnerability!G18</f>
        <v>2.1</v>
      </c>
      <c r="N19" s="107">
        <f>Vulnerability!K18</f>
        <v>3.6</v>
      </c>
      <c r="O19" s="107">
        <f>Vulnerability!Q18</f>
        <v>0.5</v>
      </c>
      <c r="P19" s="34">
        <f>Vulnerability!R18</f>
        <v>2.1</v>
      </c>
      <c r="Q19" s="107">
        <f>Vulnerability!V18</f>
        <v>3.1</v>
      </c>
      <c r="R19" s="107">
        <f>Vulnerability!Y18</f>
        <v>5</v>
      </c>
      <c r="S19" s="107">
        <f>Vulnerability!AA18</f>
        <v>0.1</v>
      </c>
      <c r="T19" s="107" t="str">
        <f>Vulnerability!AC18</f>
        <v>x</v>
      </c>
      <c r="U19" s="107">
        <f>Vulnerability!AH18</f>
        <v>1.1000000000000001</v>
      </c>
      <c r="V19" s="34">
        <f>Vulnerability!AI18</f>
        <v>2.5</v>
      </c>
      <c r="W19" s="35">
        <f t="shared" si="1"/>
        <v>2.2999999999999998</v>
      </c>
      <c r="X19" s="106">
        <f>'Lack of Coping Capacity'!E18</f>
        <v>5.5</v>
      </c>
      <c r="Y19" s="106">
        <f>'Lack of Coping Capacity'!H18</f>
        <v>1.8</v>
      </c>
      <c r="Z19" s="106">
        <f>'Lack of Coping Capacity'!N18</f>
        <v>0</v>
      </c>
      <c r="AA19" s="34">
        <f>'Lack of Coping Capacity'!O18</f>
        <v>2.4</v>
      </c>
      <c r="AB19" s="106">
        <f>'Lack of Coping Capacity'!R18</f>
        <v>5.2</v>
      </c>
      <c r="AC19" s="106">
        <f>'Lack of Coping Capacity'!W18</f>
        <v>5.5</v>
      </c>
      <c r="AD19" s="106">
        <f>'Lack of Coping Capacity'!Z18</f>
        <v>5.7</v>
      </c>
      <c r="AE19" s="34">
        <f>'Lack of Coping Capacity'!AA18</f>
        <v>5.5</v>
      </c>
      <c r="AF19" s="35">
        <f t="shared" si="2"/>
        <v>4.0999999999999996</v>
      </c>
      <c r="AG19" s="113">
        <f t="shared" si="3"/>
        <v>3.8</v>
      </c>
      <c r="AH19" s="127" t="str">
        <f t="shared" si="5"/>
        <v>Low</v>
      </c>
      <c r="AI19" s="176">
        <f t="shared" si="4"/>
        <v>59</v>
      </c>
      <c r="AJ19" s="177">
        <f>VLOOKUP($C19,'INFORM Reliability Index'!$A$2:$H$83,8,FALSE)</f>
        <v>4.8</v>
      </c>
      <c r="AK19" s="178">
        <f>'Imputed and missing data hidden'!BD17</f>
        <v>2</v>
      </c>
      <c r="AL19" s="179">
        <f t="shared" si="6"/>
        <v>3.7037037037037035E-2</v>
      </c>
      <c r="AM19" s="180">
        <f>'Indicator Date hidden2'!BE18</f>
        <v>1.7407407407407407</v>
      </c>
      <c r="AN19" s="180">
        <f>'Indicator Geographical level'!BI20</f>
        <v>1.08</v>
      </c>
    </row>
    <row r="20" spans="1:40">
      <c r="A20" s="88" t="s">
        <v>1</v>
      </c>
      <c r="B20" s="89" t="s">
        <v>290</v>
      </c>
      <c r="C20" s="38" t="s">
        <v>349</v>
      </c>
      <c r="D20" s="110">
        <f>'Hazard &amp; Exposure'!AF19</f>
        <v>9</v>
      </c>
      <c r="E20" s="109">
        <f>'Hazard &amp; Exposure'!AG19</f>
        <v>1.6</v>
      </c>
      <c r="F20" s="109">
        <f>'Hazard &amp; Exposure'!AH19</f>
        <v>0</v>
      </c>
      <c r="G20" s="109">
        <f>'Hazard &amp; Exposure'!AJ19</f>
        <v>3.8</v>
      </c>
      <c r="H20" s="34">
        <f>'Hazard &amp; Exposure'!AK19</f>
        <v>4.8</v>
      </c>
      <c r="I20" s="109">
        <f>'Hazard &amp; Exposure'!AN19</f>
        <v>7.8</v>
      </c>
      <c r="J20" s="109">
        <f>'Hazard &amp; Exposure'!AQ19</f>
        <v>3.6</v>
      </c>
      <c r="K20" s="34">
        <f>'Hazard &amp; Exposure'!AR19</f>
        <v>6.1</v>
      </c>
      <c r="L20" s="35">
        <f t="shared" si="0"/>
        <v>5.5</v>
      </c>
      <c r="M20" s="107">
        <f>Vulnerability!G19</f>
        <v>2.6</v>
      </c>
      <c r="N20" s="107">
        <f>Vulnerability!K19</f>
        <v>3.1</v>
      </c>
      <c r="O20" s="107">
        <f>Vulnerability!Q19</f>
        <v>0.5</v>
      </c>
      <c r="P20" s="34">
        <f>Vulnerability!R19</f>
        <v>2.2000000000000002</v>
      </c>
      <c r="Q20" s="107">
        <f>Vulnerability!V19</f>
        <v>2.9</v>
      </c>
      <c r="R20" s="107">
        <f>Vulnerability!Y19</f>
        <v>3.9</v>
      </c>
      <c r="S20" s="107">
        <f>Vulnerability!AA19</f>
        <v>0.1</v>
      </c>
      <c r="T20" s="107" t="str">
        <f>Vulnerability!AC19</f>
        <v>x</v>
      </c>
      <c r="U20" s="107">
        <f>Vulnerability!AH19</f>
        <v>1.1000000000000001</v>
      </c>
      <c r="V20" s="34">
        <f>Vulnerability!AI19</f>
        <v>2.1</v>
      </c>
      <c r="W20" s="35">
        <f t="shared" si="1"/>
        <v>2.2000000000000002</v>
      </c>
      <c r="X20" s="106">
        <f>'Lack of Coping Capacity'!E19</f>
        <v>5.5</v>
      </c>
      <c r="Y20" s="106">
        <f>'Lack of Coping Capacity'!H19</f>
        <v>1.8</v>
      </c>
      <c r="Z20" s="106">
        <f>'Lack of Coping Capacity'!N19</f>
        <v>0</v>
      </c>
      <c r="AA20" s="34">
        <f>'Lack of Coping Capacity'!O19</f>
        <v>2.4</v>
      </c>
      <c r="AB20" s="106">
        <f>'Lack of Coping Capacity'!R19</f>
        <v>5.0999999999999996</v>
      </c>
      <c r="AC20" s="106">
        <f>'Lack of Coping Capacity'!W19</f>
        <v>5.5</v>
      </c>
      <c r="AD20" s="106">
        <f>'Lack of Coping Capacity'!Z19</f>
        <v>4.7</v>
      </c>
      <c r="AE20" s="34">
        <f>'Lack of Coping Capacity'!AA19</f>
        <v>5.0999999999999996</v>
      </c>
      <c r="AF20" s="35">
        <f t="shared" si="2"/>
        <v>3.9</v>
      </c>
      <c r="AG20" s="113">
        <f t="shared" si="3"/>
        <v>3.6</v>
      </c>
      <c r="AH20" s="127" t="str">
        <f t="shared" si="5"/>
        <v>Low</v>
      </c>
      <c r="AI20" s="176">
        <f t="shared" si="4"/>
        <v>64</v>
      </c>
      <c r="AJ20" s="177">
        <f>VLOOKUP($C20,'INFORM Reliability Index'!$A$2:$H$83,8,FALSE)</f>
        <v>4.8</v>
      </c>
      <c r="AK20" s="178">
        <f>'Imputed and missing data hidden'!BD18</f>
        <v>2</v>
      </c>
      <c r="AL20" s="179">
        <f t="shared" si="6"/>
        <v>3.7037037037037035E-2</v>
      </c>
      <c r="AM20" s="180">
        <f>'Indicator Date hidden2'!BE19</f>
        <v>1.7407407407407407</v>
      </c>
      <c r="AN20" s="180">
        <f>'Indicator Geographical level'!BI21</f>
        <v>1.08</v>
      </c>
    </row>
    <row r="21" spans="1:40">
      <c r="A21" s="88" t="s">
        <v>1</v>
      </c>
      <c r="B21" s="89" t="s">
        <v>291</v>
      </c>
      <c r="C21" s="38" t="s">
        <v>350</v>
      </c>
      <c r="D21" s="110">
        <f>'Hazard &amp; Exposure'!AF20</f>
        <v>6.5</v>
      </c>
      <c r="E21" s="109">
        <f>'Hazard &amp; Exposure'!AG20</f>
        <v>5</v>
      </c>
      <c r="F21" s="109">
        <f>'Hazard &amp; Exposure'!AH20</f>
        <v>0</v>
      </c>
      <c r="G21" s="109">
        <f>'Hazard &amp; Exposure'!AJ20</f>
        <v>2.5</v>
      </c>
      <c r="H21" s="34">
        <f>'Hazard &amp; Exposure'!AK20</f>
        <v>3.9</v>
      </c>
      <c r="I21" s="109">
        <f>'Hazard &amp; Exposure'!AN20</f>
        <v>7.8</v>
      </c>
      <c r="J21" s="109">
        <f>'Hazard &amp; Exposure'!AQ20</f>
        <v>3.6</v>
      </c>
      <c r="K21" s="34">
        <f>'Hazard &amp; Exposure'!AR20</f>
        <v>6.1</v>
      </c>
      <c r="L21" s="35">
        <f t="shared" si="0"/>
        <v>5.0999999999999996</v>
      </c>
      <c r="M21" s="107">
        <f>Vulnerability!G20</f>
        <v>1.9</v>
      </c>
      <c r="N21" s="107">
        <f>Vulnerability!K20</f>
        <v>2.5</v>
      </c>
      <c r="O21" s="107">
        <f>Vulnerability!Q20</f>
        <v>0.5</v>
      </c>
      <c r="P21" s="34">
        <f>Vulnerability!R20</f>
        <v>1.7</v>
      </c>
      <c r="Q21" s="107">
        <f>Vulnerability!V20</f>
        <v>3.1</v>
      </c>
      <c r="R21" s="107">
        <f>Vulnerability!Y20</f>
        <v>2.2999999999999998</v>
      </c>
      <c r="S21" s="107">
        <f>Vulnerability!AA20</f>
        <v>0</v>
      </c>
      <c r="T21" s="107" t="str">
        <f>Vulnerability!AC20</f>
        <v>x</v>
      </c>
      <c r="U21" s="107">
        <f>Vulnerability!AH20</f>
        <v>1.1000000000000001</v>
      </c>
      <c r="V21" s="34">
        <f>Vulnerability!AI20</f>
        <v>1.7</v>
      </c>
      <c r="W21" s="35">
        <f t="shared" si="1"/>
        <v>1.7</v>
      </c>
      <c r="X21" s="106">
        <f>'Lack of Coping Capacity'!E20</f>
        <v>5.5</v>
      </c>
      <c r="Y21" s="106">
        <f>'Lack of Coping Capacity'!H20</f>
        <v>1.2</v>
      </c>
      <c r="Z21" s="106">
        <f>'Lack of Coping Capacity'!N20</f>
        <v>0</v>
      </c>
      <c r="AA21" s="34">
        <f>'Lack of Coping Capacity'!O20</f>
        <v>2.2000000000000002</v>
      </c>
      <c r="AB21" s="106">
        <f>'Lack of Coping Capacity'!R20</f>
        <v>3.4</v>
      </c>
      <c r="AC21" s="106">
        <f>'Lack of Coping Capacity'!W20</f>
        <v>5.4</v>
      </c>
      <c r="AD21" s="106">
        <f>'Lack of Coping Capacity'!Z20</f>
        <v>3.3</v>
      </c>
      <c r="AE21" s="34">
        <f>'Lack of Coping Capacity'!AA20</f>
        <v>4</v>
      </c>
      <c r="AF21" s="35">
        <f t="shared" si="2"/>
        <v>3.2</v>
      </c>
      <c r="AG21" s="113">
        <f t="shared" si="3"/>
        <v>3</v>
      </c>
      <c r="AH21" s="127" t="str">
        <f t="shared" si="5"/>
        <v>Very Low</v>
      </c>
      <c r="AI21" s="176">
        <f t="shared" si="4"/>
        <v>70</v>
      </c>
      <c r="AJ21" s="177">
        <f>VLOOKUP($C21,'INFORM Reliability Index'!$A$2:$H$83,8,FALSE)</f>
        <v>4.5</v>
      </c>
      <c r="AK21" s="178">
        <f>'Imputed and missing data hidden'!BD19</f>
        <v>2</v>
      </c>
      <c r="AL21" s="179">
        <f t="shared" si="6"/>
        <v>3.7037037037037035E-2</v>
      </c>
      <c r="AM21" s="180">
        <f>'Indicator Date hidden2'!BE20</f>
        <v>1.7592592592592593</v>
      </c>
      <c r="AN21" s="180">
        <f>'Indicator Geographical level'!BI22</f>
        <v>1.1666666666666667</v>
      </c>
    </row>
    <row r="22" spans="1:40">
      <c r="A22" s="88" t="s">
        <v>1</v>
      </c>
      <c r="B22" s="89" t="s">
        <v>292</v>
      </c>
      <c r="C22" s="38" t="s">
        <v>351</v>
      </c>
      <c r="D22" s="110">
        <f>'Hazard &amp; Exposure'!AF21</f>
        <v>9.1999999999999993</v>
      </c>
      <c r="E22" s="109">
        <f>'Hazard &amp; Exposure'!AG21</f>
        <v>3.3</v>
      </c>
      <c r="F22" s="109">
        <f>'Hazard &amp; Exposure'!AH21</f>
        <v>7.1</v>
      </c>
      <c r="G22" s="109">
        <f>'Hazard &amp; Exposure'!AJ21</f>
        <v>2.5</v>
      </c>
      <c r="H22" s="34">
        <f>'Hazard &amp; Exposure'!AK21</f>
        <v>6.3</v>
      </c>
      <c r="I22" s="109">
        <f>'Hazard &amp; Exposure'!AN21</f>
        <v>7.8</v>
      </c>
      <c r="J22" s="109">
        <f>'Hazard &amp; Exposure'!AQ21</f>
        <v>3.6</v>
      </c>
      <c r="K22" s="34">
        <f>'Hazard &amp; Exposure'!AR21</f>
        <v>6.1</v>
      </c>
      <c r="L22" s="35">
        <f t="shared" si="0"/>
        <v>6.2</v>
      </c>
      <c r="M22" s="107">
        <f>Vulnerability!G21</f>
        <v>2.4</v>
      </c>
      <c r="N22" s="107">
        <f>Vulnerability!K21</f>
        <v>2.2999999999999998</v>
      </c>
      <c r="O22" s="107">
        <f>Vulnerability!Q21</f>
        <v>0.5</v>
      </c>
      <c r="P22" s="34">
        <f>Vulnerability!R21</f>
        <v>1.9</v>
      </c>
      <c r="Q22" s="107">
        <f>Vulnerability!V21</f>
        <v>2.7</v>
      </c>
      <c r="R22" s="107">
        <f>Vulnerability!Y21</f>
        <v>4.3</v>
      </c>
      <c r="S22" s="107">
        <f>Vulnerability!AA21</f>
        <v>0.2</v>
      </c>
      <c r="T22" s="107" t="str">
        <f>Vulnerability!AC21</f>
        <v>x</v>
      </c>
      <c r="U22" s="107">
        <f>Vulnerability!AH21</f>
        <v>1.1000000000000001</v>
      </c>
      <c r="V22" s="34">
        <f>Vulnerability!AI21</f>
        <v>2.2000000000000002</v>
      </c>
      <c r="W22" s="35">
        <f t="shared" si="1"/>
        <v>2.1</v>
      </c>
      <c r="X22" s="106">
        <f>'Lack of Coping Capacity'!E21</f>
        <v>5.5</v>
      </c>
      <c r="Y22" s="106">
        <f>'Lack of Coping Capacity'!H21</f>
        <v>1.8</v>
      </c>
      <c r="Z22" s="106">
        <f>'Lack of Coping Capacity'!N21</f>
        <v>0</v>
      </c>
      <c r="AA22" s="34">
        <f>'Lack of Coping Capacity'!O21</f>
        <v>2.4</v>
      </c>
      <c r="AB22" s="106">
        <f>'Lack of Coping Capacity'!R21</f>
        <v>5</v>
      </c>
      <c r="AC22" s="106">
        <f>'Lack of Coping Capacity'!W21</f>
        <v>5.4</v>
      </c>
      <c r="AD22" s="106">
        <f>'Lack of Coping Capacity'!Z21</f>
        <v>4.0999999999999996</v>
      </c>
      <c r="AE22" s="34">
        <f>'Lack of Coping Capacity'!AA21</f>
        <v>4.8</v>
      </c>
      <c r="AF22" s="35">
        <f t="shared" si="2"/>
        <v>3.7</v>
      </c>
      <c r="AG22" s="113">
        <f t="shared" si="3"/>
        <v>3.6</v>
      </c>
      <c r="AH22" s="127" t="str">
        <f t="shared" si="5"/>
        <v>Low</v>
      </c>
      <c r="AI22" s="176">
        <f t="shared" si="4"/>
        <v>64</v>
      </c>
      <c r="AJ22" s="177">
        <f>VLOOKUP($C22,'INFORM Reliability Index'!$A$2:$H$83,8,FALSE)</f>
        <v>4.8</v>
      </c>
      <c r="AK22" s="178">
        <f>'Imputed and missing data hidden'!BD20</f>
        <v>2</v>
      </c>
      <c r="AL22" s="179">
        <f t="shared" si="6"/>
        <v>3.7037037037037035E-2</v>
      </c>
      <c r="AM22" s="180">
        <f>'Indicator Date hidden2'!BE21</f>
        <v>1.7407407407407407</v>
      </c>
      <c r="AN22" s="180">
        <f>'Indicator Geographical level'!BI23</f>
        <v>1.08</v>
      </c>
    </row>
    <row r="23" spans="1:40">
      <c r="A23" s="88" t="s">
        <v>1</v>
      </c>
      <c r="B23" s="89" t="s">
        <v>293</v>
      </c>
      <c r="C23" s="38" t="s">
        <v>352</v>
      </c>
      <c r="D23" s="110">
        <f>'Hazard &amp; Exposure'!AF22</f>
        <v>7</v>
      </c>
      <c r="E23" s="109">
        <f>'Hazard &amp; Exposure'!AG22</f>
        <v>4.5</v>
      </c>
      <c r="F23" s="109">
        <f>'Hazard &amp; Exposure'!AH22</f>
        <v>0</v>
      </c>
      <c r="G23" s="109">
        <f>'Hazard &amp; Exposure'!AJ22</f>
        <v>3.8</v>
      </c>
      <c r="H23" s="34">
        <f>'Hazard &amp; Exposure'!AK22</f>
        <v>4.3</v>
      </c>
      <c r="I23" s="109">
        <f>'Hazard &amp; Exposure'!AN22</f>
        <v>7.8</v>
      </c>
      <c r="J23" s="109">
        <f>'Hazard &amp; Exposure'!AQ22</f>
        <v>6.5</v>
      </c>
      <c r="K23" s="34">
        <f>'Hazard &amp; Exposure'!AR22</f>
        <v>7.2</v>
      </c>
      <c r="L23" s="35">
        <f t="shared" si="0"/>
        <v>5.9</v>
      </c>
      <c r="M23" s="107">
        <f>Vulnerability!G22</f>
        <v>2</v>
      </c>
      <c r="N23" s="107">
        <f>Vulnerability!K22</f>
        <v>2.4</v>
      </c>
      <c r="O23" s="107">
        <f>Vulnerability!Q22</f>
        <v>0.5</v>
      </c>
      <c r="P23" s="34">
        <f>Vulnerability!R22</f>
        <v>1.7</v>
      </c>
      <c r="Q23" s="107">
        <f>Vulnerability!V22</f>
        <v>9.6</v>
      </c>
      <c r="R23" s="107">
        <f>Vulnerability!Y22</f>
        <v>2.6</v>
      </c>
      <c r="S23" s="107">
        <f>Vulnerability!AA22</f>
        <v>0</v>
      </c>
      <c r="T23" s="107" t="str">
        <f>Vulnerability!AC22</f>
        <v>x</v>
      </c>
      <c r="U23" s="107">
        <f>Vulnerability!AH22</f>
        <v>1.1000000000000001</v>
      </c>
      <c r="V23" s="34">
        <f>Vulnerability!AI22</f>
        <v>5</v>
      </c>
      <c r="W23" s="35">
        <f t="shared" si="1"/>
        <v>3.5</v>
      </c>
      <c r="X23" s="106">
        <f>'Lack of Coping Capacity'!E22</f>
        <v>5.5</v>
      </c>
      <c r="Y23" s="106">
        <f>'Lack of Coping Capacity'!H22</f>
        <v>1.8</v>
      </c>
      <c r="Z23" s="106">
        <f>'Lack of Coping Capacity'!N22</f>
        <v>0</v>
      </c>
      <c r="AA23" s="34">
        <f>'Lack of Coping Capacity'!O22</f>
        <v>2.4</v>
      </c>
      <c r="AB23" s="106">
        <f>'Lack of Coping Capacity'!R22</f>
        <v>6.4</v>
      </c>
      <c r="AC23" s="106">
        <f>'Lack of Coping Capacity'!W22</f>
        <v>4.5999999999999996</v>
      </c>
      <c r="AD23" s="106">
        <f>'Lack of Coping Capacity'!Z22</f>
        <v>3.3</v>
      </c>
      <c r="AE23" s="34">
        <f>'Lack of Coping Capacity'!AA22</f>
        <v>4.8</v>
      </c>
      <c r="AF23" s="35">
        <f t="shared" si="2"/>
        <v>3.7</v>
      </c>
      <c r="AG23" s="113">
        <f t="shared" si="3"/>
        <v>4.2</v>
      </c>
      <c r="AH23" s="127" t="str">
        <f t="shared" si="5"/>
        <v>Low</v>
      </c>
      <c r="AI23" s="176">
        <f t="shared" si="4"/>
        <v>45</v>
      </c>
      <c r="AJ23" s="177">
        <f>VLOOKUP($C23,'INFORM Reliability Index'!$A$2:$H$83,8,FALSE)</f>
        <v>4.8</v>
      </c>
      <c r="AK23" s="178">
        <f>'Imputed and missing data hidden'!BD21</f>
        <v>2</v>
      </c>
      <c r="AL23" s="179">
        <f t="shared" si="6"/>
        <v>3.7037037037037035E-2</v>
      </c>
      <c r="AM23" s="180">
        <f>'Indicator Date hidden2'!BE22</f>
        <v>1.7407407407407407</v>
      </c>
      <c r="AN23" s="180">
        <f>'Indicator Geographical level'!BI24</f>
        <v>1.08</v>
      </c>
    </row>
    <row r="24" spans="1:40">
      <c r="A24" s="205" t="s">
        <v>1</v>
      </c>
      <c r="B24" s="206" t="s">
        <v>724</v>
      </c>
      <c r="C24" s="207" t="s">
        <v>353</v>
      </c>
      <c r="D24" s="208">
        <f>'Hazard &amp; Exposure'!AF23</f>
        <v>4.4000000000000004</v>
      </c>
      <c r="E24" s="209">
        <f>'Hazard &amp; Exposure'!AG23</f>
        <v>1.4</v>
      </c>
      <c r="F24" s="209">
        <f>'Hazard &amp; Exposure'!AH23</f>
        <v>0</v>
      </c>
      <c r="G24" s="209">
        <f>'Hazard &amp; Exposure'!AJ23</f>
        <v>7.5</v>
      </c>
      <c r="H24" s="210">
        <f>'Hazard &amp; Exposure'!AK23</f>
        <v>4</v>
      </c>
      <c r="I24" s="209">
        <f>'Hazard &amp; Exposure'!AN23</f>
        <v>7.8</v>
      </c>
      <c r="J24" s="209">
        <f>'Hazard &amp; Exposure'!AQ23</f>
        <v>5.5</v>
      </c>
      <c r="K24" s="210">
        <f>'Hazard &amp; Exposure'!AR23</f>
        <v>6.8</v>
      </c>
      <c r="L24" s="211">
        <f t="shared" si="0"/>
        <v>5.6</v>
      </c>
      <c r="M24" s="212">
        <f>Vulnerability!G23</f>
        <v>3.4</v>
      </c>
      <c r="N24" s="212">
        <f>Vulnerability!K23</f>
        <v>2.2000000000000002</v>
      </c>
      <c r="O24" s="212">
        <f>Vulnerability!Q23</f>
        <v>0.5</v>
      </c>
      <c r="P24" s="210">
        <f>Vulnerability!R23</f>
        <v>2.4</v>
      </c>
      <c r="Q24" s="212">
        <f>Vulnerability!V23</f>
        <v>9.6</v>
      </c>
      <c r="R24" s="212">
        <f>Vulnerability!Y23</f>
        <v>2.9</v>
      </c>
      <c r="S24" s="212">
        <f>Vulnerability!AA23</f>
        <v>0.5</v>
      </c>
      <c r="T24" s="212" t="str">
        <f>Vulnerability!AC23</f>
        <v>x</v>
      </c>
      <c r="U24" s="212">
        <f>Vulnerability!AH23</f>
        <v>1.1000000000000001</v>
      </c>
      <c r="V24" s="210">
        <f>Vulnerability!AI23</f>
        <v>5.0999999999999996</v>
      </c>
      <c r="W24" s="211">
        <f t="shared" si="1"/>
        <v>3.9</v>
      </c>
      <c r="X24" s="213">
        <f>'Lack of Coping Capacity'!E23</f>
        <v>5.5</v>
      </c>
      <c r="Y24" s="213">
        <f>'Lack of Coping Capacity'!H23</f>
        <v>0.5</v>
      </c>
      <c r="Z24" s="213">
        <f>'Lack of Coping Capacity'!N23</f>
        <v>0</v>
      </c>
      <c r="AA24" s="210">
        <f>'Lack of Coping Capacity'!O23</f>
        <v>2</v>
      </c>
      <c r="AB24" s="213">
        <f>'Lack of Coping Capacity'!R23</f>
        <v>0.9</v>
      </c>
      <c r="AC24" s="213">
        <f>'Lack of Coping Capacity'!W23</f>
        <v>3.3</v>
      </c>
      <c r="AD24" s="213">
        <f>'Lack of Coping Capacity'!Z23</f>
        <v>4.3</v>
      </c>
      <c r="AE24" s="210">
        <f>'Lack of Coping Capacity'!AA23</f>
        <v>2.8</v>
      </c>
      <c r="AF24" s="211">
        <f t="shared" si="2"/>
        <v>2.4</v>
      </c>
      <c r="AG24" s="214">
        <f t="shared" si="3"/>
        <v>3.7</v>
      </c>
      <c r="AH24" s="127" t="str">
        <f t="shared" si="5"/>
        <v>Low</v>
      </c>
      <c r="AI24" s="215">
        <f t="shared" si="4"/>
        <v>63</v>
      </c>
      <c r="AJ24" s="216">
        <f>VLOOKUP($C24,'INFORM Reliability Index'!$A$2:$H$83,8,FALSE)</f>
        <v>4.5</v>
      </c>
      <c r="AK24" s="217">
        <f>'Imputed and missing data hidden'!BD22</f>
        <v>2</v>
      </c>
      <c r="AL24" s="218">
        <f t="shared" si="6"/>
        <v>3.7037037037037035E-2</v>
      </c>
      <c r="AM24" s="219">
        <f>'Indicator Date hidden2'!BE23</f>
        <v>1.7592592592592593</v>
      </c>
      <c r="AN24" s="219">
        <f>'Indicator Geographical level'!BI25</f>
        <v>1.1666666666666667</v>
      </c>
    </row>
    <row r="25" spans="1:40">
      <c r="A25" s="88" t="s">
        <v>2</v>
      </c>
      <c r="B25" s="89" t="s">
        <v>725</v>
      </c>
      <c r="C25" s="38" t="s">
        <v>354</v>
      </c>
      <c r="D25" s="110">
        <f>'Hazard &amp; Exposure'!AF24</f>
        <v>6</v>
      </c>
      <c r="E25" s="109">
        <f>'Hazard &amp; Exposure'!AG24</f>
        <v>5.3</v>
      </c>
      <c r="F25" s="109">
        <f>'Hazard &amp; Exposure'!AH24</f>
        <v>9.6999999999999993</v>
      </c>
      <c r="G25" s="109">
        <f>'Hazard &amp; Exposure'!AJ24</f>
        <v>0</v>
      </c>
      <c r="H25" s="34">
        <f>'Hazard &amp; Exposure'!AK24</f>
        <v>6.5</v>
      </c>
      <c r="I25" s="109">
        <f>'Hazard &amp; Exposure'!AN24</f>
        <v>4</v>
      </c>
      <c r="J25" s="109">
        <f>'Hazard &amp; Exposure'!AQ24</f>
        <v>1.6</v>
      </c>
      <c r="K25" s="34">
        <f>'Hazard &amp; Exposure'!AR24</f>
        <v>2.9</v>
      </c>
      <c r="L25" s="35">
        <f t="shared" si="0"/>
        <v>5</v>
      </c>
      <c r="M25" s="107">
        <f>Vulnerability!G24</f>
        <v>1.5</v>
      </c>
      <c r="N25" s="107">
        <f>Vulnerability!K24</f>
        <v>7.5</v>
      </c>
      <c r="O25" s="107">
        <f>Vulnerability!Q24</f>
        <v>4.2</v>
      </c>
      <c r="P25" s="34">
        <f>Vulnerability!R24</f>
        <v>3.7</v>
      </c>
      <c r="Q25" s="107">
        <f>Vulnerability!V24</f>
        <v>7.8</v>
      </c>
      <c r="R25" s="107">
        <f>Vulnerability!Y24</f>
        <v>6</v>
      </c>
      <c r="S25" s="107">
        <f>Vulnerability!AA24</f>
        <v>0.3</v>
      </c>
      <c r="T25" s="107">
        <f>Vulnerability!AC24</f>
        <v>9.4</v>
      </c>
      <c r="U25" s="107">
        <f>Vulnerability!AH24</f>
        <v>5.0999999999999996</v>
      </c>
      <c r="V25" s="34">
        <f>Vulnerability!AI24</f>
        <v>6.6</v>
      </c>
      <c r="W25" s="35">
        <f t="shared" si="1"/>
        <v>5.3</v>
      </c>
      <c r="X25" s="106">
        <f>'Lack of Coping Capacity'!E24</f>
        <v>4.2</v>
      </c>
      <c r="Y25" s="106">
        <f>'Lack of Coping Capacity'!H24</f>
        <v>7.6</v>
      </c>
      <c r="Z25" s="106">
        <f>'Lack of Coping Capacity'!N24</f>
        <v>10</v>
      </c>
      <c r="AA25" s="34">
        <f>'Lack of Coping Capacity'!O24</f>
        <v>7.3</v>
      </c>
      <c r="AB25" s="106">
        <f>'Lack of Coping Capacity'!R24</f>
        <v>4.3</v>
      </c>
      <c r="AC25" s="106">
        <f>'Lack of Coping Capacity'!W24</f>
        <v>3.6</v>
      </c>
      <c r="AD25" s="106">
        <f>'Lack of Coping Capacity'!Z24</f>
        <v>6.5</v>
      </c>
      <c r="AE25" s="34">
        <f>'Lack of Coping Capacity'!AA24</f>
        <v>4.8</v>
      </c>
      <c r="AF25" s="35">
        <f t="shared" si="2"/>
        <v>6.2</v>
      </c>
      <c r="AG25" s="113">
        <f t="shared" si="3"/>
        <v>5.5</v>
      </c>
      <c r="AH25" s="127" t="str">
        <f t="shared" si="5"/>
        <v>High</v>
      </c>
      <c r="AI25" s="176">
        <f t="shared" si="4"/>
        <v>18</v>
      </c>
      <c r="AJ25" s="177">
        <f>VLOOKUP($C25,'INFORM Reliability Index'!$A$2:$H$83,8,FALSE)</f>
        <v>5</v>
      </c>
      <c r="AK25" s="178">
        <f>'Imputed and missing data hidden'!BD23</f>
        <v>1</v>
      </c>
      <c r="AL25" s="179">
        <f t="shared" si="6"/>
        <v>1.8518518518518517E-2</v>
      </c>
      <c r="AM25" s="180">
        <f>'Indicator Date hidden2'!BE24</f>
        <v>1.7777777777777777</v>
      </c>
      <c r="AN25" s="180">
        <f>'Indicator Geographical level'!BI26</f>
        <v>1.0384615384615385</v>
      </c>
    </row>
    <row r="26" spans="1:40">
      <c r="A26" s="88" t="s">
        <v>2</v>
      </c>
      <c r="B26" s="89" t="s">
        <v>294</v>
      </c>
      <c r="C26" s="38" t="s">
        <v>355</v>
      </c>
      <c r="D26" s="110">
        <f>'Hazard &amp; Exposure'!AF25</f>
        <v>5.7</v>
      </c>
      <c r="E26" s="109">
        <f>'Hazard &amp; Exposure'!AG25</f>
        <v>4.5999999999999996</v>
      </c>
      <c r="F26" s="109">
        <f>'Hazard &amp; Exposure'!AH25</f>
        <v>2.2000000000000002</v>
      </c>
      <c r="G26" s="109">
        <f>'Hazard &amp; Exposure'!AJ25</f>
        <v>0</v>
      </c>
      <c r="H26" s="34">
        <f>'Hazard &amp; Exposure'!AK25</f>
        <v>3.4</v>
      </c>
      <c r="I26" s="109">
        <f>'Hazard &amp; Exposure'!AN25</f>
        <v>4</v>
      </c>
      <c r="J26" s="109">
        <f>'Hazard &amp; Exposure'!AQ25</f>
        <v>1.6</v>
      </c>
      <c r="K26" s="34">
        <f>'Hazard &amp; Exposure'!AR25</f>
        <v>2.9</v>
      </c>
      <c r="L26" s="35">
        <f t="shared" si="0"/>
        <v>3.2</v>
      </c>
      <c r="M26" s="107">
        <f>Vulnerability!G25</f>
        <v>1.2</v>
      </c>
      <c r="N26" s="107">
        <f>Vulnerability!K25</f>
        <v>7.4</v>
      </c>
      <c r="O26" s="107">
        <f>Vulnerability!Q25</f>
        <v>4.4000000000000004</v>
      </c>
      <c r="P26" s="34">
        <f>Vulnerability!R25</f>
        <v>3.6</v>
      </c>
      <c r="Q26" s="107">
        <f>Vulnerability!V25</f>
        <v>7.8</v>
      </c>
      <c r="R26" s="107">
        <f>Vulnerability!Y25</f>
        <v>6</v>
      </c>
      <c r="S26" s="107">
        <f>Vulnerability!AA25</f>
        <v>0.3</v>
      </c>
      <c r="T26" s="107">
        <f>Vulnerability!AC25</f>
        <v>10</v>
      </c>
      <c r="U26" s="107">
        <f>Vulnerability!AH25</f>
        <v>5.0999999999999996</v>
      </c>
      <c r="V26" s="34">
        <f>Vulnerability!AI25</f>
        <v>7</v>
      </c>
      <c r="W26" s="35">
        <f t="shared" si="1"/>
        <v>5.6</v>
      </c>
      <c r="X26" s="106">
        <f>'Lack of Coping Capacity'!E25</f>
        <v>4.2</v>
      </c>
      <c r="Y26" s="106">
        <f>'Lack of Coping Capacity'!H25</f>
        <v>7.8</v>
      </c>
      <c r="Z26" s="106">
        <f>'Lack of Coping Capacity'!N25</f>
        <v>10</v>
      </c>
      <c r="AA26" s="34">
        <f>'Lack of Coping Capacity'!O25</f>
        <v>7.3</v>
      </c>
      <c r="AB26" s="106">
        <f>'Lack of Coping Capacity'!R25</f>
        <v>5.0999999999999996</v>
      </c>
      <c r="AC26" s="106">
        <f>'Lack of Coping Capacity'!W25</f>
        <v>3.1</v>
      </c>
      <c r="AD26" s="106">
        <f>'Lack of Coping Capacity'!Z25</f>
        <v>6.5</v>
      </c>
      <c r="AE26" s="34">
        <f>'Lack of Coping Capacity'!AA25</f>
        <v>4.9000000000000004</v>
      </c>
      <c r="AF26" s="35">
        <f t="shared" si="2"/>
        <v>6.2</v>
      </c>
      <c r="AG26" s="113">
        <f t="shared" si="3"/>
        <v>4.8</v>
      </c>
      <c r="AH26" s="127" t="str">
        <f t="shared" si="5"/>
        <v>Medium</v>
      </c>
      <c r="AI26" s="176">
        <f t="shared" si="4"/>
        <v>28</v>
      </c>
      <c r="AJ26" s="177">
        <f>VLOOKUP($C26,'INFORM Reliability Index'!$A$2:$H$83,8,FALSE)</f>
        <v>5</v>
      </c>
      <c r="AK26" s="178">
        <f>'Imputed and missing data hidden'!BD24</f>
        <v>1</v>
      </c>
      <c r="AL26" s="179">
        <f t="shared" si="6"/>
        <v>1.8518518518518517E-2</v>
      </c>
      <c r="AM26" s="180">
        <f>'Indicator Date hidden2'!BE25</f>
        <v>1.7777777777777777</v>
      </c>
      <c r="AN26" s="180">
        <f>'Indicator Geographical level'!BI27</f>
        <v>1.0384615384615385</v>
      </c>
    </row>
    <row r="27" spans="1:40">
      <c r="A27" s="88" t="s">
        <v>2</v>
      </c>
      <c r="B27" s="89" t="s">
        <v>295</v>
      </c>
      <c r="C27" s="38" t="s">
        <v>356</v>
      </c>
      <c r="D27" s="110">
        <f>'Hazard &amp; Exposure'!AF26</f>
        <v>7.1</v>
      </c>
      <c r="E27" s="109">
        <f>'Hazard &amp; Exposure'!AG26</f>
        <v>6.8</v>
      </c>
      <c r="F27" s="109">
        <f>'Hazard &amp; Exposure'!AH26</f>
        <v>1.6</v>
      </c>
      <c r="G27" s="109">
        <f>'Hazard &amp; Exposure'!AJ26</f>
        <v>4.5999999999999996</v>
      </c>
      <c r="H27" s="34">
        <f>'Hazard &amp; Exposure'!AK26</f>
        <v>5.4</v>
      </c>
      <c r="I27" s="109">
        <f>'Hazard &amp; Exposure'!AN26</f>
        <v>4</v>
      </c>
      <c r="J27" s="109">
        <f>'Hazard &amp; Exposure'!AQ26</f>
        <v>4.0999999999999996</v>
      </c>
      <c r="K27" s="34">
        <f>'Hazard &amp; Exposure'!AR26</f>
        <v>4.0999999999999996</v>
      </c>
      <c r="L27" s="35">
        <f t="shared" si="0"/>
        <v>4.8</v>
      </c>
      <c r="M27" s="107">
        <f>Vulnerability!G26</f>
        <v>1.4</v>
      </c>
      <c r="N27" s="107">
        <f>Vulnerability!K26</f>
        <v>6.9</v>
      </c>
      <c r="O27" s="107">
        <f>Vulnerability!Q26</f>
        <v>4.2</v>
      </c>
      <c r="P27" s="34">
        <f>Vulnerability!R26</f>
        <v>3.5</v>
      </c>
      <c r="Q27" s="107">
        <f>Vulnerability!V26</f>
        <v>9.6</v>
      </c>
      <c r="R27" s="107">
        <f>Vulnerability!Y26</f>
        <v>6</v>
      </c>
      <c r="S27" s="107">
        <f>Vulnerability!AA26</f>
        <v>0.5</v>
      </c>
      <c r="T27" s="107">
        <f>Vulnerability!AC26</f>
        <v>0</v>
      </c>
      <c r="U27" s="107">
        <f>Vulnerability!AH26</f>
        <v>5.0999999999999996</v>
      </c>
      <c r="V27" s="34">
        <f>Vulnerability!AI26</f>
        <v>6.4</v>
      </c>
      <c r="W27" s="35">
        <f t="shared" si="1"/>
        <v>5.0999999999999996</v>
      </c>
      <c r="X27" s="106">
        <f>'Lack of Coping Capacity'!E26</f>
        <v>4.2</v>
      </c>
      <c r="Y27" s="106">
        <f>'Lack of Coping Capacity'!H26</f>
        <v>8</v>
      </c>
      <c r="Z27" s="106">
        <f>'Lack of Coping Capacity'!N26</f>
        <v>10</v>
      </c>
      <c r="AA27" s="34">
        <f>'Lack of Coping Capacity'!O26</f>
        <v>7.4</v>
      </c>
      <c r="AB27" s="106">
        <f>'Lack of Coping Capacity'!R26</f>
        <v>4.5999999999999996</v>
      </c>
      <c r="AC27" s="106">
        <f>'Lack of Coping Capacity'!W26</f>
        <v>2.9</v>
      </c>
      <c r="AD27" s="106">
        <f>'Lack of Coping Capacity'!Z26</f>
        <v>6.5</v>
      </c>
      <c r="AE27" s="34">
        <f>'Lack of Coping Capacity'!AA26</f>
        <v>4.7</v>
      </c>
      <c r="AF27" s="35">
        <f t="shared" si="2"/>
        <v>6.2</v>
      </c>
      <c r="AG27" s="113">
        <f t="shared" si="3"/>
        <v>5.3</v>
      </c>
      <c r="AH27" s="127" t="str">
        <f t="shared" si="5"/>
        <v>High</v>
      </c>
      <c r="AI27" s="176">
        <f t="shared" si="4"/>
        <v>22</v>
      </c>
      <c r="AJ27" s="177">
        <f>VLOOKUP($C27,'INFORM Reliability Index'!$A$2:$H$83,8,FALSE)</f>
        <v>5</v>
      </c>
      <c r="AK27" s="178">
        <f>'Imputed and missing data hidden'!BD25</f>
        <v>1</v>
      </c>
      <c r="AL27" s="179">
        <f t="shared" si="6"/>
        <v>1.8518518518518517E-2</v>
      </c>
      <c r="AM27" s="180">
        <f>'Indicator Date hidden2'!BE26</f>
        <v>1.7777777777777777</v>
      </c>
      <c r="AN27" s="180">
        <f>'Indicator Geographical level'!BI28</f>
        <v>1.0384615384615385</v>
      </c>
    </row>
    <row r="28" spans="1:40">
      <c r="A28" s="88" t="s">
        <v>2</v>
      </c>
      <c r="B28" s="89" t="s">
        <v>726</v>
      </c>
      <c r="C28" s="38" t="s">
        <v>357</v>
      </c>
      <c r="D28" s="110">
        <f>'Hazard &amp; Exposure'!AF27</f>
        <v>8</v>
      </c>
      <c r="E28" s="109">
        <f>'Hazard &amp; Exposure'!AG27</f>
        <v>3.3</v>
      </c>
      <c r="F28" s="109">
        <f>'Hazard &amp; Exposure'!AH27</f>
        <v>4.2</v>
      </c>
      <c r="G28" s="109">
        <f>'Hazard &amp; Exposure'!AJ27</f>
        <v>5.0999999999999996</v>
      </c>
      <c r="H28" s="34">
        <f>'Hazard &amp; Exposure'!AK27</f>
        <v>5.5</v>
      </c>
      <c r="I28" s="109">
        <f>'Hazard &amp; Exposure'!AN27</f>
        <v>4</v>
      </c>
      <c r="J28" s="109">
        <f>'Hazard &amp; Exposure'!AQ27</f>
        <v>1.6</v>
      </c>
      <c r="K28" s="34">
        <f>'Hazard &amp; Exposure'!AR27</f>
        <v>2.9</v>
      </c>
      <c r="L28" s="35">
        <f t="shared" si="0"/>
        <v>4.3</v>
      </c>
      <c r="M28" s="107">
        <f>Vulnerability!G27</f>
        <v>1.5</v>
      </c>
      <c r="N28" s="107">
        <f>Vulnerability!K27</f>
        <v>8.3000000000000007</v>
      </c>
      <c r="O28" s="107">
        <f>Vulnerability!Q27</f>
        <v>4.2</v>
      </c>
      <c r="P28" s="34">
        <f>Vulnerability!R27</f>
        <v>3.9</v>
      </c>
      <c r="Q28" s="107">
        <f>Vulnerability!V27</f>
        <v>9.6</v>
      </c>
      <c r="R28" s="107">
        <f>Vulnerability!Y27</f>
        <v>6</v>
      </c>
      <c r="S28" s="107">
        <f>Vulnerability!AA27</f>
        <v>0.3</v>
      </c>
      <c r="T28" s="107">
        <f>Vulnerability!AC27</f>
        <v>0</v>
      </c>
      <c r="U28" s="107">
        <f>Vulnerability!AH27</f>
        <v>5.0999999999999996</v>
      </c>
      <c r="V28" s="34">
        <f>Vulnerability!AI27</f>
        <v>6.4</v>
      </c>
      <c r="W28" s="35">
        <f t="shared" si="1"/>
        <v>5.3</v>
      </c>
      <c r="X28" s="106">
        <f>'Lack of Coping Capacity'!E27</f>
        <v>4.2</v>
      </c>
      <c r="Y28" s="106">
        <f>'Lack of Coping Capacity'!H27</f>
        <v>8.1</v>
      </c>
      <c r="Z28" s="106">
        <f>'Lack of Coping Capacity'!N27</f>
        <v>10</v>
      </c>
      <c r="AA28" s="34">
        <f>'Lack of Coping Capacity'!O27</f>
        <v>7.4</v>
      </c>
      <c r="AB28" s="106">
        <f>'Lack of Coping Capacity'!R27</f>
        <v>5.6</v>
      </c>
      <c r="AC28" s="106">
        <f>'Lack of Coping Capacity'!W27</f>
        <v>3.9</v>
      </c>
      <c r="AD28" s="106">
        <f>'Lack of Coping Capacity'!Z27</f>
        <v>6.5</v>
      </c>
      <c r="AE28" s="34">
        <f>'Lack of Coping Capacity'!AA27</f>
        <v>5.3</v>
      </c>
      <c r="AF28" s="35">
        <f t="shared" si="2"/>
        <v>6.5</v>
      </c>
      <c r="AG28" s="113">
        <f t="shared" si="3"/>
        <v>5.3</v>
      </c>
      <c r="AH28" s="127" t="str">
        <f t="shared" si="5"/>
        <v>High</v>
      </c>
      <c r="AI28" s="176">
        <f t="shared" si="4"/>
        <v>22</v>
      </c>
      <c r="AJ28" s="177">
        <f>VLOOKUP($C28,'INFORM Reliability Index'!$A$2:$H$83,8,FALSE)</f>
        <v>5</v>
      </c>
      <c r="AK28" s="178">
        <f>'Imputed and missing data hidden'!BD26</f>
        <v>1</v>
      </c>
      <c r="AL28" s="179">
        <f t="shared" si="6"/>
        <v>1.8518518518518517E-2</v>
      </c>
      <c r="AM28" s="180">
        <f>'Indicator Date hidden2'!BE27</f>
        <v>1.7777777777777777</v>
      </c>
      <c r="AN28" s="180">
        <f>'Indicator Geographical level'!BI29</f>
        <v>1.0384615384615385</v>
      </c>
    </row>
    <row r="29" spans="1:40">
      <c r="A29" s="88" t="s">
        <v>2</v>
      </c>
      <c r="B29" s="89" t="s">
        <v>296</v>
      </c>
      <c r="C29" s="38" t="s">
        <v>358</v>
      </c>
      <c r="D29" s="110">
        <f>'Hazard &amp; Exposure'!AF28</f>
        <v>6.9</v>
      </c>
      <c r="E29" s="109">
        <f>'Hazard &amp; Exposure'!AG28</f>
        <v>5.8</v>
      </c>
      <c r="F29" s="109">
        <f>'Hazard &amp; Exposure'!AH28</f>
        <v>0</v>
      </c>
      <c r="G29" s="109">
        <f>'Hazard &amp; Exposure'!AJ28</f>
        <v>6.9</v>
      </c>
      <c r="H29" s="34">
        <f>'Hazard &amp; Exposure'!AK28</f>
        <v>5.4</v>
      </c>
      <c r="I29" s="109">
        <f>'Hazard &amp; Exposure'!AN28</f>
        <v>4</v>
      </c>
      <c r="J29" s="109">
        <f>'Hazard &amp; Exposure'!AQ28</f>
        <v>4.0999999999999996</v>
      </c>
      <c r="K29" s="34">
        <f>'Hazard &amp; Exposure'!AR28</f>
        <v>4.0999999999999996</v>
      </c>
      <c r="L29" s="35">
        <f t="shared" si="0"/>
        <v>4.8</v>
      </c>
      <c r="M29" s="107">
        <f>Vulnerability!G28</f>
        <v>1.6</v>
      </c>
      <c r="N29" s="107">
        <f>Vulnerability!K28</f>
        <v>7.4</v>
      </c>
      <c r="O29" s="107">
        <f>Vulnerability!Q28</f>
        <v>4.2</v>
      </c>
      <c r="P29" s="34">
        <f>Vulnerability!R28</f>
        <v>3.7</v>
      </c>
      <c r="Q29" s="107">
        <f>Vulnerability!V28</f>
        <v>9.6</v>
      </c>
      <c r="R29" s="107">
        <f>Vulnerability!Y28</f>
        <v>6</v>
      </c>
      <c r="S29" s="107">
        <f>Vulnerability!AA28</f>
        <v>0.5</v>
      </c>
      <c r="T29" s="107">
        <f>Vulnerability!AC28</f>
        <v>0</v>
      </c>
      <c r="U29" s="107">
        <f>Vulnerability!AH28</f>
        <v>5.0999999999999996</v>
      </c>
      <c r="V29" s="34">
        <f>Vulnerability!AI28</f>
        <v>6.4</v>
      </c>
      <c r="W29" s="35">
        <f t="shared" si="1"/>
        <v>5.2</v>
      </c>
      <c r="X29" s="106">
        <f>'Lack of Coping Capacity'!E28</f>
        <v>4.2</v>
      </c>
      <c r="Y29" s="106">
        <f>'Lack of Coping Capacity'!H28</f>
        <v>7.9</v>
      </c>
      <c r="Z29" s="106">
        <f>'Lack of Coping Capacity'!N28</f>
        <v>10</v>
      </c>
      <c r="AA29" s="34">
        <f>'Lack of Coping Capacity'!O28</f>
        <v>7.4</v>
      </c>
      <c r="AB29" s="106">
        <f>'Lack of Coping Capacity'!R28</f>
        <v>4.8</v>
      </c>
      <c r="AC29" s="106">
        <f>'Lack of Coping Capacity'!W28</f>
        <v>3.6</v>
      </c>
      <c r="AD29" s="106">
        <f>'Lack of Coping Capacity'!Z28</f>
        <v>6.5</v>
      </c>
      <c r="AE29" s="34">
        <f>'Lack of Coping Capacity'!AA28</f>
        <v>5</v>
      </c>
      <c r="AF29" s="35">
        <f t="shared" si="2"/>
        <v>6.3</v>
      </c>
      <c r="AG29" s="113">
        <f t="shared" si="3"/>
        <v>5.4</v>
      </c>
      <c r="AH29" s="127" t="str">
        <f t="shared" si="5"/>
        <v>High</v>
      </c>
      <c r="AI29" s="176">
        <f t="shared" si="4"/>
        <v>20</v>
      </c>
      <c r="AJ29" s="177">
        <f>VLOOKUP($C29,'INFORM Reliability Index'!$A$2:$H$83,8,FALSE)</f>
        <v>5</v>
      </c>
      <c r="AK29" s="178">
        <f>'Imputed and missing data hidden'!BD27</f>
        <v>1</v>
      </c>
      <c r="AL29" s="179">
        <f t="shared" si="6"/>
        <v>1.8518518518518517E-2</v>
      </c>
      <c r="AM29" s="180">
        <f>'Indicator Date hidden2'!BE28</f>
        <v>1.7777777777777777</v>
      </c>
      <c r="AN29" s="180">
        <f>'Indicator Geographical level'!BI30</f>
        <v>1.0384615384615385</v>
      </c>
    </row>
    <row r="30" spans="1:40">
      <c r="A30" s="88" t="s">
        <v>2</v>
      </c>
      <c r="B30" s="89" t="s">
        <v>297</v>
      </c>
      <c r="C30" s="38" t="s">
        <v>359</v>
      </c>
      <c r="D30" s="110">
        <f>'Hazard &amp; Exposure'!AF29</f>
        <v>8.5</v>
      </c>
      <c r="E30" s="109">
        <f>'Hazard &amp; Exposure'!AG29</f>
        <v>4.4000000000000004</v>
      </c>
      <c r="F30" s="109">
        <f>'Hazard &amp; Exposure'!AH29</f>
        <v>9.1</v>
      </c>
      <c r="G30" s="109">
        <f>'Hazard &amp; Exposure'!AJ29</f>
        <v>6.4</v>
      </c>
      <c r="H30" s="34">
        <f>'Hazard &amp; Exposure'!AK29</f>
        <v>7.5</v>
      </c>
      <c r="I30" s="109">
        <f>'Hazard &amp; Exposure'!AN29</f>
        <v>4</v>
      </c>
      <c r="J30" s="109">
        <f>'Hazard &amp; Exposure'!AQ29</f>
        <v>4.0999999999999996</v>
      </c>
      <c r="K30" s="34">
        <f>'Hazard &amp; Exposure'!AR29</f>
        <v>4.0999999999999996</v>
      </c>
      <c r="L30" s="35">
        <f t="shared" si="0"/>
        <v>6.1</v>
      </c>
      <c r="M30" s="107">
        <f>Vulnerability!G29</f>
        <v>1.7</v>
      </c>
      <c r="N30" s="107">
        <f>Vulnerability!K29</f>
        <v>7.6</v>
      </c>
      <c r="O30" s="107">
        <f>Vulnerability!Q29</f>
        <v>4.5</v>
      </c>
      <c r="P30" s="34">
        <f>Vulnerability!R29</f>
        <v>3.9</v>
      </c>
      <c r="Q30" s="107">
        <f>Vulnerability!V29</f>
        <v>9.6</v>
      </c>
      <c r="R30" s="107">
        <f>Vulnerability!Y29</f>
        <v>6</v>
      </c>
      <c r="S30" s="107">
        <f>Vulnerability!AA29</f>
        <v>0.1</v>
      </c>
      <c r="T30" s="107">
        <f>Vulnerability!AC29</f>
        <v>10</v>
      </c>
      <c r="U30" s="107">
        <f>Vulnerability!AH29</f>
        <v>5.0999999999999996</v>
      </c>
      <c r="V30" s="34">
        <f>Vulnerability!AI29</f>
        <v>7.6</v>
      </c>
      <c r="W30" s="35">
        <f t="shared" si="1"/>
        <v>6.1</v>
      </c>
      <c r="X30" s="106">
        <f>'Lack of Coping Capacity'!E29</f>
        <v>4.2</v>
      </c>
      <c r="Y30" s="106">
        <f>'Lack of Coping Capacity'!H29</f>
        <v>8.3000000000000007</v>
      </c>
      <c r="Z30" s="106">
        <f>'Lack of Coping Capacity'!N29</f>
        <v>10</v>
      </c>
      <c r="AA30" s="34">
        <f>'Lack of Coping Capacity'!O29</f>
        <v>7.5</v>
      </c>
      <c r="AB30" s="106">
        <f>'Lack of Coping Capacity'!R29</f>
        <v>5.0999999999999996</v>
      </c>
      <c r="AC30" s="106">
        <f>'Lack of Coping Capacity'!W29</f>
        <v>3.9</v>
      </c>
      <c r="AD30" s="106">
        <f>'Lack of Coping Capacity'!Z29</f>
        <v>6.5</v>
      </c>
      <c r="AE30" s="34">
        <f>'Lack of Coping Capacity'!AA29</f>
        <v>5.2</v>
      </c>
      <c r="AF30" s="35">
        <f t="shared" si="2"/>
        <v>6.5</v>
      </c>
      <c r="AG30" s="113">
        <f t="shared" si="3"/>
        <v>6.2</v>
      </c>
      <c r="AH30" s="127" t="str">
        <f t="shared" si="5"/>
        <v>High</v>
      </c>
      <c r="AI30" s="176">
        <f t="shared" si="4"/>
        <v>9</v>
      </c>
      <c r="AJ30" s="177">
        <f>VLOOKUP($C30,'INFORM Reliability Index'!$A$2:$H$83,8,FALSE)</f>
        <v>5</v>
      </c>
      <c r="AK30" s="178">
        <f>'Imputed and missing data hidden'!BD28</f>
        <v>1</v>
      </c>
      <c r="AL30" s="179">
        <f t="shared" si="6"/>
        <v>1.8518518518518517E-2</v>
      </c>
      <c r="AM30" s="180">
        <f>'Indicator Date hidden2'!BE29</f>
        <v>1.7777777777777777</v>
      </c>
      <c r="AN30" s="180">
        <f>'Indicator Geographical level'!BI31</f>
        <v>1.0384615384615385</v>
      </c>
    </row>
    <row r="31" spans="1:40">
      <c r="A31" s="88" t="s">
        <v>2</v>
      </c>
      <c r="B31" s="89" t="s">
        <v>727</v>
      </c>
      <c r="C31" s="38" t="s">
        <v>360</v>
      </c>
      <c r="D31" s="110">
        <f>'Hazard &amp; Exposure'!AF30</f>
        <v>8.4</v>
      </c>
      <c r="E31" s="109">
        <f>'Hazard &amp; Exposure'!AG30</f>
        <v>8.5</v>
      </c>
      <c r="F31" s="109">
        <f>'Hazard &amp; Exposure'!AH30</f>
        <v>9.1</v>
      </c>
      <c r="G31" s="109">
        <f>'Hazard &amp; Exposure'!AJ30</f>
        <v>0</v>
      </c>
      <c r="H31" s="34">
        <f>'Hazard &amp; Exposure'!AK30</f>
        <v>7.6</v>
      </c>
      <c r="I31" s="109">
        <f>'Hazard &amp; Exposure'!AN30</f>
        <v>4</v>
      </c>
      <c r="J31" s="109">
        <f>'Hazard &amp; Exposure'!AQ30</f>
        <v>4.0999999999999996</v>
      </c>
      <c r="K31" s="34">
        <f>'Hazard &amp; Exposure'!AR30</f>
        <v>4.0999999999999996</v>
      </c>
      <c r="L31" s="35">
        <f t="shared" si="0"/>
        <v>6.1</v>
      </c>
      <c r="M31" s="107">
        <f>Vulnerability!G30</f>
        <v>1.3</v>
      </c>
      <c r="N31" s="107">
        <f>Vulnerability!K30</f>
        <v>6.7</v>
      </c>
      <c r="O31" s="107">
        <f>Vulnerability!Q30</f>
        <v>5.0999999999999996</v>
      </c>
      <c r="P31" s="34">
        <f>Vulnerability!R30</f>
        <v>3.6</v>
      </c>
      <c r="Q31" s="107">
        <f>Vulnerability!V30</f>
        <v>9.6</v>
      </c>
      <c r="R31" s="107">
        <f>Vulnerability!Y30</f>
        <v>6</v>
      </c>
      <c r="S31" s="107">
        <f>Vulnerability!AA30</f>
        <v>0.5</v>
      </c>
      <c r="T31" s="107">
        <f>Vulnerability!AC30</f>
        <v>0</v>
      </c>
      <c r="U31" s="107">
        <f>Vulnerability!AH30</f>
        <v>5.0999999999999996</v>
      </c>
      <c r="V31" s="34">
        <f>Vulnerability!AI30</f>
        <v>6.4</v>
      </c>
      <c r="W31" s="35">
        <f t="shared" si="1"/>
        <v>5.2</v>
      </c>
      <c r="X31" s="106">
        <f>'Lack of Coping Capacity'!E30</f>
        <v>4.2</v>
      </c>
      <c r="Y31" s="106">
        <f>'Lack of Coping Capacity'!H30</f>
        <v>8</v>
      </c>
      <c r="Z31" s="106">
        <f>'Lack of Coping Capacity'!N30</f>
        <v>10</v>
      </c>
      <c r="AA31" s="34">
        <f>'Lack of Coping Capacity'!O30</f>
        <v>7.4</v>
      </c>
      <c r="AB31" s="106">
        <f>'Lack of Coping Capacity'!R30</f>
        <v>4.5999999999999996</v>
      </c>
      <c r="AC31" s="106">
        <f>'Lack of Coping Capacity'!W30</f>
        <v>4.0999999999999996</v>
      </c>
      <c r="AD31" s="106">
        <f>'Lack of Coping Capacity'!Z30</f>
        <v>6.5</v>
      </c>
      <c r="AE31" s="34">
        <f>'Lack of Coping Capacity'!AA30</f>
        <v>5.0999999999999996</v>
      </c>
      <c r="AF31" s="35">
        <f t="shared" si="2"/>
        <v>6.4</v>
      </c>
      <c r="AG31" s="113">
        <f t="shared" si="3"/>
        <v>5.9</v>
      </c>
      <c r="AH31" s="127" t="str">
        <f t="shared" si="5"/>
        <v>High</v>
      </c>
      <c r="AI31" s="176">
        <f t="shared" si="4"/>
        <v>13</v>
      </c>
      <c r="AJ31" s="177">
        <f>VLOOKUP($C31,'INFORM Reliability Index'!$A$2:$H$83,8,FALSE)</f>
        <v>5</v>
      </c>
      <c r="AK31" s="178">
        <f>'Imputed and missing data hidden'!BD29</f>
        <v>1</v>
      </c>
      <c r="AL31" s="179">
        <f t="shared" si="6"/>
        <v>1.8518518518518517E-2</v>
      </c>
      <c r="AM31" s="180">
        <f>'Indicator Date hidden2'!BE30</f>
        <v>1.7777777777777777</v>
      </c>
      <c r="AN31" s="180">
        <f>'Indicator Geographical level'!BI32</f>
        <v>1.0384615384615385</v>
      </c>
    </row>
    <row r="32" spans="1:40">
      <c r="A32" s="88" t="s">
        <v>2</v>
      </c>
      <c r="B32" s="89" t="s">
        <v>298</v>
      </c>
      <c r="C32" s="38" t="s">
        <v>361</v>
      </c>
      <c r="D32" s="110">
        <f>'Hazard &amp; Exposure'!AF31</f>
        <v>6.7</v>
      </c>
      <c r="E32" s="109">
        <f>'Hazard &amp; Exposure'!AG31</f>
        <v>7</v>
      </c>
      <c r="F32" s="109">
        <f>'Hazard &amp; Exposure'!AH31</f>
        <v>9.5</v>
      </c>
      <c r="G32" s="109">
        <f>'Hazard &amp; Exposure'!AJ31</f>
        <v>0.7</v>
      </c>
      <c r="H32" s="34">
        <f>'Hazard &amp; Exposure'!AK31</f>
        <v>6.9</v>
      </c>
      <c r="I32" s="109">
        <f>'Hazard &amp; Exposure'!AN31</f>
        <v>4</v>
      </c>
      <c r="J32" s="109">
        <f>'Hazard &amp; Exposure'!AQ31</f>
        <v>5.3</v>
      </c>
      <c r="K32" s="34">
        <f>'Hazard &amp; Exposure'!AR31</f>
        <v>5.3</v>
      </c>
      <c r="L32" s="35">
        <f t="shared" si="0"/>
        <v>6.2</v>
      </c>
      <c r="M32" s="107">
        <f>Vulnerability!G31</f>
        <v>1.5</v>
      </c>
      <c r="N32" s="107">
        <f>Vulnerability!K31</f>
        <v>7</v>
      </c>
      <c r="O32" s="107">
        <f>Vulnerability!Q31</f>
        <v>4.2</v>
      </c>
      <c r="P32" s="34">
        <f>Vulnerability!R31</f>
        <v>3.6</v>
      </c>
      <c r="Q32" s="107">
        <f>Vulnerability!V31</f>
        <v>9.6</v>
      </c>
      <c r="R32" s="107">
        <f>Vulnerability!Y31</f>
        <v>6</v>
      </c>
      <c r="S32" s="107">
        <f>Vulnerability!AA31</f>
        <v>0.5</v>
      </c>
      <c r="T32" s="107">
        <f>Vulnerability!AC31</f>
        <v>3.6</v>
      </c>
      <c r="U32" s="107">
        <f>Vulnerability!AH31</f>
        <v>5.0999999999999996</v>
      </c>
      <c r="V32" s="34">
        <f>Vulnerability!AI31</f>
        <v>6.4</v>
      </c>
      <c r="W32" s="35">
        <f t="shared" si="1"/>
        <v>5.2</v>
      </c>
      <c r="X32" s="106">
        <f>'Lack of Coping Capacity'!E31</f>
        <v>4.2</v>
      </c>
      <c r="Y32" s="106">
        <f>'Lack of Coping Capacity'!H31</f>
        <v>7.8</v>
      </c>
      <c r="Z32" s="106">
        <f>'Lack of Coping Capacity'!N31</f>
        <v>10</v>
      </c>
      <c r="AA32" s="34">
        <f>'Lack of Coping Capacity'!O31</f>
        <v>7.3</v>
      </c>
      <c r="AB32" s="106">
        <f>'Lack of Coping Capacity'!R31</f>
        <v>4.9000000000000004</v>
      </c>
      <c r="AC32" s="106">
        <f>'Lack of Coping Capacity'!W31</f>
        <v>3.4</v>
      </c>
      <c r="AD32" s="106">
        <f>'Lack of Coping Capacity'!Z31</f>
        <v>6.5</v>
      </c>
      <c r="AE32" s="34">
        <f>'Lack of Coping Capacity'!AA31</f>
        <v>4.9000000000000004</v>
      </c>
      <c r="AF32" s="35">
        <f t="shared" si="2"/>
        <v>6.2</v>
      </c>
      <c r="AG32" s="113">
        <f t="shared" si="3"/>
        <v>5.8</v>
      </c>
      <c r="AH32" s="127" t="str">
        <f t="shared" si="5"/>
        <v>High</v>
      </c>
      <c r="AI32" s="176">
        <f t="shared" si="4"/>
        <v>14</v>
      </c>
      <c r="AJ32" s="177">
        <f>VLOOKUP($C32,'INFORM Reliability Index'!$A$2:$H$83,8,FALSE)</f>
        <v>5</v>
      </c>
      <c r="AK32" s="178">
        <f>'Imputed and missing data hidden'!BD30</f>
        <v>1</v>
      </c>
      <c r="AL32" s="179">
        <f t="shared" si="6"/>
        <v>1.8518518518518517E-2</v>
      </c>
      <c r="AM32" s="180">
        <f>'Indicator Date hidden2'!BE31</f>
        <v>1.7777777777777777</v>
      </c>
      <c r="AN32" s="180">
        <f>'Indicator Geographical level'!BI33</f>
        <v>1.0384615384615385</v>
      </c>
    </row>
    <row r="33" spans="1:40">
      <c r="A33" s="88" t="s">
        <v>2</v>
      </c>
      <c r="B33" s="89" t="s">
        <v>299</v>
      </c>
      <c r="C33" s="38" t="s">
        <v>362</v>
      </c>
      <c r="D33" s="110">
        <f>'Hazard &amp; Exposure'!AF32</f>
        <v>8.8000000000000007</v>
      </c>
      <c r="E33" s="109">
        <f>'Hazard &amp; Exposure'!AG32</f>
        <v>6.6</v>
      </c>
      <c r="F33" s="109">
        <f>'Hazard &amp; Exposure'!AH32</f>
        <v>2.2000000000000002</v>
      </c>
      <c r="G33" s="109">
        <f>'Hazard &amp; Exposure'!AJ32</f>
        <v>5.6</v>
      </c>
      <c r="H33" s="34">
        <f>'Hazard &amp; Exposure'!AK32</f>
        <v>6.4</v>
      </c>
      <c r="I33" s="109">
        <f>'Hazard &amp; Exposure'!AN32</f>
        <v>4</v>
      </c>
      <c r="J33" s="109">
        <f>'Hazard &amp; Exposure'!AQ32</f>
        <v>2.5</v>
      </c>
      <c r="K33" s="34">
        <f>'Hazard &amp; Exposure'!AR32</f>
        <v>3.3</v>
      </c>
      <c r="L33" s="35">
        <f t="shared" si="0"/>
        <v>5</v>
      </c>
      <c r="M33" s="107">
        <f>Vulnerability!G32</f>
        <v>1.4</v>
      </c>
      <c r="N33" s="107">
        <f>Vulnerability!K32</f>
        <v>7.8</v>
      </c>
      <c r="O33" s="107">
        <f>Vulnerability!Q32</f>
        <v>4.3</v>
      </c>
      <c r="P33" s="34">
        <f>Vulnerability!R32</f>
        <v>3.7</v>
      </c>
      <c r="Q33" s="107">
        <f>Vulnerability!V32</f>
        <v>9.6</v>
      </c>
      <c r="R33" s="107">
        <f>Vulnerability!Y32</f>
        <v>6</v>
      </c>
      <c r="S33" s="107">
        <f>Vulnerability!AA32</f>
        <v>0.7</v>
      </c>
      <c r="T33" s="107">
        <f>Vulnerability!AC32</f>
        <v>0</v>
      </c>
      <c r="U33" s="107">
        <f>Vulnerability!AH32</f>
        <v>5.0999999999999996</v>
      </c>
      <c r="V33" s="34">
        <f>Vulnerability!AI32</f>
        <v>6.4</v>
      </c>
      <c r="W33" s="35">
        <f t="shared" si="1"/>
        <v>5.2</v>
      </c>
      <c r="X33" s="106">
        <f>'Lack of Coping Capacity'!E32</f>
        <v>4.2</v>
      </c>
      <c r="Y33" s="106">
        <f>'Lack of Coping Capacity'!H32</f>
        <v>8.1</v>
      </c>
      <c r="Z33" s="106">
        <f>'Lack of Coping Capacity'!N32</f>
        <v>10</v>
      </c>
      <c r="AA33" s="34">
        <f>'Lack of Coping Capacity'!O32</f>
        <v>7.4</v>
      </c>
      <c r="AB33" s="106">
        <f>'Lack of Coping Capacity'!R32</f>
        <v>5.0999999999999996</v>
      </c>
      <c r="AC33" s="106">
        <f>'Lack of Coping Capacity'!W32</f>
        <v>3.9</v>
      </c>
      <c r="AD33" s="106">
        <f>'Lack of Coping Capacity'!Z32</f>
        <v>6.5</v>
      </c>
      <c r="AE33" s="34">
        <f>'Lack of Coping Capacity'!AA32</f>
        <v>5.2</v>
      </c>
      <c r="AF33" s="35">
        <f t="shared" si="2"/>
        <v>6.4</v>
      </c>
      <c r="AG33" s="113">
        <f t="shared" si="3"/>
        <v>5.5</v>
      </c>
      <c r="AH33" s="127" t="str">
        <f t="shared" si="5"/>
        <v>High</v>
      </c>
      <c r="AI33" s="176">
        <f t="shared" si="4"/>
        <v>18</v>
      </c>
      <c r="AJ33" s="177">
        <f>VLOOKUP($C33,'INFORM Reliability Index'!$A$2:$H$83,8,FALSE)</f>
        <v>5</v>
      </c>
      <c r="AK33" s="178">
        <f>'Imputed and missing data hidden'!BD31</f>
        <v>1</v>
      </c>
      <c r="AL33" s="179">
        <f t="shared" si="6"/>
        <v>1.8518518518518517E-2</v>
      </c>
      <c r="AM33" s="180">
        <f>'Indicator Date hidden2'!BE32</f>
        <v>1.7777777777777777</v>
      </c>
      <c r="AN33" s="180">
        <f>'Indicator Geographical level'!BI34</f>
        <v>1.0384615384615385</v>
      </c>
    </row>
    <row r="34" spans="1:40">
      <c r="A34" s="88" t="s">
        <v>2</v>
      </c>
      <c r="B34" s="89" t="s">
        <v>300</v>
      </c>
      <c r="C34" s="38" t="s">
        <v>363</v>
      </c>
      <c r="D34" s="110">
        <f>'Hazard &amp; Exposure'!AF33</f>
        <v>8.9</v>
      </c>
      <c r="E34" s="109">
        <f>'Hazard &amp; Exposure'!AG33</f>
        <v>6.7</v>
      </c>
      <c r="F34" s="109">
        <f>'Hazard &amp; Exposure'!AH33</f>
        <v>0</v>
      </c>
      <c r="G34" s="109">
        <f>'Hazard &amp; Exposure'!AJ33</f>
        <v>5.9</v>
      </c>
      <c r="H34" s="34">
        <f>'Hazard &amp; Exposure'!AK33</f>
        <v>6.2</v>
      </c>
      <c r="I34" s="109">
        <f>'Hazard &amp; Exposure'!AN33</f>
        <v>4</v>
      </c>
      <c r="J34" s="109">
        <f>'Hazard &amp; Exposure'!AQ33</f>
        <v>4.0999999999999996</v>
      </c>
      <c r="K34" s="34">
        <f>'Hazard &amp; Exposure'!AR33</f>
        <v>4.0999999999999996</v>
      </c>
      <c r="L34" s="35">
        <f t="shared" ref="L34:L65" si="7">ROUND((10-GEOMEAN(((10-H34)/10*9+1),((10-K34)/10*9+1)))/9*10,1)</f>
        <v>5.2</v>
      </c>
      <c r="M34" s="107">
        <f>Vulnerability!G33</f>
        <v>1.4</v>
      </c>
      <c r="N34" s="107">
        <f>Vulnerability!K33</f>
        <v>7.9</v>
      </c>
      <c r="O34" s="107">
        <f>Vulnerability!Q33</f>
        <v>4.2</v>
      </c>
      <c r="P34" s="34">
        <f>Vulnerability!R33</f>
        <v>3.7</v>
      </c>
      <c r="Q34" s="107">
        <f>Vulnerability!V33</f>
        <v>9.6</v>
      </c>
      <c r="R34" s="107">
        <f>Vulnerability!Y33</f>
        <v>6</v>
      </c>
      <c r="S34" s="107">
        <f>Vulnerability!AA33</f>
        <v>0.1</v>
      </c>
      <c r="T34" s="107">
        <f>Vulnerability!AC33</f>
        <v>0</v>
      </c>
      <c r="U34" s="107">
        <f>Vulnerability!AH33</f>
        <v>5.0999999999999996</v>
      </c>
      <c r="V34" s="34">
        <f>Vulnerability!AI33</f>
        <v>6.4</v>
      </c>
      <c r="W34" s="35">
        <f t="shared" ref="W34:W65" si="8">ROUND((10-GEOMEAN(((10-P34)/10*9+1),((10-V34)/10*9+1)))/9*10,1)</f>
        <v>5.2</v>
      </c>
      <c r="X34" s="106">
        <f>'Lack of Coping Capacity'!E33</f>
        <v>4.2</v>
      </c>
      <c r="Y34" s="106">
        <f>'Lack of Coping Capacity'!H33</f>
        <v>8.3000000000000007</v>
      </c>
      <c r="Z34" s="106">
        <f>'Lack of Coping Capacity'!N33</f>
        <v>10</v>
      </c>
      <c r="AA34" s="34">
        <f>'Lack of Coping Capacity'!O33</f>
        <v>7.5</v>
      </c>
      <c r="AB34" s="106">
        <f>'Lack of Coping Capacity'!R33</f>
        <v>5.2</v>
      </c>
      <c r="AC34" s="106">
        <f>'Lack of Coping Capacity'!W33</f>
        <v>3.3</v>
      </c>
      <c r="AD34" s="106">
        <f>'Lack of Coping Capacity'!Z33</f>
        <v>6.5</v>
      </c>
      <c r="AE34" s="34">
        <f>'Lack of Coping Capacity'!AA33</f>
        <v>5</v>
      </c>
      <c r="AF34" s="35">
        <f t="shared" ref="AF34:AF65" si="9">ROUND((10-GEOMEAN(((10-AA34)/10*9+1),((10-AE34)/10*9+1)))/9*10,1)</f>
        <v>6.4</v>
      </c>
      <c r="AG34" s="113">
        <f t="shared" ref="AG34:AG65" si="10">ROUND(L34^(1/3)*W34^(1/3)*AF34^(1/3),1)</f>
        <v>5.6</v>
      </c>
      <c r="AH34" s="127" t="str">
        <f t="shared" si="5"/>
        <v>High</v>
      </c>
      <c r="AI34" s="176">
        <f t="shared" si="4"/>
        <v>16</v>
      </c>
      <c r="AJ34" s="177">
        <f>VLOOKUP($C34,'INFORM Reliability Index'!$A$2:$H$83,8,FALSE)</f>
        <v>5</v>
      </c>
      <c r="AK34" s="178">
        <f>'Imputed and missing data hidden'!BD32</f>
        <v>1</v>
      </c>
      <c r="AL34" s="179">
        <f t="shared" si="6"/>
        <v>1.8518518518518517E-2</v>
      </c>
      <c r="AM34" s="180">
        <f>'Indicator Date hidden2'!BE33</f>
        <v>1.7777777777777777</v>
      </c>
      <c r="AN34" s="180">
        <f>'Indicator Geographical level'!BI35</f>
        <v>1.0384615384615385</v>
      </c>
    </row>
    <row r="35" spans="1:40">
      <c r="A35" s="181" t="s">
        <v>2</v>
      </c>
      <c r="B35" s="182" t="s">
        <v>728</v>
      </c>
      <c r="C35" s="183" t="s">
        <v>364</v>
      </c>
      <c r="D35" s="184">
        <f>'Hazard &amp; Exposure'!AF34</f>
        <v>6.4</v>
      </c>
      <c r="E35" s="185">
        <f>'Hazard &amp; Exposure'!AG34</f>
        <v>7.9</v>
      </c>
      <c r="F35" s="185">
        <f>'Hazard &amp; Exposure'!AH34</f>
        <v>0</v>
      </c>
      <c r="G35" s="185">
        <f>'Hazard &amp; Exposure'!AJ34</f>
        <v>0</v>
      </c>
      <c r="H35" s="186">
        <f>'Hazard &amp; Exposure'!AK34</f>
        <v>4.5</v>
      </c>
      <c r="I35" s="185">
        <f>'Hazard &amp; Exposure'!AN34</f>
        <v>4</v>
      </c>
      <c r="J35" s="185">
        <f>'Hazard &amp; Exposure'!AQ34</f>
        <v>1.6</v>
      </c>
      <c r="K35" s="186">
        <f>'Hazard &amp; Exposure'!AR34</f>
        <v>2.9</v>
      </c>
      <c r="L35" s="187">
        <f t="shared" si="7"/>
        <v>3.7</v>
      </c>
      <c r="M35" s="188">
        <f>Vulnerability!G34</f>
        <v>1.4</v>
      </c>
      <c r="N35" s="188">
        <f>Vulnerability!K34</f>
        <v>7.3</v>
      </c>
      <c r="O35" s="188">
        <f>Vulnerability!Q34</f>
        <v>4.0999999999999996</v>
      </c>
      <c r="P35" s="186">
        <f>Vulnerability!R34</f>
        <v>3.6</v>
      </c>
      <c r="Q35" s="188">
        <f>Vulnerability!V34</f>
        <v>7.8</v>
      </c>
      <c r="R35" s="188">
        <f>Vulnerability!Y34</f>
        <v>6</v>
      </c>
      <c r="S35" s="188">
        <f>Vulnerability!AA34</f>
        <v>0.4</v>
      </c>
      <c r="T35" s="188">
        <f>Vulnerability!AC34</f>
        <v>1.8</v>
      </c>
      <c r="U35" s="188">
        <f>Vulnerability!AH34</f>
        <v>5.0999999999999996</v>
      </c>
      <c r="V35" s="186">
        <f>Vulnerability!AI34</f>
        <v>5.4</v>
      </c>
      <c r="W35" s="187">
        <f t="shared" si="8"/>
        <v>4.5999999999999996</v>
      </c>
      <c r="X35" s="189">
        <f>'Lack of Coping Capacity'!E34</f>
        <v>4.2</v>
      </c>
      <c r="Y35" s="189">
        <f>'Lack of Coping Capacity'!H34</f>
        <v>6.3</v>
      </c>
      <c r="Z35" s="189">
        <f>'Lack of Coping Capacity'!N34</f>
        <v>10</v>
      </c>
      <c r="AA35" s="186">
        <f>'Lack of Coping Capacity'!O34</f>
        <v>6.8</v>
      </c>
      <c r="AB35" s="189">
        <f>'Lack of Coping Capacity'!R34</f>
        <v>3</v>
      </c>
      <c r="AC35" s="189">
        <f>'Lack of Coping Capacity'!W34</f>
        <v>1.5</v>
      </c>
      <c r="AD35" s="189">
        <f>'Lack of Coping Capacity'!Z34</f>
        <v>6.5</v>
      </c>
      <c r="AE35" s="186">
        <f>'Lack of Coping Capacity'!AA34</f>
        <v>3.7</v>
      </c>
      <c r="AF35" s="187">
        <f t="shared" si="9"/>
        <v>5.5</v>
      </c>
      <c r="AG35" s="190">
        <f t="shared" si="10"/>
        <v>4.5</v>
      </c>
      <c r="AH35" s="127" t="str">
        <f>IF(AG35&gt;=7.4,"Very High",IF(AG35&gt;=5.3,"High",IF(AG35&gt;=4.4,"Medium",IF(AG35&gt;=3.5,"Low","Very Low"))))</f>
        <v>Medium</v>
      </c>
      <c r="AI35" s="176">
        <f t="shared" si="4"/>
        <v>34</v>
      </c>
      <c r="AJ35" s="177">
        <f>VLOOKUP($C35,'INFORM Reliability Index'!$A$2:$H$83,8,FALSE)</f>
        <v>5</v>
      </c>
      <c r="AK35" s="178">
        <f>'Imputed and missing data hidden'!BD33</f>
        <v>1</v>
      </c>
      <c r="AL35" s="179">
        <f t="shared" si="6"/>
        <v>1.8518518518518517E-2</v>
      </c>
      <c r="AM35" s="180">
        <f>'Indicator Date hidden2'!BE34</f>
        <v>1.7777777777777777</v>
      </c>
      <c r="AN35" s="180">
        <f>'Indicator Geographical level'!BI36</f>
        <v>1.0384615384615385</v>
      </c>
    </row>
    <row r="36" spans="1:40">
      <c r="A36" s="191" t="s">
        <v>4</v>
      </c>
      <c r="B36" s="191" t="s">
        <v>301</v>
      </c>
      <c r="C36" s="192" t="s">
        <v>365</v>
      </c>
      <c r="D36" s="193">
        <f>'Hazard &amp; Exposure'!AF35</f>
        <v>9</v>
      </c>
      <c r="E36" s="194">
        <f>'Hazard &amp; Exposure'!AG35</f>
        <v>6</v>
      </c>
      <c r="F36" s="194">
        <f>'Hazard &amp; Exposure'!AH35</f>
        <v>7.5</v>
      </c>
      <c r="G36" s="194">
        <f>'Hazard &amp; Exposure'!AJ35</f>
        <v>5.4</v>
      </c>
      <c r="H36" s="195">
        <f>'Hazard &amp; Exposure'!AK35</f>
        <v>7.2</v>
      </c>
      <c r="I36" s="194">
        <f>'Hazard &amp; Exposure'!AN35</f>
        <v>4.5</v>
      </c>
      <c r="J36" s="194">
        <f>'Hazard &amp; Exposure'!AQ35</f>
        <v>5.3</v>
      </c>
      <c r="K36" s="195">
        <f>'Hazard &amp; Exposure'!AR35</f>
        <v>5.3</v>
      </c>
      <c r="L36" s="196">
        <f t="shared" si="7"/>
        <v>6.3</v>
      </c>
      <c r="M36" s="197">
        <f>Vulnerability!G35</f>
        <v>5.3</v>
      </c>
      <c r="N36" s="197">
        <f>Vulnerability!K35</f>
        <v>6.2</v>
      </c>
      <c r="O36" s="197">
        <f>Vulnerability!Q35</f>
        <v>7.8</v>
      </c>
      <c r="P36" s="195">
        <f>Vulnerability!R35</f>
        <v>6.2</v>
      </c>
      <c r="Q36" s="197">
        <f>Vulnerability!V35</f>
        <v>0.7</v>
      </c>
      <c r="R36" s="197">
        <f>Vulnerability!Y35</f>
        <v>4.3</v>
      </c>
      <c r="S36" s="197">
        <f>Vulnerability!AA35</f>
        <v>3</v>
      </c>
      <c r="T36" s="197">
        <f>Vulnerability!AC35</f>
        <v>0</v>
      </c>
      <c r="U36" s="197">
        <f>Vulnerability!AH35</f>
        <v>4</v>
      </c>
      <c r="V36" s="195">
        <f>Vulnerability!AI35</f>
        <v>3.1</v>
      </c>
      <c r="W36" s="196">
        <f t="shared" si="8"/>
        <v>4.8</v>
      </c>
      <c r="X36" s="198">
        <f>'Lack of Coping Capacity'!E35</f>
        <v>6.8</v>
      </c>
      <c r="Y36" s="198">
        <f>'Lack of Coping Capacity'!H35</f>
        <v>10</v>
      </c>
      <c r="Z36" s="198">
        <f>'Lack of Coping Capacity'!N35</f>
        <v>7</v>
      </c>
      <c r="AA36" s="195">
        <f>'Lack of Coping Capacity'!O35</f>
        <v>7.9</v>
      </c>
      <c r="AB36" s="198">
        <f>'Lack of Coping Capacity'!R35</f>
        <v>5.7</v>
      </c>
      <c r="AC36" s="198">
        <f>'Lack of Coping Capacity'!W35</f>
        <v>6.7</v>
      </c>
      <c r="AD36" s="198">
        <f>'Lack of Coping Capacity'!Z35</f>
        <v>9.6999999999999993</v>
      </c>
      <c r="AE36" s="195">
        <f>'Lack of Coping Capacity'!AA35</f>
        <v>7.4</v>
      </c>
      <c r="AF36" s="196">
        <f t="shared" si="9"/>
        <v>7.7</v>
      </c>
      <c r="AG36" s="199">
        <f t="shared" si="10"/>
        <v>6.2</v>
      </c>
      <c r="AH36" s="127" t="str">
        <f t="shared" si="5"/>
        <v>High</v>
      </c>
      <c r="AI36" s="200">
        <f t="shared" ref="AI36:AI67" si="11">_xlfn.RANK.EQ(AG36,AG$4:AG$85)</f>
        <v>9</v>
      </c>
      <c r="AJ36" s="201">
        <f>VLOOKUP($C36,'INFORM Reliability Index'!$A$2:$H$83,8,FALSE)</f>
        <v>3.7</v>
      </c>
      <c r="AK36" s="202">
        <f>'Imputed and missing data hidden'!BD34</f>
        <v>0</v>
      </c>
      <c r="AL36" s="203">
        <f t="shared" si="6"/>
        <v>0</v>
      </c>
      <c r="AM36" s="204">
        <f>'Indicator Date hidden2'!BE35</f>
        <v>1.7777777777777777</v>
      </c>
      <c r="AN36" s="204">
        <f>'Indicator Geographical level'!BI37</f>
        <v>1.3478260869565217</v>
      </c>
    </row>
    <row r="37" spans="1:40">
      <c r="A37" s="88" t="s">
        <v>4</v>
      </c>
      <c r="B37" s="89" t="s">
        <v>729</v>
      </c>
      <c r="C37" s="38" t="s">
        <v>366</v>
      </c>
      <c r="D37" s="110">
        <f>'Hazard &amp; Exposure'!AF36</f>
        <v>9.5</v>
      </c>
      <c r="E37" s="109">
        <f>'Hazard &amp; Exposure'!AG36</f>
        <v>6.4</v>
      </c>
      <c r="F37" s="109">
        <f>'Hazard &amp; Exposure'!AH36</f>
        <v>0</v>
      </c>
      <c r="G37" s="109">
        <f>'Hazard &amp; Exposure'!AJ36</f>
        <v>0</v>
      </c>
      <c r="H37" s="34">
        <f>'Hazard &amp; Exposure'!AK36</f>
        <v>5.6</v>
      </c>
      <c r="I37" s="109">
        <f>'Hazard &amp; Exposure'!AN36</f>
        <v>4.5</v>
      </c>
      <c r="J37" s="109">
        <f>'Hazard &amp; Exposure'!AQ36</f>
        <v>6.1</v>
      </c>
      <c r="K37" s="34">
        <f>'Hazard &amp; Exposure'!AR36</f>
        <v>6.1</v>
      </c>
      <c r="L37" s="35">
        <f t="shared" si="7"/>
        <v>5.9</v>
      </c>
      <c r="M37" s="107">
        <f>Vulnerability!G36</f>
        <v>3</v>
      </c>
      <c r="N37" s="107">
        <f>Vulnerability!K36</f>
        <v>4.0999999999999996</v>
      </c>
      <c r="O37" s="107">
        <f>Vulnerability!Q36</f>
        <v>7.8</v>
      </c>
      <c r="P37" s="34">
        <f>Vulnerability!R36</f>
        <v>4.5</v>
      </c>
      <c r="Q37" s="107">
        <f>Vulnerability!V36</f>
        <v>0.6</v>
      </c>
      <c r="R37" s="107">
        <f>Vulnerability!Y36</f>
        <v>7.5</v>
      </c>
      <c r="S37" s="107">
        <f>Vulnerability!AA36</f>
        <v>1</v>
      </c>
      <c r="T37" s="107">
        <f>Vulnerability!AC36</f>
        <v>0</v>
      </c>
      <c r="U37" s="107">
        <f>Vulnerability!AH36</f>
        <v>4</v>
      </c>
      <c r="V37" s="34">
        <f>Vulnerability!AI36</f>
        <v>3.9</v>
      </c>
      <c r="W37" s="35">
        <f t="shared" si="8"/>
        <v>4.2</v>
      </c>
      <c r="X37" s="106">
        <f>'Lack of Coping Capacity'!E36</f>
        <v>6.8</v>
      </c>
      <c r="Y37" s="106">
        <f>'Lack of Coping Capacity'!H36</f>
        <v>9</v>
      </c>
      <c r="Z37" s="106">
        <f>'Lack of Coping Capacity'!N36</f>
        <v>8.1</v>
      </c>
      <c r="AA37" s="34">
        <f>'Lack of Coping Capacity'!O36</f>
        <v>8</v>
      </c>
      <c r="AB37" s="106">
        <f>'Lack of Coping Capacity'!R36</f>
        <v>5.7</v>
      </c>
      <c r="AC37" s="106">
        <f>'Lack of Coping Capacity'!W36</f>
        <v>0.8</v>
      </c>
      <c r="AD37" s="106">
        <f>'Lack of Coping Capacity'!Z36</f>
        <v>6.1</v>
      </c>
      <c r="AE37" s="34">
        <f>'Lack of Coping Capacity'!AA36</f>
        <v>4.2</v>
      </c>
      <c r="AF37" s="35">
        <f t="shared" si="9"/>
        <v>6.5</v>
      </c>
      <c r="AG37" s="113">
        <f t="shared" si="10"/>
        <v>5.4</v>
      </c>
      <c r="AH37" s="127" t="str">
        <f t="shared" si="5"/>
        <v>High</v>
      </c>
      <c r="AI37" s="176">
        <f t="shared" si="11"/>
        <v>20</v>
      </c>
      <c r="AJ37" s="177">
        <f>VLOOKUP($C37,'INFORM Reliability Index'!$A$2:$H$83,8,FALSE)</f>
        <v>3.8</v>
      </c>
      <c r="AK37" s="178">
        <f>'Imputed and missing data hidden'!BD35</f>
        <v>1</v>
      </c>
      <c r="AL37" s="179">
        <f t="shared" si="6"/>
        <v>1.8518518518518517E-2</v>
      </c>
      <c r="AM37" s="180">
        <f>'Indicator Date hidden2'!BE36</f>
        <v>1.7777777777777777</v>
      </c>
      <c r="AN37" s="180">
        <f>'Indicator Geographical level'!BI38</f>
        <v>1.3478260869565217</v>
      </c>
    </row>
    <row r="38" spans="1:40">
      <c r="A38" s="88" t="s">
        <v>4</v>
      </c>
      <c r="B38" s="89" t="s">
        <v>302</v>
      </c>
      <c r="C38" s="38" t="s">
        <v>367</v>
      </c>
      <c r="D38" s="110">
        <f>'Hazard &amp; Exposure'!AF37</f>
        <v>9.4</v>
      </c>
      <c r="E38" s="109">
        <f>'Hazard &amp; Exposure'!AG37</f>
        <v>5</v>
      </c>
      <c r="F38" s="109">
        <f>'Hazard &amp; Exposure'!AH37</f>
        <v>8.6</v>
      </c>
      <c r="G38" s="109">
        <f>'Hazard &amp; Exposure'!AJ37</f>
        <v>2.5</v>
      </c>
      <c r="H38" s="34">
        <f>'Hazard &amp; Exposure'!AK37</f>
        <v>7.2</v>
      </c>
      <c r="I38" s="109">
        <f>'Hazard &amp; Exposure'!AN37</f>
        <v>4.5</v>
      </c>
      <c r="J38" s="109">
        <f>'Hazard &amp; Exposure'!AQ37</f>
        <v>4.4000000000000004</v>
      </c>
      <c r="K38" s="34">
        <f>'Hazard &amp; Exposure'!AR37</f>
        <v>4.5</v>
      </c>
      <c r="L38" s="35">
        <f t="shared" si="7"/>
        <v>6</v>
      </c>
      <c r="M38" s="107">
        <f>Vulnerability!G37</f>
        <v>4.2</v>
      </c>
      <c r="N38" s="107">
        <f>Vulnerability!K37</f>
        <v>5.4</v>
      </c>
      <c r="O38" s="107">
        <f>Vulnerability!Q37</f>
        <v>7.8</v>
      </c>
      <c r="P38" s="34">
        <f>Vulnerability!R37</f>
        <v>5.4</v>
      </c>
      <c r="Q38" s="107">
        <f>Vulnerability!V37</f>
        <v>0.6</v>
      </c>
      <c r="R38" s="107">
        <f>Vulnerability!Y37</f>
        <v>8.4</v>
      </c>
      <c r="S38" s="107">
        <f>Vulnerability!AA37</f>
        <v>3.1</v>
      </c>
      <c r="T38" s="107">
        <f>Vulnerability!AC37</f>
        <v>0</v>
      </c>
      <c r="U38" s="107">
        <f>Vulnerability!AH37</f>
        <v>4</v>
      </c>
      <c r="V38" s="34">
        <f>Vulnerability!AI37</f>
        <v>4.8</v>
      </c>
      <c r="W38" s="35">
        <f t="shared" si="8"/>
        <v>5.0999999999999996</v>
      </c>
      <c r="X38" s="106">
        <f>'Lack of Coping Capacity'!E37</f>
        <v>6.8</v>
      </c>
      <c r="Y38" s="106">
        <f>'Lack of Coping Capacity'!H37</f>
        <v>9.8000000000000007</v>
      </c>
      <c r="Z38" s="106">
        <f>'Lack of Coping Capacity'!N37</f>
        <v>7.8</v>
      </c>
      <c r="AA38" s="34">
        <f>'Lack of Coping Capacity'!O37</f>
        <v>8.1</v>
      </c>
      <c r="AB38" s="106">
        <f>'Lack of Coping Capacity'!R37</f>
        <v>5.7</v>
      </c>
      <c r="AC38" s="106">
        <f>'Lack of Coping Capacity'!W37</f>
        <v>3.5</v>
      </c>
      <c r="AD38" s="106">
        <f>'Lack of Coping Capacity'!Z37</f>
        <v>8.4</v>
      </c>
      <c r="AE38" s="34">
        <f>'Lack of Coping Capacity'!AA37</f>
        <v>5.9</v>
      </c>
      <c r="AF38" s="35">
        <f t="shared" si="9"/>
        <v>7.1</v>
      </c>
      <c r="AG38" s="113">
        <f t="shared" si="10"/>
        <v>6</v>
      </c>
      <c r="AH38" s="127" t="str">
        <f t="shared" si="5"/>
        <v>High</v>
      </c>
      <c r="AI38" s="176">
        <f t="shared" si="11"/>
        <v>11</v>
      </c>
      <c r="AJ38" s="177">
        <f>VLOOKUP($C38,'INFORM Reliability Index'!$A$2:$H$83,8,FALSE)</f>
        <v>3.7</v>
      </c>
      <c r="AK38" s="178">
        <f>'Imputed and missing data hidden'!BD36</f>
        <v>0</v>
      </c>
      <c r="AL38" s="179">
        <f t="shared" si="6"/>
        <v>0</v>
      </c>
      <c r="AM38" s="180">
        <f>'Indicator Date hidden2'!BE37</f>
        <v>1.7777777777777777</v>
      </c>
      <c r="AN38" s="180">
        <f>'Indicator Geographical level'!BI39</f>
        <v>1.3478260869565217</v>
      </c>
    </row>
    <row r="39" spans="1:40">
      <c r="A39" s="88" t="s">
        <v>4</v>
      </c>
      <c r="B39" s="89" t="s">
        <v>303</v>
      </c>
      <c r="C39" s="38" t="s">
        <v>368</v>
      </c>
      <c r="D39" s="110">
        <f>'Hazard &amp; Exposure'!AF38</f>
        <v>9</v>
      </c>
      <c r="E39" s="109">
        <f>'Hazard &amp; Exposure'!AG38</f>
        <v>4.8</v>
      </c>
      <c r="F39" s="109">
        <f>'Hazard &amp; Exposure'!AH38</f>
        <v>9.1</v>
      </c>
      <c r="G39" s="109">
        <f>'Hazard &amp; Exposure'!AJ38</f>
        <v>0.7</v>
      </c>
      <c r="H39" s="34">
        <f>'Hazard &amp; Exposure'!AK38</f>
        <v>7</v>
      </c>
      <c r="I39" s="109">
        <f>'Hazard &amp; Exposure'!AN38</f>
        <v>4.5</v>
      </c>
      <c r="J39" s="109">
        <f>'Hazard &amp; Exposure'!AQ38</f>
        <v>5</v>
      </c>
      <c r="K39" s="34">
        <f>'Hazard &amp; Exposure'!AR38</f>
        <v>5</v>
      </c>
      <c r="L39" s="35">
        <f t="shared" si="7"/>
        <v>6.1</v>
      </c>
      <c r="M39" s="107">
        <f>Vulnerability!G38</f>
        <v>3.3</v>
      </c>
      <c r="N39" s="107">
        <f>Vulnerability!K38</f>
        <v>5.4</v>
      </c>
      <c r="O39" s="107">
        <f>Vulnerability!Q38</f>
        <v>7.8</v>
      </c>
      <c r="P39" s="34">
        <f>Vulnerability!R38</f>
        <v>5</v>
      </c>
      <c r="Q39" s="107">
        <f>Vulnerability!V38</f>
        <v>0.6</v>
      </c>
      <c r="R39" s="107">
        <f>Vulnerability!Y38</f>
        <v>3.9</v>
      </c>
      <c r="S39" s="107">
        <f>Vulnerability!AA38</f>
        <v>3.4</v>
      </c>
      <c r="T39" s="107">
        <f>Vulnerability!AC38</f>
        <v>0</v>
      </c>
      <c r="U39" s="107">
        <f>Vulnerability!AH38</f>
        <v>4</v>
      </c>
      <c r="V39" s="34">
        <f>Vulnerability!AI38</f>
        <v>3.1</v>
      </c>
      <c r="W39" s="35">
        <f t="shared" si="8"/>
        <v>4.0999999999999996</v>
      </c>
      <c r="X39" s="106">
        <f>'Lack of Coping Capacity'!E38</f>
        <v>6.8</v>
      </c>
      <c r="Y39" s="106">
        <f>'Lack of Coping Capacity'!H38</f>
        <v>9.3000000000000007</v>
      </c>
      <c r="Z39" s="106">
        <f>'Lack of Coping Capacity'!N38</f>
        <v>6.3</v>
      </c>
      <c r="AA39" s="34">
        <f>'Lack of Coping Capacity'!O38</f>
        <v>7.5</v>
      </c>
      <c r="AB39" s="106">
        <f>'Lack of Coping Capacity'!R38</f>
        <v>5.7</v>
      </c>
      <c r="AC39" s="106">
        <f>'Lack of Coping Capacity'!W38</f>
        <v>4.2</v>
      </c>
      <c r="AD39" s="106">
        <f>'Lack of Coping Capacity'!Z38</f>
        <v>9.3000000000000007</v>
      </c>
      <c r="AE39" s="34">
        <f>'Lack of Coping Capacity'!AA38</f>
        <v>6.4</v>
      </c>
      <c r="AF39" s="35">
        <f t="shared" si="9"/>
        <v>7</v>
      </c>
      <c r="AG39" s="113">
        <f t="shared" si="10"/>
        <v>5.6</v>
      </c>
      <c r="AH39" s="127" t="str">
        <f t="shared" si="5"/>
        <v>High</v>
      </c>
      <c r="AI39" s="176">
        <f t="shared" si="11"/>
        <v>16</v>
      </c>
      <c r="AJ39" s="177">
        <f>VLOOKUP($C39,'INFORM Reliability Index'!$A$2:$H$83,8,FALSE)</f>
        <v>3.7</v>
      </c>
      <c r="AK39" s="178">
        <f>'Imputed and missing data hidden'!BD37</f>
        <v>0</v>
      </c>
      <c r="AL39" s="179">
        <f t="shared" si="6"/>
        <v>0</v>
      </c>
      <c r="AM39" s="180">
        <f>'Indicator Date hidden2'!BE38</f>
        <v>1.7777777777777777</v>
      </c>
      <c r="AN39" s="180">
        <f>'Indicator Geographical level'!BI40</f>
        <v>1.3478260869565217</v>
      </c>
    </row>
    <row r="40" spans="1:40">
      <c r="A40" s="88" t="s">
        <v>4</v>
      </c>
      <c r="B40" s="89" t="s">
        <v>304</v>
      </c>
      <c r="C40" s="38" t="s">
        <v>369</v>
      </c>
      <c r="D40" s="110">
        <f>'Hazard &amp; Exposure'!AF39</f>
        <v>9.5</v>
      </c>
      <c r="E40" s="109">
        <f>'Hazard &amp; Exposure'!AG39</f>
        <v>7.4</v>
      </c>
      <c r="F40" s="109">
        <f>'Hazard &amp; Exposure'!AH39</f>
        <v>9.4</v>
      </c>
      <c r="G40" s="109">
        <f>'Hazard &amp; Exposure'!AJ39</f>
        <v>9.9</v>
      </c>
      <c r="H40" s="34">
        <f>'Hazard &amp; Exposure'!AK39</f>
        <v>9.1999999999999993</v>
      </c>
      <c r="I40" s="109">
        <f>'Hazard &amp; Exposure'!AN39</f>
        <v>4.5</v>
      </c>
      <c r="J40" s="109">
        <f>'Hazard &amp; Exposure'!AQ39</f>
        <v>6.1</v>
      </c>
      <c r="K40" s="34">
        <f>'Hazard &amp; Exposure'!AR39</f>
        <v>6.1</v>
      </c>
      <c r="L40" s="35">
        <f t="shared" si="7"/>
        <v>8</v>
      </c>
      <c r="M40" s="107">
        <f>Vulnerability!G39</f>
        <v>4.9000000000000004</v>
      </c>
      <c r="N40" s="107">
        <f>Vulnerability!K39</f>
        <v>5.5</v>
      </c>
      <c r="O40" s="107">
        <f>Vulnerability!Q39</f>
        <v>7.8</v>
      </c>
      <c r="P40" s="34">
        <f>Vulnerability!R39</f>
        <v>5.8</v>
      </c>
      <c r="Q40" s="107">
        <f>Vulnerability!V39</f>
        <v>0.6</v>
      </c>
      <c r="R40" s="107">
        <f>Vulnerability!Y39</f>
        <v>4.8</v>
      </c>
      <c r="S40" s="107">
        <f>Vulnerability!AA39</f>
        <v>2.2999999999999998</v>
      </c>
      <c r="T40" s="107">
        <f>Vulnerability!AC39</f>
        <v>0</v>
      </c>
      <c r="U40" s="107">
        <f>Vulnerability!AH39</f>
        <v>4</v>
      </c>
      <c r="V40" s="34">
        <f>Vulnerability!AI39</f>
        <v>3.1</v>
      </c>
      <c r="W40" s="35">
        <f t="shared" si="8"/>
        <v>4.5999999999999996</v>
      </c>
      <c r="X40" s="106">
        <f>'Lack of Coping Capacity'!E39</f>
        <v>6.8</v>
      </c>
      <c r="Y40" s="106">
        <f>'Lack of Coping Capacity'!H39</f>
        <v>10</v>
      </c>
      <c r="Z40" s="106">
        <f>'Lack of Coping Capacity'!N39</f>
        <v>7.8</v>
      </c>
      <c r="AA40" s="34">
        <f>'Lack of Coping Capacity'!O39</f>
        <v>8.1999999999999993</v>
      </c>
      <c r="AB40" s="106">
        <f>'Lack of Coping Capacity'!R39</f>
        <v>5.7</v>
      </c>
      <c r="AC40" s="106">
        <f>'Lack of Coping Capacity'!W39</f>
        <v>4.8</v>
      </c>
      <c r="AD40" s="106">
        <f>'Lack of Coping Capacity'!Z39</f>
        <v>9.1999999999999993</v>
      </c>
      <c r="AE40" s="34">
        <f>'Lack of Coping Capacity'!AA39</f>
        <v>6.6</v>
      </c>
      <c r="AF40" s="35">
        <f t="shared" si="9"/>
        <v>7.5</v>
      </c>
      <c r="AG40" s="113">
        <f t="shared" si="10"/>
        <v>6.5</v>
      </c>
      <c r="AH40" s="127" t="str">
        <f t="shared" si="5"/>
        <v>High</v>
      </c>
      <c r="AI40" s="176">
        <f t="shared" si="11"/>
        <v>6</v>
      </c>
      <c r="AJ40" s="177">
        <f>VLOOKUP($C40,'INFORM Reliability Index'!$A$2:$H$83,8,FALSE)</f>
        <v>3.7</v>
      </c>
      <c r="AK40" s="178">
        <f>'Imputed and missing data hidden'!BD38</f>
        <v>0</v>
      </c>
      <c r="AL40" s="179">
        <f t="shared" si="6"/>
        <v>0</v>
      </c>
      <c r="AM40" s="180">
        <f>'Indicator Date hidden2'!BE39</f>
        <v>1.7777777777777777</v>
      </c>
      <c r="AN40" s="180">
        <f>'Indicator Geographical level'!BI41</f>
        <v>1.3478260869565217</v>
      </c>
    </row>
    <row r="41" spans="1:40">
      <c r="A41" s="88" t="s">
        <v>4</v>
      </c>
      <c r="B41" s="89" t="s">
        <v>305</v>
      </c>
      <c r="C41" s="38" t="s">
        <v>370</v>
      </c>
      <c r="D41" s="110">
        <f>'Hazard &amp; Exposure'!AF40</f>
        <v>9</v>
      </c>
      <c r="E41" s="109">
        <f>'Hazard &amp; Exposure'!AG40</f>
        <v>5.2</v>
      </c>
      <c r="F41" s="109">
        <f>'Hazard &amp; Exposure'!AH40</f>
        <v>9.1</v>
      </c>
      <c r="G41" s="109">
        <f>'Hazard &amp; Exposure'!AJ40</f>
        <v>1.3</v>
      </c>
      <c r="H41" s="34">
        <f>'Hazard &amp; Exposure'!AK40</f>
        <v>7.1</v>
      </c>
      <c r="I41" s="109">
        <f>'Hazard &amp; Exposure'!AN40</f>
        <v>4.5</v>
      </c>
      <c r="J41" s="109">
        <f>'Hazard &amp; Exposure'!AQ40</f>
        <v>4.4000000000000004</v>
      </c>
      <c r="K41" s="34">
        <f>'Hazard &amp; Exposure'!AR40</f>
        <v>4.5</v>
      </c>
      <c r="L41" s="35">
        <f t="shared" si="7"/>
        <v>6</v>
      </c>
      <c r="M41" s="107">
        <f>Vulnerability!G40</f>
        <v>4.9000000000000004</v>
      </c>
      <c r="N41" s="107">
        <f>Vulnerability!K40</f>
        <v>6.2</v>
      </c>
      <c r="O41" s="107">
        <f>Vulnerability!Q40</f>
        <v>7.8</v>
      </c>
      <c r="P41" s="34">
        <f>Vulnerability!R40</f>
        <v>6</v>
      </c>
      <c r="Q41" s="107">
        <f>Vulnerability!V40</f>
        <v>0.6</v>
      </c>
      <c r="R41" s="107">
        <f>Vulnerability!Y40</f>
        <v>5.2</v>
      </c>
      <c r="S41" s="107">
        <f>Vulnerability!AA40</f>
        <v>3.1</v>
      </c>
      <c r="T41" s="107">
        <f>Vulnerability!AC40</f>
        <v>0</v>
      </c>
      <c r="U41" s="107">
        <f>Vulnerability!AH40</f>
        <v>4</v>
      </c>
      <c r="V41" s="34">
        <f>Vulnerability!AI40</f>
        <v>3.4</v>
      </c>
      <c r="W41" s="35">
        <f t="shared" si="8"/>
        <v>4.8</v>
      </c>
      <c r="X41" s="106">
        <f>'Lack of Coping Capacity'!E40</f>
        <v>6.8</v>
      </c>
      <c r="Y41" s="106">
        <f>'Lack of Coping Capacity'!H40</f>
        <v>10</v>
      </c>
      <c r="Z41" s="106">
        <f>'Lack of Coping Capacity'!N40</f>
        <v>6.2</v>
      </c>
      <c r="AA41" s="34">
        <f>'Lack of Coping Capacity'!O40</f>
        <v>7.7</v>
      </c>
      <c r="AB41" s="106">
        <f>'Lack of Coping Capacity'!R40</f>
        <v>5.7</v>
      </c>
      <c r="AC41" s="106">
        <f>'Lack of Coping Capacity'!W40</f>
        <v>5.6</v>
      </c>
      <c r="AD41" s="106">
        <f>'Lack of Coping Capacity'!Z40</f>
        <v>9.6999999999999993</v>
      </c>
      <c r="AE41" s="34">
        <f>'Lack of Coping Capacity'!AA40</f>
        <v>7</v>
      </c>
      <c r="AF41" s="35">
        <f t="shared" si="9"/>
        <v>7.4</v>
      </c>
      <c r="AG41" s="113">
        <f t="shared" si="10"/>
        <v>6</v>
      </c>
      <c r="AH41" s="127" t="str">
        <f t="shared" si="5"/>
        <v>High</v>
      </c>
      <c r="AI41" s="176">
        <f t="shared" si="11"/>
        <v>11</v>
      </c>
      <c r="AJ41" s="177">
        <f>VLOOKUP($C41,'INFORM Reliability Index'!$A$2:$H$83,8,FALSE)</f>
        <v>3.7</v>
      </c>
      <c r="AK41" s="178">
        <f>'Imputed and missing data hidden'!BD39</f>
        <v>0</v>
      </c>
      <c r="AL41" s="179">
        <f t="shared" si="6"/>
        <v>0</v>
      </c>
      <c r="AM41" s="180">
        <f>'Indicator Date hidden2'!BE40</f>
        <v>1.7777777777777777</v>
      </c>
      <c r="AN41" s="180">
        <f>'Indicator Geographical level'!BI42</f>
        <v>1.3478260869565217</v>
      </c>
    </row>
    <row r="42" spans="1:40">
      <c r="A42" s="88" t="s">
        <v>4</v>
      </c>
      <c r="B42" s="89" t="s">
        <v>306</v>
      </c>
      <c r="C42" s="38" t="s">
        <v>371</v>
      </c>
      <c r="D42" s="110">
        <f>'Hazard &amp; Exposure'!AF41</f>
        <v>9.6</v>
      </c>
      <c r="E42" s="109">
        <f>'Hazard &amp; Exposure'!AG41</f>
        <v>6.6</v>
      </c>
      <c r="F42" s="109">
        <f>'Hazard &amp; Exposure'!AH41</f>
        <v>9.5</v>
      </c>
      <c r="G42" s="109">
        <f>'Hazard &amp; Exposure'!AJ41</f>
        <v>6.8</v>
      </c>
      <c r="H42" s="34">
        <f>'Hazard &amp; Exposure'!AK41</f>
        <v>8.5</v>
      </c>
      <c r="I42" s="109">
        <f>'Hazard &amp; Exposure'!AN41</f>
        <v>4.5</v>
      </c>
      <c r="J42" s="109">
        <f>'Hazard &amp; Exposure'!AQ41</f>
        <v>6.1</v>
      </c>
      <c r="K42" s="34">
        <f>'Hazard &amp; Exposure'!AR41</f>
        <v>6.1</v>
      </c>
      <c r="L42" s="35">
        <f t="shared" si="7"/>
        <v>7.5</v>
      </c>
      <c r="M42" s="107">
        <f>Vulnerability!G41</f>
        <v>4.9000000000000004</v>
      </c>
      <c r="N42" s="107">
        <f>Vulnerability!K41</f>
        <v>5.3</v>
      </c>
      <c r="O42" s="107">
        <f>Vulnerability!Q41</f>
        <v>7.8</v>
      </c>
      <c r="P42" s="34">
        <f>Vulnerability!R41</f>
        <v>5.7</v>
      </c>
      <c r="Q42" s="107">
        <f>Vulnerability!V41</f>
        <v>0.6</v>
      </c>
      <c r="R42" s="107">
        <f>Vulnerability!Y41</f>
        <v>4.9000000000000004</v>
      </c>
      <c r="S42" s="107">
        <f>Vulnerability!AA41</f>
        <v>1.1000000000000001</v>
      </c>
      <c r="T42" s="107">
        <f>Vulnerability!AC41</f>
        <v>2.7</v>
      </c>
      <c r="U42" s="107">
        <f>Vulnerability!AH41</f>
        <v>4</v>
      </c>
      <c r="V42" s="34">
        <f>Vulnerability!AI41</f>
        <v>2.9</v>
      </c>
      <c r="W42" s="35">
        <f t="shared" si="8"/>
        <v>4.4000000000000004</v>
      </c>
      <c r="X42" s="106">
        <f>'Lack of Coping Capacity'!E41</f>
        <v>6.8</v>
      </c>
      <c r="Y42" s="106">
        <f>'Lack of Coping Capacity'!H41</f>
        <v>10</v>
      </c>
      <c r="Z42" s="106">
        <f>'Lack of Coping Capacity'!N41</f>
        <v>9</v>
      </c>
      <c r="AA42" s="34">
        <f>'Lack of Coping Capacity'!O41</f>
        <v>8.6</v>
      </c>
      <c r="AB42" s="106">
        <f>'Lack of Coping Capacity'!R41</f>
        <v>5.7</v>
      </c>
      <c r="AC42" s="106">
        <f>'Lack of Coping Capacity'!W41</f>
        <v>6.7</v>
      </c>
      <c r="AD42" s="106">
        <f>'Lack of Coping Capacity'!Z41</f>
        <v>8.3000000000000007</v>
      </c>
      <c r="AE42" s="34">
        <f>'Lack of Coping Capacity'!AA41</f>
        <v>6.9</v>
      </c>
      <c r="AF42" s="35">
        <f t="shared" si="9"/>
        <v>7.9</v>
      </c>
      <c r="AG42" s="113">
        <f t="shared" si="10"/>
        <v>6.4</v>
      </c>
      <c r="AH42" s="127" t="str">
        <f t="shared" si="5"/>
        <v>High</v>
      </c>
      <c r="AI42" s="176">
        <f t="shared" si="11"/>
        <v>7</v>
      </c>
      <c r="AJ42" s="177">
        <f>VLOOKUP($C42,'INFORM Reliability Index'!$A$2:$H$83,8,FALSE)</f>
        <v>3.7</v>
      </c>
      <c r="AK42" s="178">
        <f>'Imputed and missing data hidden'!BD40</f>
        <v>0</v>
      </c>
      <c r="AL42" s="179">
        <f t="shared" si="6"/>
        <v>0</v>
      </c>
      <c r="AM42" s="180">
        <f>'Indicator Date hidden2'!BE41</f>
        <v>1.7777777777777777</v>
      </c>
      <c r="AN42" s="180">
        <f>'Indicator Geographical level'!BI43</f>
        <v>1.3478260869565217</v>
      </c>
    </row>
    <row r="43" spans="1:40">
      <c r="A43" s="88" t="s">
        <v>4</v>
      </c>
      <c r="B43" s="89" t="s">
        <v>307</v>
      </c>
      <c r="C43" s="38" t="s">
        <v>372</v>
      </c>
      <c r="D43" s="110">
        <f>'Hazard &amp; Exposure'!AF42</f>
        <v>8.9</v>
      </c>
      <c r="E43" s="109">
        <f>'Hazard &amp; Exposure'!AG42</f>
        <v>6.9</v>
      </c>
      <c r="F43" s="109">
        <f>'Hazard &amp; Exposure'!AH42</f>
        <v>0</v>
      </c>
      <c r="G43" s="109">
        <f>'Hazard &amp; Exposure'!AJ42</f>
        <v>9.3000000000000007</v>
      </c>
      <c r="H43" s="34">
        <f>'Hazard &amp; Exposure'!AK42</f>
        <v>7.4</v>
      </c>
      <c r="I43" s="109">
        <f>'Hazard &amp; Exposure'!AN42</f>
        <v>4.5</v>
      </c>
      <c r="J43" s="109">
        <f>'Hazard &amp; Exposure'!AQ42</f>
        <v>6.1</v>
      </c>
      <c r="K43" s="34">
        <f>'Hazard &amp; Exposure'!AR42</f>
        <v>6.1</v>
      </c>
      <c r="L43" s="35">
        <f t="shared" si="7"/>
        <v>6.8</v>
      </c>
      <c r="M43" s="107">
        <f>Vulnerability!G42</f>
        <v>7.9</v>
      </c>
      <c r="N43" s="107">
        <f>Vulnerability!K42</f>
        <v>5.2</v>
      </c>
      <c r="O43" s="107">
        <f>Vulnerability!Q42</f>
        <v>7.8</v>
      </c>
      <c r="P43" s="34">
        <f>Vulnerability!R42</f>
        <v>7.2</v>
      </c>
      <c r="Q43" s="107">
        <f>Vulnerability!V42</f>
        <v>0.6</v>
      </c>
      <c r="R43" s="107">
        <f>Vulnerability!Y42</f>
        <v>6.5</v>
      </c>
      <c r="S43" s="107">
        <f>Vulnerability!AA42</f>
        <v>3.3</v>
      </c>
      <c r="T43" s="107">
        <f>Vulnerability!AC42</f>
        <v>0</v>
      </c>
      <c r="U43" s="107">
        <f>Vulnerability!AH42</f>
        <v>4</v>
      </c>
      <c r="V43" s="34">
        <f>Vulnerability!AI42</f>
        <v>3.9</v>
      </c>
      <c r="W43" s="35">
        <f t="shared" si="8"/>
        <v>5.8</v>
      </c>
      <c r="X43" s="106">
        <f>'Lack of Coping Capacity'!E42</f>
        <v>6.8</v>
      </c>
      <c r="Y43" s="106">
        <f>'Lack of Coping Capacity'!H42</f>
        <v>9.6</v>
      </c>
      <c r="Z43" s="106">
        <f>'Lack of Coping Capacity'!N42</f>
        <v>7.6</v>
      </c>
      <c r="AA43" s="34">
        <f>'Lack of Coping Capacity'!O42</f>
        <v>8</v>
      </c>
      <c r="AB43" s="106">
        <f>'Lack of Coping Capacity'!R42</f>
        <v>5.7</v>
      </c>
      <c r="AC43" s="106">
        <f>'Lack of Coping Capacity'!W42</f>
        <v>1.1000000000000001</v>
      </c>
      <c r="AD43" s="106">
        <f>'Lack of Coping Capacity'!Z42</f>
        <v>6</v>
      </c>
      <c r="AE43" s="34">
        <f>'Lack of Coping Capacity'!AA42</f>
        <v>4.3</v>
      </c>
      <c r="AF43" s="35">
        <f t="shared" si="9"/>
        <v>6.5</v>
      </c>
      <c r="AG43" s="113">
        <f t="shared" si="10"/>
        <v>6.4</v>
      </c>
      <c r="AH43" s="127" t="str">
        <f t="shared" si="5"/>
        <v>High</v>
      </c>
      <c r="AI43" s="176">
        <f t="shared" si="11"/>
        <v>7</v>
      </c>
      <c r="AJ43" s="177">
        <f>VLOOKUP($C43,'INFORM Reliability Index'!$A$2:$H$83,8,FALSE)</f>
        <v>3.8</v>
      </c>
      <c r="AK43" s="178">
        <f>'Imputed and missing data hidden'!BD41</f>
        <v>1</v>
      </c>
      <c r="AL43" s="179">
        <f t="shared" si="6"/>
        <v>1.8518518518518517E-2</v>
      </c>
      <c r="AM43" s="180">
        <f>'Indicator Date hidden2'!BE42</f>
        <v>1.7777777777777777</v>
      </c>
      <c r="AN43" s="180">
        <f>'Indicator Geographical level'!BI44</f>
        <v>1.3478260869565217</v>
      </c>
    </row>
    <row r="44" spans="1:40">
      <c r="A44" s="205" t="s">
        <v>4</v>
      </c>
      <c r="B44" s="206" t="s">
        <v>308</v>
      </c>
      <c r="C44" s="207" t="s">
        <v>373</v>
      </c>
      <c r="D44" s="208">
        <f>'Hazard &amp; Exposure'!AF43</f>
        <v>8.9</v>
      </c>
      <c r="E44" s="209">
        <f>'Hazard &amp; Exposure'!AG43</f>
        <v>5.6</v>
      </c>
      <c r="F44" s="209">
        <f>'Hazard &amp; Exposure'!AH43</f>
        <v>2.5</v>
      </c>
      <c r="G44" s="209">
        <f>'Hazard &amp; Exposure'!AJ43</f>
        <v>7.1</v>
      </c>
      <c r="H44" s="210">
        <f>'Hazard &amp; Exposure'!AK43</f>
        <v>6.6</v>
      </c>
      <c r="I44" s="209">
        <f>'Hazard &amp; Exposure'!AN43</f>
        <v>4.5</v>
      </c>
      <c r="J44" s="209">
        <f>'Hazard &amp; Exposure'!AQ43</f>
        <v>6.1</v>
      </c>
      <c r="K44" s="210">
        <f>'Hazard &amp; Exposure'!AR43</f>
        <v>6.1</v>
      </c>
      <c r="L44" s="211">
        <f t="shared" si="7"/>
        <v>6.4</v>
      </c>
      <c r="M44" s="212">
        <f>Vulnerability!G43</f>
        <v>4.9000000000000004</v>
      </c>
      <c r="N44" s="212">
        <f>Vulnerability!K43</f>
        <v>5.3</v>
      </c>
      <c r="O44" s="212">
        <f>Vulnerability!Q43</f>
        <v>7.8</v>
      </c>
      <c r="P44" s="210">
        <f>Vulnerability!R43</f>
        <v>5.7</v>
      </c>
      <c r="Q44" s="212">
        <f>Vulnerability!V43</f>
        <v>0.5</v>
      </c>
      <c r="R44" s="212">
        <f>Vulnerability!Y43</f>
        <v>5.2</v>
      </c>
      <c r="S44" s="212">
        <f>Vulnerability!AA43</f>
        <v>0.9</v>
      </c>
      <c r="T44" s="212">
        <f>Vulnerability!AC43</f>
        <v>0</v>
      </c>
      <c r="U44" s="212">
        <f>Vulnerability!AH43</f>
        <v>4</v>
      </c>
      <c r="V44" s="210">
        <f>Vulnerability!AI43</f>
        <v>2.9</v>
      </c>
      <c r="W44" s="211">
        <f t="shared" si="8"/>
        <v>4.4000000000000004</v>
      </c>
      <c r="X44" s="213">
        <f>'Lack of Coping Capacity'!E43</f>
        <v>6.8</v>
      </c>
      <c r="Y44" s="213">
        <f>'Lack of Coping Capacity'!H43</f>
        <v>10</v>
      </c>
      <c r="Z44" s="213">
        <f>'Lack of Coping Capacity'!N43</f>
        <v>6.5</v>
      </c>
      <c r="AA44" s="210">
        <f>'Lack of Coping Capacity'!O43</f>
        <v>7.8</v>
      </c>
      <c r="AB44" s="213">
        <f>'Lack of Coping Capacity'!R43</f>
        <v>5.7</v>
      </c>
      <c r="AC44" s="213">
        <f>'Lack of Coping Capacity'!W43</f>
        <v>3.8</v>
      </c>
      <c r="AD44" s="213">
        <f>'Lack of Coping Capacity'!Z43</f>
        <v>8.4</v>
      </c>
      <c r="AE44" s="210">
        <f>'Lack of Coping Capacity'!AA43</f>
        <v>6</v>
      </c>
      <c r="AF44" s="211">
        <f t="shared" si="9"/>
        <v>7</v>
      </c>
      <c r="AG44" s="214">
        <f t="shared" si="10"/>
        <v>5.8</v>
      </c>
      <c r="AH44" s="127" t="str">
        <f t="shared" si="5"/>
        <v>High</v>
      </c>
      <c r="AI44" s="215">
        <f t="shared" si="11"/>
        <v>14</v>
      </c>
      <c r="AJ44" s="216">
        <f>VLOOKUP($C44,'INFORM Reliability Index'!$A$2:$H$83,8,FALSE)</f>
        <v>3.7</v>
      </c>
      <c r="AK44" s="217">
        <f>'Imputed and missing data hidden'!BD42</f>
        <v>0</v>
      </c>
      <c r="AL44" s="218">
        <f t="shared" si="6"/>
        <v>0</v>
      </c>
      <c r="AM44" s="219">
        <f>'Indicator Date hidden2'!BE43</f>
        <v>1.7777777777777777</v>
      </c>
      <c r="AN44" s="219">
        <f>'Indicator Geographical level'!BI45</f>
        <v>1.3478260869565217</v>
      </c>
    </row>
    <row r="45" spans="1:40">
      <c r="A45" s="88" t="s">
        <v>3</v>
      </c>
      <c r="B45" s="88" t="s">
        <v>309</v>
      </c>
      <c r="C45" s="37" t="s">
        <v>374</v>
      </c>
      <c r="D45" s="174">
        <f>'Hazard &amp; Exposure'!AF44</f>
        <v>0.1</v>
      </c>
      <c r="E45" s="109">
        <f>'Hazard &amp; Exposure'!AG44</f>
        <v>6.4</v>
      </c>
      <c r="F45" s="109">
        <f>'Hazard &amp; Exposure'!AH44</f>
        <v>0</v>
      </c>
      <c r="G45" s="109">
        <f>'Hazard &amp; Exposure'!AJ44</f>
        <v>3.8</v>
      </c>
      <c r="H45" s="34">
        <f>'Hazard &amp; Exposure'!AK44</f>
        <v>3.1</v>
      </c>
      <c r="I45" s="109">
        <f>'Hazard &amp; Exposure'!AN44</f>
        <v>2.2000000000000002</v>
      </c>
      <c r="J45" s="109">
        <f>'Hazard &amp; Exposure'!AQ44</f>
        <v>1</v>
      </c>
      <c r="K45" s="34">
        <f>'Hazard &amp; Exposure'!AR44</f>
        <v>1.6</v>
      </c>
      <c r="L45" s="35">
        <f t="shared" si="7"/>
        <v>2.4</v>
      </c>
      <c r="M45" s="107">
        <f>Vulnerability!G44</f>
        <v>1.3</v>
      </c>
      <c r="N45" s="107">
        <f>Vulnerability!K44</f>
        <v>4.5</v>
      </c>
      <c r="O45" s="107">
        <f>Vulnerability!Q44</f>
        <v>0.1</v>
      </c>
      <c r="P45" s="34">
        <f>Vulnerability!R44</f>
        <v>1.8</v>
      </c>
      <c r="Q45" s="107">
        <f>Vulnerability!V44</f>
        <v>0.6</v>
      </c>
      <c r="R45" s="107">
        <f>Vulnerability!Y44</f>
        <v>3.7</v>
      </c>
      <c r="S45" s="107">
        <f>Vulnerability!AA44</f>
        <v>0.6</v>
      </c>
      <c r="T45" s="107">
        <f>Vulnerability!AC44</f>
        <v>0.6</v>
      </c>
      <c r="U45" s="107">
        <f>Vulnerability!AH44</f>
        <v>0.3</v>
      </c>
      <c r="V45" s="34">
        <f>Vulnerability!AI44</f>
        <v>1.4</v>
      </c>
      <c r="W45" s="35">
        <f t="shared" si="8"/>
        <v>1.6</v>
      </c>
      <c r="X45" s="106">
        <f>'Lack of Coping Capacity'!E44</f>
        <v>5.0999999999999996</v>
      </c>
      <c r="Y45" s="106">
        <f>'Lack of Coping Capacity'!H44</f>
        <v>2.1</v>
      </c>
      <c r="Z45" s="106">
        <f>'Lack of Coping Capacity'!N44</f>
        <v>7.6</v>
      </c>
      <c r="AA45" s="34">
        <f>'Lack of Coping Capacity'!O44</f>
        <v>4.9000000000000004</v>
      </c>
      <c r="AB45" s="106">
        <f>'Lack of Coping Capacity'!R44</f>
        <v>1.6</v>
      </c>
      <c r="AC45" s="106">
        <f>'Lack of Coping Capacity'!W44</f>
        <v>3.8</v>
      </c>
      <c r="AD45" s="106">
        <f>'Lack of Coping Capacity'!Z44</f>
        <v>5.4</v>
      </c>
      <c r="AE45" s="34">
        <f>'Lack of Coping Capacity'!AA44</f>
        <v>3.6</v>
      </c>
      <c r="AF45" s="35">
        <f t="shared" si="9"/>
        <v>4.3</v>
      </c>
      <c r="AG45" s="175">
        <f t="shared" si="10"/>
        <v>2.5</v>
      </c>
      <c r="AH45" s="127" t="str">
        <f>IF(AG45&gt;=7.4,"Very High",IF(AG45&gt;=5.3,"High",IF(AG45&gt;=4.4,"Medium",IF(AG45&gt;=3.5,"Low","Very Low"))))</f>
        <v>Very Low</v>
      </c>
      <c r="AI45" s="176">
        <f t="shared" si="11"/>
        <v>76</v>
      </c>
      <c r="AJ45" s="177">
        <f>VLOOKUP($C45,'INFORM Reliability Index'!$A$2:$H$83,8,FALSE)</f>
        <v>4.3</v>
      </c>
      <c r="AK45" s="178">
        <f>'Imputed and missing data hidden'!BD43</f>
        <v>1</v>
      </c>
      <c r="AL45" s="179">
        <f t="shared" si="6"/>
        <v>1.8518518518518517E-2</v>
      </c>
      <c r="AM45" s="180">
        <f>'Indicator Date hidden2'!BE44</f>
        <v>2.0925925925925926</v>
      </c>
      <c r="AN45" s="180">
        <f>'Indicator Geographical level'!BI46</f>
        <v>1.7894736842105263</v>
      </c>
    </row>
    <row r="46" spans="1:40">
      <c r="A46" s="88" t="s">
        <v>3</v>
      </c>
      <c r="B46" s="89" t="s">
        <v>310</v>
      </c>
      <c r="C46" s="38" t="s">
        <v>375</v>
      </c>
      <c r="D46" s="110">
        <f>'Hazard &amp; Exposure'!AF45</f>
        <v>0.1</v>
      </c>
      <c r="E46" s="109">
        <f>'Hazard &amp; Exposure'!AG45</f>
        <v>5.3</v>
      </c>
      <c r="F46" s="109">
        <f>'Hazard &amp; Exposure'!AH45</f>
        <v>0</v>
      </c>
      <c r="G46" s="109">
        <f>'Hazard &amp; Exposure'!AJ45</f>
        <v>6.3</v>
      </c>
      <c r="H46" s="34">
        <f>'Hazard &amp; Exposure'!AK45</f>
        <v>3.5</v>
      </c>
      <c r="I46" s="109">
        <f>'Hazard &amp; Exposure'!AN45</f>
        <v>2.2000000000000002</v>
      </c>
      <c r="J46" s="109">
        <f>'Hazard &amp; Exposure'!AQ45</f>
        <v>2</v>
      </c>
      <c r="K46" s="34">
        <f>'Hazard &amp; Exposure'!AR45</f>
        <v>2.1</v>
      </c>
      <c r="L46" s="35">
        <f t="shared" si="7"/>
        <v>2.8</v>
      </c>
      <c r="M46" s="107">
        <f>Vulnerability!G45</f>
        <v>0.9</v>
      </c>
      <c r="N46" s="107">
        <f>Vulnerability!K45</f>
        <v>2.9</v>
      </c>
      <c r="O46" s="107">
        <f>Vulnerability!Q45</f>
        <v>0.1</v>
      </c>
      <c r="P46" s="34">
        <f>Vulnerability!R45</f>
        <v>1.2</v>
      </c>
      <c r="Q46" s="107">
        <f>Vulnerability!V45</f>
        <v>0.6</v>
      </c>
      <c r="R46" s="107">
        <f>Vulnerability!Y45</f>
        <v>2.4</v>
      </c>
      <c r="S46" s="107">
        <f>Vulnerability!AA45</f>
        <v>4</v>
      </c>
      <c r="T46" s="107">
        <f>Vulnerability!AC45</f>
        <v>0</v>
      </c>
      <c r="U46" s="107">
        <f>Vulnerability!AH45</f>
        <v>0.3</v>
      </c>
      <c r="V46" s="34">
        <f>Vulnerability!AI45</f>
        <v>2</v>
      </c>
      <c r="W46" s="35">
        <f t="shared" si="8"/>
        <v>1.6</v>
      </c>
      <c r="X46" s="106">
        <f>'Lack of Coping Capacity'!E45</f>
        <v>5.0999999999999996</v>
      </c>
      <c r="Y46" s="106">
        <f>'Lack of Coping Capacity'!H45</f>
        <v>1.1000000000000001</v>
      </c>
      <c r="Z46" s="106">
        <f>'Lack of Coping Capacity'!N45</f>
        <v>6.6</v>
      </c>
      <c r="AA46" s="34">
        <f>'Lack of Coping Capacity'!O45</f>
        <v>4.3</v>
      </c>
      <c r="AB46" s="106">
        <f>'Lack of Coping Capacity'!R45</f>
        <v>1.4</v>
      </c>
      <c r="AC46" s="106">
        <f>'Lack of Coping Capacity'!W45</f>
        <v>3.5</v>
      </c>
      <c r="AD46" s="106">
        <f>'Lack of Coping Capacity'!Z45</f>
        <v>4.0999999999999996</v>
      </c>
      <c r="AE46" s="34">
        <f>'Lack of Coping Capacity'!AA45</f>
        <v>3</v>
      </c>
      <c r="AF46" s="35">
        <f t="shared" si="9"/>
        <v>3.7</v>
      </c>
      <c r="AG46" s="113">
        <f t="shared" si="10"/>
        <v>2.5</v>
      </c>
      <c r="AH46" s="127" t="str">
        <f t="shared" si="5"/>
        <v>Very Low</v>
      </c>
      <c r="AI46" s="176">
        <f t="shared" si="11"/>
        <v>76</v>
      </c>
      <c r="AJ46" s="177">
        <f>VLOOKUP($C46,'INFORM Reliability Index'!$A$2:$H$83,8,FALSE)</f>
        <v>4.3</v>
      </c>
      <c r="AK46" s="178">
        <f>'Imputed and missing data hidden'!BD44</f>
        <v>1</v>
      </c>
      <c r="AL46" s="179">
        <f t="shared" si="6"/>
        <v>1.8518518518518517E-2</v>
      </c>
      <c r="AM46" s="180">
        <f>'Indicator Date hidden2'!BE45</f>
        <v>2.0925925925925926</v>
      </c>
      <c r="AN46" s="180">
        <f>'Indicator Geographical level'!BI47</f>
        <v>1.7894736842105263</v>
      </c>
    </row>
    <row r="47" spans="1:40">
      <c r="A47" s="88" t="s">
        <v>3</v>
      </c>
      <c r="B47" s="89" t="s">
        <v>311</v>
      </c>
      <c r="C47" s="38" t="s">
        <v>376</v>
      </c>
      <c r="D47" s="110">
        <f>'Hazard &amp; Exposure'!AF46</f>
        <v>9.8000000000000007</v>
      </c>
      <c r="E47" s="109">
        <f>'Hazard &amp; Exposure'!AG46</f>
        <v>5.8</v>
      </c>
      <c r="F47" s="109">
        <f>'Hazard &amp; Exposure'!AH46</f>
        <v>0.9</v>
      </c>
      <c r="G47" s="109">
        <f>'Hazard &amp; Exposure'!AJ46</f>
        <v>5</v>
      </c>
      <c r="H47" s="34">
        <f>'Hazard &amp; Exposure'!AK46</f>
        <v>6.5</v>
      </c>
      <c r="I47" s="109">
        <f>'Hazard &amp; Exposure'!AN46</f>
        <v>2.2000000000000002</v>
      </c>
      <c r="J47" s="109">
        <f>'Hazard &amp; Exposure'!AQ46</f>
        <v>2</v>
      </c>
      <c r="K47" s="34">
        <f>'Hazard &amp; Exposure'!AR46</f>
        <v>2.1</v>
      </c>
      <c r="L47" s="35">
        <f t="shared" si="7"/>
        <v>4.7</v>
      </c>
      <c r="M47" s="107">
        <f>Vulnerability!G46</f>
        <v>1.3</v>
      </c>
      <c r="N47" s="107">
        <f>Vulnerability!K46</f>
        <v>2.8</v>
      </c>
      <c r="O47" s="107">
        <f>Vulnerability!Q46</f>
        <v>0.1</v>
      </c>
      <c r="P47" s="34">
        <f>Vulnerability!R46</f>
        <v>1.4</v>
      </c>
      <c r="Q47" s="107">
        <f>Vulnerability!V46</f>
        <v>4.4000000000000004</v>
      </c>
      <c r="R47" s="107">
        <f>Vulnerability!Y46</f>
        <v>3.3</v>
      </c>
      <c r="S47" s="107">
        <f>Vulnerability!AA46</f>
        <v>1.6</v>
      </c>
      <c r="T47" s="107">
        <f>Vulnerability!AC46</f>
        <v>0</v>
      </c>
      <c r="U47" s="107">
        <f>Vulnerability!AH46</f>
        <v>0.3</v>
      </c>
      <c r="V47" s="34">
        <f>Vulnerability!AI46</f>
        <v>2.5</v>
      </c>
      <c r="W47" s="35">
        <f t="shared" si="8"/>
        <v>2</v>
      </c>
      <c r="X47" s="106">
        <f>'Lack of Coping Capacity'!E46</f>
        <v>5.0999999999999996</v>
      </c>
      <c r="Y47" s="106">
        <f>'Lack of Coping Capacity'!H46</f>
        <v>3.6</v>
      </c>
      <c r="Z47" s="106">
        <f>'Lack of Coping Capacity'!N46</f>
        <v>7.4</v>
      </c>
      <c r="AA47" s="34">
        <f>'Lack of Coping Capacity'!O46</f>
        <v>5.4</v>
      </c>
      <c r="AB47" s="106">
        <f>'Lack of Coping Capacity'!R46</f>
        <v>2.5</v>
      </c>
      <c r="AC47" s="106">
        <f>'Lack of Coping Capacity'!W46</f>
        <v>3.6</v>
      </c>
      <c r="AD47" s="106">
        <f>'Lack of Coping Capacity'!Z46</f>
        <v>4.0999999999999996</v>
      </c>
      <c r="AE47" s="34">
        <f>'Lack of Coping Capacity'!AA46</f>
        <v>3.4</v>
      </c>
      <c r="AF47" s="35">
        <f t="shared" si="9"/>
        <v>4.5</v>
      </c>
      <c r="AG47" s="113">
        <f t="shared" si="10"/>
        <v>3.5</v>
      </c>
      <c r="AH47" s="127" t="str">
        <f t="shared" si="5"/>
        <v>Low</v>
      </c>
      <c r="AI47" s="176">
        <f t="shared" si="11"/>
        <v>66</v>
      </c>
      <c r="AJ47" s="177">
        <f>VLOOKUP($C47,'INFORM Reliability Index'!$A$2:$H$83,8,FALSE)</f>
        <v>4.3</v>
      </c>
      <c r="AK47" s="178">
        <f>'Imputed and missing data hidden'!BD45</f>
        <v>1</v>
      </c>
      <c r="AL47" s="179">
        <f t="shared" si="6"/>
        <v>1.8518518518518517E-2</v>
      </c>
      <c r="AM47" s="180">
        <f>'Indicator Date hidden2'!BE46</f>
        <v>2.0925925925925926</v>
      </c>
      <c r="AN47" s="180">
        <f>'Indicator Geographical level'!BI48</f>
        <v>1.7894736842105263</v>
      </c>
    </row>
    <row r="48" spans="1:40">
      <c r="A48" s="88" t="s">
        <v>3</v>
      </c>
      <c r="B48" s="89" t="s">
        <v>312</v>
      </c>
      <c r="C48" s="38" t="s">
        <v>377</v>
      </c>
      <c r="D48" s="110">
        <f>'Hazard &amp; Exposure'!AF47</f>
        <v>9.6999999999999993</v>
      </c>
      <c r="E48" s="109">
        <f>'Hazard &amp; Exposure'!AG47</f>
        <v>0.1</v>
      </c>
      <c r="F48" s="109">
        <f>'Hazard &amp; Exposure'!AH47</f>
        <v>0</v>
      </c>
      <c r="G48" s="109" t="str">
        <f>'Hazard &amp; Exposure'!AJ47</f>
        <v>x</v>
      </c>
      <c r="H48" s="34">
        <f>'Hazard &amp; Exposure'!AK47</f>
        <v>5.5</v>
      </c>
      <c r="I48" s="109">
        <f>'Hazard &amp; Exposure'!AN47</f>
        <v>2.2000000000000002</v>
      </c>
      <c r="J48" s="109">
        <f>'Hazard &amp; Exposure'!AQ47</f>
        <v>3.6</v>
      </c>
      <c r="K48" s="34">
        <f>'Hazard &amp; Exposure'!AR47</f>
        <v>3.6</v>
      </c>
      <c r="L48" s="35">
        <f t="shared" si="7"/>
        <v>4.5999999999999996</v>
      </c>
      <c r="M48" s="107">
        <f>Vulnerability!G47</f>
        <v>0.7</v>
      </c>
      <c r="N48" s="107">
        <f>Vulnerability!K47</f>
        <v>2.9</v>
      </c>
      <c r="O48" s="107">
        <f>Vulnerability!Q47</f>
        <v>0.1</v>
      </c>
      <c r="P48" s="34">
        <f>Vulnerability!R47</f>
        <v>1.1000000000000001</v>
      </c>
      <c r="Q48" s="107">
        <f>Vulnerability!V47</f>
        <v>0.1</v>
      </c>
      <c r="R48" s="107">
        <f>Vulnerability!Y47</f>
        <v>3.9</v>
      </c>
      <c r="S48" s="107">
        <f>Vulnerability!AA47</f>
        <v>2.4</v>
      </c>
      <c r="T48" s="107">
        <f>Vulnerability!AC47</f>
        <v>0</v>
      </c>
      <c r="U48" s="107">
        <f>Vulnerability!AH47</f>
        <v>0.3</v>
      </c>
      <c r="V48" s="34">
        <f>Vulnerability!AI47</f>
        <v>1.8</v>
      </c>
      <c r="W48" s="35">
        <f t="shared" si="8"/>
        <v>1.5</v>
      </c>
      <c r="X48" s="106">
        <f>'Lack of Coping Capacity'!E47</f>
        <v>5.0999999999999996</v>
      </c>
      <c r="Y48" s="106">
        <f>'Lack of Coping Capacity'!H47</f>
        <v>1.1000000000000001</v>
      </c>
      <c r="Z48" s="106">
        <f>'Lack of Coping Capacity'!N47</f>
        <v>7.6</v>
      </c>
      <c r="AA48" s="34">
        <f>'Lack of Coping Capacity'!O47</f>
        <v>4.5999999999999996</v>
      </c>
      <c r="AB48" s="106">
        <f>'Lack of Coping Capacity'!R47</f>
        <v>1.7</v>
      </c>
      <c r="AC48" s="106">
        <f>'Lack of Coping Capacity'!W47</f>
        <v>0.5</v>
      </c>
      <c r="AD48" s="106">
        <f>'Lack of Coping Capacity'!Z47</f>
        <v>3.5</v>
      </c>
      <c r="AE48" s="34">
        <f>'Lack of Coping Capacity'!AA47</f>
        <v>1.9</v>
      </c>
      <c r="AF48" s="35">
        <f t="shared" si="9"/>
        <v>3.4</v>
      </c>
      <c r="AG48" s="113">
        <f t="shared" si="10"/>
        <v>2.9</v>
      </c>
      <c r="AH48" s="127" t="str">
        <f t="shared" si="5"/>
        <v>Very Low</v>
      </c>
      <c r="AI48" s="176">
        <f t="shared" si="11"/>
        <v>71</v>
      </c>
      <c r="AJ48" s="177">
        <f>VLOOKUP($C48,'INFORM Reliability Index'!$A$2:$H$83,8,FALSE)</f>
        <v>4.3</v>
      </c>
      <c r="AK48" s="178">
        <f>'Imputed and missing data hidden'!BD46</f>
        <v>2</v>
      </c>
      <c r="AL48" s="179">
        <f t="shared" si="6"/>
        <v>3.7037037037037035E-2</v>
      </c>
      <c r="AM48" s="180">
        <f>'Indicator Date hidden2'!BE47</f>
        <v>2.0555555555555554</v>
      </c>
      <c r="AN48" s="180">
        <f>'Indicator Geographical level'!BI49</f>
        <v>1.736842105263158</v>
      </c>
    </row>
    <row r="49" spans="1:40">
      <c r="A49" s="88" t="s">
        <v>3</v>
      </c>
      <c r="B49" s="89" t="s">
        <v>730</v>
      </c>
      <c r="C49" s="38" t="s">
        <v>378</v>
      </c>
      <c r="D49" s="110">
        <f>'Hazard &amp; Exposure'!AF48</f>
        <v>0.1</v>
      </c>
      <c r="E49" s="109">
        <f>'Hazard &amp; Exposure'!AG48</f>
        <v>7.5</v>
      </c>
      <c r="F49" s="109">
        <f>'Hazard &amp; Exposure'!AH48</f>
        <v>0</v>
      </c>
      <c r="G49" s="109" t="str">
        <f>'Hazard &amp; Exposure'!AJ48</f>
        <v>x</v>
      </c>
      <c r="H49" s="34">
        <f>'Hazard &amp; Exposure'!AK48</f>
        <v>3.5</v>
      </c>
      <c r="I49" s="109">
        <f>'Hazard &amp; Exposure'!AN48</f>
        <v>2.2000000000000002</v>
      </c>
      <c r="J49" s="109">
        <f>'Hazard &amp; Exposure'!AQ48</f>
        <v>2</v>
      </c>
      <c r="K49" s="34">
        <f>'Hazard &amp; Exposure'!AR48</f>
        <v>2.1</v>
      </c>
      <c r="L49" s="35">
        <f t="shared" si="7"/>
        <v>2.8</v>
      </c>
      <c r="M49" s="107">
        <f>Vulnerability!G48</f>
        <v>0.6</v>
      </c>
      <c r="N49" s="107">
        <f>Vulnerability!K48</f>
        <v>2</v>
      </c>
      <c r="O49" s="107">
        <f>Vulnerability!Q48</f>
        <v>0.1</v>
      </c>
      <c r="P49" s="34">
        <f>Vulnerability!R48</f>
        <v>0.8</v>
      </c>
      <c r="Q49" s="107">
        <f>Vulnerability!V48</f>
        <v>0.6</v>
      </c>
      <c r="R49" s="107">
        <f>Vulnerability!Y48</f>
        <v>3.6</v>
      </c>
      <c r="S49" s="107">
        <f>Vulnerability!AA48</f>
        <v>0.8</v>
      </c>
      <c r="T49" s="107">
        <f>Vulnerability!AC48</f>
        <v>0</v>
      </c>
      <c r="U49" s="107">
        <f>Vulnerability!AH48</f>
        <v>0.3</v>
      </c>
      <c r="V49" s="34">
        <f>Vulnerability!AI48</f>
        <v>1.4</v>
      </c>
      <c r="W49" s="35">
        <f t="shared" si="8"/>
        <v>1.1000000000000001</v>
      </c>
      <c r="X49" s="106">
        <f>'Lack of Coping Capacity'!E48</f>
        <v>5.0999999999999996</v>
      </c>
      <c r="Y49" s="106">
        <f>'Lack of Coping Capacity'!H48</f>
        <v>1.1000000000000001</v>
      </c>
      <c r="Z49" s="106">
        <f>'Lack of Coping Capacity'!N48</f>
        <v>7.3</v>
      </c>
      <c r="AA49" s="34">
        <f>'Lack of Coping Capacity'!O48</f>
        <v>4.5</v>
      </c>
      <c r="AB49" s="106">
        <f>'Lack of Coping Capacity'!R48</f>
        <v>1.9</v>
      </c>
      <c r="AC49" s="106">
        <f>'Lack of Coping Capacity'!W48</f>
        <v>1</v>
      </c>
      <c r="AD49" s="106">
        <f>'Lack of Coping Capacity'!Z48</f>
        <v>3.9</v>
      </c>
      <c r="AE49" s="34">
        <f>'Lack of Coping Capacity'!AA48</f>
        <v>2.2999999999999998</v>
      </c>
      <c r="AF49" s="35">
        <f t="shared" si="9"/>
        <v>3.5</v>
      </c>
      <c r="AG49" s="113">
        <f t="shared" si="10"/>
        <v>2.2000000000000002</v>
      </c>
      <c r="AH49" s="127" t="str">
        <f t="shared" si="5"/>
        <v>Very Low</v>
      </c>
      <c r="AI49" s="176">
        <f t="shared" si="11"/>
        <v>82</v>
      </c>
      <c r="AJ49" s="177">
        <f>VLOOKUP($C49,'INFORM Reliability Index'!$A$2:$H$83,8,FALSE)</f>
        <v>4.4000000000000004</v>
      </c>
      <c r="AK49" s="178">
        <f>'Imputed and missing data hidden'!BD47</f>
        <v>2</v>
      </c>
      <c r="AL49" s="179">
        <f t="shared" si="6"/>
        <v>3.7037037037037035E-2</v>
      </c>
      <c r="AM49" s="180">
        <f>'Indicator Date hidden2'!BE48</f>
        <v>2.0925925925925926</v>
      </c>
      <c r="AN49" s="180">
        <f>'Indicator Geographical level'!BI50</f>
        <v>1.7894736842105263</v>
      </c>
    </row>
    <row r="50" spans="1:40">
      <c r="A50" s="88" t="s">
        <v>3</v>
      </c>
      <c r="B50" s="89" t="s">
        <v>313</v>
      </c>
      <c r="C50" s="38" t="s">
        <v>379</v>
      </c>
      <c r="D50" s="110">
        <f>'Hazard &amp; Exposure'!AF49</f>
        <v>0.1</v>
      </c>
      <c r="E50" s="109">
        <f>'Hazard &amp; Exposure'!AG49</f>
        <v>9.3000000000000007</v>
      </c>
      <c r="F50" s="109">
        <f>'Hazard &amp; Exposure'!AH49</f>
        <v>0</v>
      </c>
      <c r="G50" s="109">
        <f>'Hazard &amp; Exposure'!AJ49</f>
        <v>10</v>
      </c>
      <c r="H50" s="34">
        <f>'Hazard &amp; Exposure'!AK49</f>
        <v>7.1</v>
      </c>
      <c r="I50" s="109">
        <f>'Hazard &amp; Exposure'!AN49</f>
        <v>2.2000000000000002</v>
      </c>
      <c r="J50" s="109">
        <f>'Hazard &amp; Exposure'!AQ49</f>
        <v>2</v>
      </c>
      <c r="K50" s="34">
        <f>'Hazard &amp; Exposure'!AR49</f>
        <v>2.1</v>
      </c>
      <c r="L50" s="35">
        <f t="shared" si="7"/>
        <v>5.0999999999999996</v>
      </c>
      <c r="M50" s="107">
        <f>Vulnerability!G49</f>
        <v>1</v>
      </c>
      <c r="N50" s="107">
        <f>Vulnerability!K49</f>
        <v>3.2</v>
      </c>
      <c r="O50" s="107">
        <f>Vulnerability!Q49</f>
        <v>0.1</v>
      </c>
      <c r="P50" s="34">
        <f>Vulnerability!R49</f>
        <v>1.3</v>
      </c>
      <c r="Q50" s="107">
        <f>Vulnerability!V49</f>
        <v>0.6</v>
      </c>
      <c r="R50" s="107">
        <f>Vulnerability!Y49</f>
        <v>3.1</v>
      </c>
      <c r="S50" s="107">
        <f>Vulnerability!AA49</f>
        <v>1.2</v>
      </c>
      <c r="T50" s="107">
        <f>Vulnerability!AC49</f>
        <v>0</v>
      </c>
      <c r="U50" s="107">
        <f>Vulnerability!AH49</f>
        <v>0.3</v>
      </c>
      <c r="V50" s="34">
        <f>Vulnerability!AI49</f>
        <v>1.4</v>
      </c>
      <c r="W50" s="35">
        <f t="shared" si="8"/>
        <v>1.4</v>
      </c>
      <c r="X50" s="106">
        <f>'Lack of Coping Capacity'!E49</f>
        <v>5.0999999999999996</v>
      </c>
      <c r="Y50" s="106">
        <f>'Lack of Coping Capacity'!H49</f>
        <v>1.1000000000000001</v>
      </c>
      <c r="Z50" s="106">
        <f>'Lack of Coping Capacity'!N49</f>
        <v>7.2</v>
      </c>
      <c r="AA50" s="34">
        <f>'Lack of Coping Capacity'!O49</f>
        <v>4.5</v>
      </c>
      <c r="AB50" s="106">
        <f>'Lack of Coping Capacity'!R49</f>
        <v>1.2</v>
      </c>
      <c r="AC50" s="106">
        <f>'Lack of Coping Capacity'!W49</f>
        <v>4</v>
      </c>
      <c r="AD50" s="106">
        <f>'Lack of Coping Capacity'!Z49</f>
        <v>5.8</v>
      </c>
      <c r="AE50" s="34">
        <f>'Lack of Coping Capacity'!AA49</f>
        <v>3.7</v>
      </c>
      <c r="AF50" s="35">
        <f t="shared" si="9"/>
        <v>4.0999999999999996</v>
      </c>
      <c r="AG50" s="113">
        <f t="shared" si="10"/>
        <v>3.1</v>
      </c>
      <c r="AH50" s="127" t="str">
        <f t="shared" si="5"/>
        <v>Very Low</v>
      </c>
      <c r="AI50" s="176">
        <f t="shared" si="11"/>
        <v>68</v>
      </c>
      <c r="AJ50" s="177">
        <f>VLOOKUP($C50,'INFORM Reliability Index'!$A$2:$H$83,8,FALSE)</f>
        <v>4.3</v>
      </c>
      <c r="AK50" s="178">
        <f>'Imputed and missing data hidden'!BD48</f>
        <v>1</v>
      </c>
      <c r="AL50" s="179">
        <f t="shared" si="6"/>
        <v>1.8518518518518517E-2</v>
      </c>
      <c r="AM50" s="180">
        <f>'Indicator Date hidden2'!BE49</f>
        <v>2.0925925925925926</v>
      </c>
      <c r="AN50" s="180">
        <f>'Indicator Geographical level'!BI51</f>
        <v>1.7894736842105263</v>
      </c>
    </row>
    <row r="51" spans="1:40">
      <c r="A51" s="88" t="s">
        <v>3</v>
      </c>
      <c r="B51" s="89" t="s">
        <v>314</v>
      </c>
      <c r="C51" s="38" t="s">
        <v>380</v>
      </c>
      <c r="D51" s="110">
        <f>'Hazard &amp; Exposure'!AF50</f>
        <v>2.2000000000000002</v>
      </c>
      <c r="E51" s="109">
        <f>'Hazard &amp; Exposure'!AG50</f>
        <v>7.4</v>
      </c>
      <c r="F51" s="109">
        <f>'Hazard &amp; Exposure'!AH50</f>
        <v>0.6</v>
      </c>
      <c r="G51" s="109">
        <f>'Hazard &amp; Exposure'!AJ50</f>
        <v>3.8</v>
      </c>
      <c r="H51" s="34">
        <f>'Hazard &amp; Exposure'!AK50</f>
        <v>4</v>
      </c>
      <c r="I51" s="109">
        <f>'Hazard &amp; Exposure'!AN50</f>
        <v>2.2000000000000002</v>
      </c>
      <c r="J51" s="109">
        <f>'Hazard &amp; Exposure'!AQ50</f>
        <v>3.6</v>
      </c>
      <c r="K51" s="34">
        <f>'Hazard &amp; Exposure'!AR50</f>
        <v>3.6</v>
      </c>
      <c r="L51" s="35">
        <f t="shared" si="7"/>
        <v>3.8</v>
      </c>
      <c r="M51" s="107">
        <f>Vulnerability!G50</f>
        <v>1.3</v>
      </c>
      <c r="N51" s="107">
        <f>Vulnerability!K50</f>
        <v>2.8</v>
      </c>
      <c r="O51" s="107">
        <f>Vulnerability!Q50</f>
        <v>0.1</v>
      </c>
      <c r="P51" s="34">
        <f>Vulnerability!R50</f>
        <v>1.4</v>
      </c>
      <c r="Q51" s="107">
        <f>Vulnerability!V50</f>
        <v>4.4000000000000004</v>
      </c>
      <c r="R51" s="107">
        <f>Vulnerability!Y50</f>
        <v>4.3</v>
      </c>
      <c r="S51" s="107">
        <f>Vulnerability!AA50</f>
        <v>2.2000000000000002</v>
      </c>
      <c r="T51" s="107">
        <f>Vulnerability!AC50</f>
        <v>0.2</v>
      </c>
      <c r="U51" s="107">
        <f>Vulnerability!AH50</f>
        <v>0.3</v>
      </c>
      <c r="V51" s="34">
        <f>Vulnerability!AI50</f>
        <v>3</v>
      </c>
      <c r="W51" s="35">
        <f t="shared" si="8"/>
        <v>2.2000000000000002</v>
      </c>
      <c r="X51" s="106">
        <f>'Lack of Coping Capacity'!E50</f>
        <v>5.0999999999999996</v>
      </c>
      <c r="Y51" s="106">
        <f>'Lack of Coping Capacity'!H50</f>
        <v>1.5</v>
      </c>
      <c r="Z51" s="106">
        <f>'Lack of Coping Capacity'!N50</f>
        <v>7.4</v>
      </c>
      <c r="AA51" s="34">
        <f>'Lack of Coping Capacity'!O50</f>
        <v>4.7</v>
      </c>
      <c r="AB51" s="106">
        <f>'Lack of Coping Capacity'!R50</f>
        <v>1.8</v>
      </c>
      <c r="AC51" s="106">
        <f>'Lack of Coping Capacity'!W50</f>
        <v>4.5999999999999996</v>
      </c>
      <c r="AD51" s="106">
        <f>'Lack of Coping Capacity'!Z50</f>
        <v>4.4000000000000004</v>
      </c>
      <c r="AE51" s="34">
        <f>'Lack of Coping Capacity'!AA50</f>
        <v>3.6</v>
      </c>
      <c r="AF51" s="35">
        <f t="shared" si="9"/>
        <v>4.2</v>
      </c>
      <c r="AG51" s="113">
        <f t="shared" si="10"/>
        <v>3.3</v>
      </c>
      <c r="AH51" s="127" t="str">
        <f t="shared" si="5"/>
        <v>Very Low</v>
      </c>
      <c r="AI51" s="176">
        <f t="shared" si="11"/>
        <v>67</v>
      </c>
      <c r="AJ51" s="177">
        <f>VLOOKUP($C51,'INFORM Reliability Index'!$A$2:$H$83,8,FALSE)</f>
        <v>4.3</v>
      </c>
      <c r="AK51" s="178">
        <f>'Imputed and missing data hidden'!BD49</f>
        <v>1</v>
      </c>
      <c r="AL51" s="179">
        <f t="shared" si="6"/>
        <v>1.8518518518518517E-2</v>
      </c>
      <c r="AM51" s="180">
        <f>'Indicator Date hidden2'!BE50</f>
        <v>2.0925925925925926</v>
      </c>
      <c r="AN51" s="180">
        <f>'Indicator Geographical level'!BI52</f>
        <v>1.7894736842105263</v>
      </c>
    </row>
    <row r="52" spans="1:40">
      <c r="A52" s="88" t="s">
        <v>3</v>
      </c>
      <c r="B52" s="89" t="s">
        <v>731</v>
      </c>
      <c r="C52" s="38" t="s">
        <v>381</v>
      </c>
      <c r="D52" s="110">
        <f>'Hazard &amp; Exposure'!AF51</f>
        <v>8.1999999999999993</v>
      </c>
      <c r="E52" s="109">
        <f>'Hazard &amp; Exposure'!AG51</f>
        <v>5.7</v>
      </c>
      <c r="F52" s="109">
        <f>'Hazard &amp; Exposure'!AH51</f>
        <v>1.3</v>
      </c>
      <c r="G52" s="109">
        <f>'Hazard &amp; Exposure'!AJ51</f>
        <v>6.3</v>
      </c>
      <c r="H52" s="34">
        <f>'Hazard &amp; Exposure'!AK51</f>
        <v>5.9</v>
      </c>
      <c r="I52" s="109">
        <f>'Hazard &amp; Exposure'!AN51</f>
        <v>2.2000000000000002</v>
      </c>
      <c r="J52" s="109">
        <f>'Hazard &amp; Exposure'!AQ51</f>
        <v>2</v>
      </c>
      <c r="K52" s="34">
        <f>'Hazard &amp; Exposure'!AR51</f>
        <v>2.1</v>
      </c>
      <c r="L52" s="35">
        <f t="shared" si="7"/>
        <v>4.3</v>
      </c>
      <c r="M52" s="107">
        <f>Vulnerability!G51</f>
        <v>1.4</v>
      </c>
      <c r="N52" s="107">
        <f>Vulnerability!K51</f>
        <v>2.7</v>
      </c>
      <c r="O52" s="107">
        <f>Vulnerability!Q51</f>
        <v>0.1</v>
      </c>
      <c r="P52" s="34">
        <f>Vulnerability!R51</f>
        <v>1.4</v>
      </c>
      <c r="Q52" s="107">
        <f>Vulnerability!V51</f>
        <v>0.6</v>
      </c>
      <c r="R52" s="107">
        <f>Vulnerability!Y51</f>
        <v>3</v>
      </c>
      <c r="S52" s="107">
        <f>Vulnerability!AA51</f>
        <v>1.2</v>
      </c>
      <c r="T52" s="107">
        <f>Vulnerability!AC51</f>
        <v>0</v>
      </c>
      <c r="U52" s="107">
        <f>Vulnerability!AH51</f>
        <v>0.3</v>
      </c>
      <c r="V52" s="34">
        <f>Vulnerability!AI51</f>
        <v>1.3</v>
      </c>
      <c r="W52" s="35">
        <f t="shared" si="8"/>
        <v>1.4</v>
      </c>
      <c r="X52" s="106">
        <f>'Lack of Coping Capacity'!E51</f>
        <v>5.0999999999999996</v>
      </c>
      <c r="Y52" s="106">
        <f>'Lack of Coping Capacity'!H51</f>
        <v>4.0999999999999996</v>
      </c>
      <c r="Z52" s="106">
        <f>'Lack of Coping Capacity'!N51</f>
        <v>2.4</v>
      </c>
      <c r="AA52" s="34">
        <f>'Lack of Coping Capacity'!O51</f>
        <v>3.9</v>
      </c>
      <c r="AB52" s="106">
        <f>'Lack of Coping Capacity'!R51</f>
        <v>2.5</v>
      </c>
      <c r="AC52" s="106">
        <f>'Lack of Coping Capacity'!W51</f>
        <v>3.8</v>
      </c>
      <c r="AD52" s="106">
        <f>'Lack of Coping Capacity'!Z51</f>
        <v>3.6</v>
      </c>
      <c r="AE52" s="34">
        <f>'Lack of Coping Capacity'!AA51</f>
        <v>3.3</v>
      </c>
      <c r="AF52" s="35">
        <f t="shared" si="9"/>
        <v>3.6</v>
      </c>
      <c r="AG52" s="113">
        <f t="shared" si="10"/>
        <v>2.8</v>
      </c>
      <c r="AH52" s="127" t="str">
        <f t="shared" si="5"/>
        <v>Very Low</v>
      </c>
      <c r="AI52" s="176">
        <f t="shared" si="11"/>
        <v>73</v>
      </c>
      <c r="AJ52" s="177">
        <f>VLOOKUP($C52,'INFORM Reliability Index'!$A$2:$H$83,8,FALSE)</f>
        <v>4.3</v>
      </c>
      <c r="AK52" s="178">
        <f>'Imputed and missing data hidden'!BD50</f>
        <v>1</v>
      </c>
      <c r="AL52" s="179">
        <f t="shared" si="6"/>
        <v>1.8518518518518517E-2</v>
      </c>
      <c r="AM52" s="180">
        <f>'Indicator Date hidden2'!BE51</f>
        <v>2.0925925925925926</v>
      </c>
      <c r="AN52" s="180">
        <f>'Indicator Geographical level'!BI53</f>
        <v>1.7894736842105263</v>
      </c>
    </row>
    <row r="53" spans="1:40">
      <c r="A53" s="88" t="s">
        <v>3</v>
      </c>
      <c r="B53" s="89" t="s">
        <v>732</v>
      </c>
      <c r="C53" s="38" t="s">
        <v>382</v>
      </c>
      <c r="D53" s="110">
        <f>'Hazard &amp; Exposure'!AF52</f>
        <v>0.1</v>
      </c>
      <c r="E53" s="109">
        <f>'Hazard &amp; Exposure'!AG52</f>
        <v>4.9000000000000004</v>
      </c>
      <c r="F53" s="109">
        <f>'Hazard &amp; Exposure'!AH52</f>
        <v>0</v>
      </c>
      <c r="G53" s="109">
        <f>'Hazard &amp; Exposure'!AJ52</f>
        <v>5</v>
      </c>
      <c r="H53" s="34">
        <f>'Hazard &amp; Exposure'!AK52</f>
        <v>2.9</v>
      </c>
      <c r="I53" s="109">
        <f>'Hazard &amp; Exposure'!AN52</f>
        <v>2.2000000000000002</v>
      </c>
      <c r="J53" s="109">
        <f>'Hazard &amp; Exposure'!AQ52</f>
        <v>1</v>
      </c>
      <c r="K53" s="34">
        <f>'Hazard &amp; Exposure'!AR52</f>
        <v>1.6</v>
      </c>
      <c r="L53" s="35">
        <f t="shared" si="7"/>
        <v>2.2999999999999998</v>
      </c>
      <c r="M53" s="107">
        <f>Vulnerability!G52</f>
        <v>1</v>
      </c>
      <c r="N53" s="107">
        <f>Vulnerability!K52</f>
        <v>3.8</v>
      </c>
      <c r="O53" s="107">
        <f>Vulnerability!Q52</f>
        <v>0.1</v>
      </c>
      <c r="P53" s="34">
        <f>Vulnerability!R52</f>
        <v>1.5</v>
      </c>
      <c r="Q53" s="107">
        <f>Vulnerability!V52</f>
        <v>0.6</v>
      </c>
      <c r="R53" s="107">
        <f>Vulnerability!Y52</f>
        <v>4.5999999999999996</v>
      </c>
      <c r="S53" s="107">
        <f>Vulnerability!AA52</f>
        <v>0.8</v>
      </c>
      <c r="T53" s="107">
        <f>Vulnerability!AC52</f>
        <v>1.9</v>
      </c>
      <c r="U53" s="107">
        <f>Vulnerability!AH52</f>
        <v>0.3</v>
      </c>
      <c r="V53" s="34">
        <f>Vulnerability!AI52</f>
        <v>1.8</v>
      </c>
      <c r="W53" s="35">
        <f t="shared" si="8"/>
        <v>1.7</v>
      </c>
      <c r="X53" s="106">
        <f>'Lack of Coping Capacity'!E52</f>
        <v>5.0999999999999996</v>
      </c>
      <c r="Y53" s="106">
        <f>'Lack of Coping Capacity'!H52</f>
        <v>1.1000000000000001</v>
      </c>
      <c r="Z53" s="106">
        <f>'Lack of Coping Capacity'!N52</f>
        <v>6.6</v>
      </c>
      <c r="AA53" s="34">
        <f>'Lack of Coping Capacity'!O52</f>
        <v>4.3</v>
      </c>
      <c r="AB53" s="106">
        <f>'Lack of Coping Capacity'!R52</f>
        <v>2</v>
      </c>
      <c r="AC53" s="106">
        <f>'Lack of Coping Capacity'!W52</f>
        <v>3.8</v>
      </c>
      <c r="AD53" s="106">
        <f>'Lack of Coping Capacity'!Z52</f>
        <v>5.7</v>
      </c>
      <c r="AE53" s="34">
        <f>'Lack of Coping Capacity'!AA52</f>
        <v>3.8</v>
      </c>
      <c r="AF53" s="35">
        <f t="shared" si="9"/>
        <v>4.0999999999999996</v>
      </c>
      <c r="AG53" s="113">
        <f t="shared" si="10"/>
        <v>2.5</v>
      </c>
      <c r="AH53" s="127" t="str">
        <f t="shared" si="5"/>
        <v>Very Low</v>
      </c>
      <c r="AI53" s="176">
        <f t="shared" si="11"/>
        <v>76</v>
      </c>
      <c r="AJ53" s="177">
        <f>VLOOKUP($C53,'INFORM Reliability Index'!$A$2:$H$83,8,FALSE)</f>
        <v>4.3</v>
      </c>
      <c r="AK53" s="178">
        <f>'Imputed and missing data hidden'!BD51</f>
        <v>1</v>
      </c>
      <c r="AL53" s="179">
        <f t="shared" si="6"/>
        <v>1.8518518518518517E-2</v>
      </c>
      <c r="AM53" s="180">
        <f>'Indicator Date hidden2'!BE52</f>
        <v>2.0925925925925926</v>
      </c>
      <c r="AN53" s="180">
        <f>'Indicator Geographical level'!BI54</f>
        <v>1.7894736842105263</v>
      </c>
    </row>
    <row r="54" spans="1:40">
      <c r="A54" s="88" t="s">
        <v>3</v>
      </c>
      <c r="B54" s="89" t="s">
        <v>733</v>
      </c>
      <c r="C54" s="38" t="s">
        <v>383</v>
      </c>
      <c r="D54" s="110">
        <f>'Hazard &amp; Exposure'!AF53</f>
        <v>0.1</v>
      </c>
      <c r="E54" s="109">
        <f>'Hazard &amp; Exposure'!AG53</f>
        <v>5.3</v>
      </c>
      <c r="F54" s="109">
        <f>'Hazard &amp; Exposure'!AH53</f>
        <v>0</v>
      </c>
      <c r="G54" s="109">
        <f>'Hazard &amp; Exposure'!AJ53</f>
        <v>5</v>
      </c>
      <c r="H54" s="34">
        <f>'Hazard &amp; Exposure'!AK53</f>
        <v>3</v>
      </c>
      <c r="I54" s="109">
        <f>'Hazard &amp; Exposure'!AN53</f>
        <v>2.2000000000000002</v>
      </c>
      <c r="J54" s="109">
        <f>'Hazard &amp; Exposure'!AQ53</f>
        <v>1</v>
      </c>
      <c r="K54" s="34">
        <f>'Hazard &amp; Exposure'!AR53</f>
        <v>1.6</v>
      </c>
      <c r="L54" s="35">
        <f t="shared" si="7"/>
        <v>2.2999999999999998</v>
      </c>
      <c r="M54" s="107">
        <f>Vulnerability!G53</f>
        <v>1.5</v>
      </c>
      <c r="N54" s="107">
        <f>Vulnerability!K53</f>
        <v>3.1</v>
      </c>
      <c r="O54" s="107">
        <f>Vulnerability!Q53</f>
        <v>0.1</v>
      </c>
      <c r="P54" s="34">
        <f>Vulnerability!R53</f>
        <v>1.6</v>
      </c>
      <c r="Q54" s="107">
        <f>Vulnerability!V53</f>
        <v>0.6</v>
      </c>
      <c r="R54" s="107">
        <f>Vulnerability!Y53</f>
        <v>4.3</v>
      </c>
      <c r="S54" s="107">
        <f>Vulnerability!AA53</f>
        <v>0.5</v>
      </c>
      <c r="T54" s="107">
        <f>Vulnerability!AC53</f>
        <v>0</v>
      </c>
      <c r="U54" s="107">
        <f>Vulnerability!AH53</f>
        <v>0.3</v>
      </c>
      <c r="V54" s="34">
        <f>Vulnerability!AI53</f>
        <v>1.6</v>
      </c>
      <c r="W54" s="35">
        <f t="shared" si="8"/>
        <v>1.6</v>
      </c>
      <c r="X54" s="106">
        <f>'Lack of Coping Capacity'!E53</f>
        <v>5.0999999999999996</v>
      </c>
      <c r="Y54" s="106">
        <f>'Lack of Coping Capacity'!H53</f>
        <v>1.8</v>
      </c>
      <c r="Z54" s="106">
        <f>'Lack of Coping Capacity'!N53</f>
        <v>7.2</v>
      </c>
      <c r="AA54" s="34">
        <f>'Lack of Coping Capacity'!O53</f>
        <v>4.7</v>
      </c>
      <c r="AB54" s="106">
        <f>'Lack of Coping Capacity'!R53</f>
        <v>1.4</v>
      </c>
      <c r="AC54" s="106">
        <f>'Lack of Coping Capacity'!W53</f>
        <v>4.4000000000000004</v>
      </c>
      <c r="AD54" s="106">
        <f>'Lack of Coping Capacity'!Z53</f>
        <v>3.3</v>
      </c>
      <c r="AE54" s="34">
        <f>'Lack of Coping Capacity'!AA53</f>
        <v>3</v>
      </c>
      <c r="AF54" s="35">
        <f t="shared" si="9"/>
        <v>3.9</v>
      </c>
      <c r="AG54" s="113">
        <f t="shared" si="10"/>
        <v>2.4</v>
      </c>
      <c r="AH54" s="127" t="str">
        <f t="shared" si="5"/>
        <v>Very Low</v>
      </c>
      <c r="AI54" s="176">
        <f t="shared" si="11"/>
        <v>79</v>
      </c>
      <c r="AJ54" s="177">
        <f>VLOOKUP($C54,'INFORM Reliability Index'!$A$2:$H$83,8,FALSE)</f>
        <v>4.3</v>
      </c>
      <c r="AK54" s="178">
        <f>'Imputed and missing data hidden'!BD52</f>
        <v>1</v>
      </c>
      <c r="AL54" s="179">
        <f t="shared" si="6"/>
        <v>1.8518518518518517E-2</v>
      </c>
      <c r="AM54" s="180">
        <f>'Indicator Date hidden2'!BE53</f>
        <v>2.0925925925925926</v>
      </c>
      <c r="AN54" s="180">
        <f>'Indicator Geographical level'!BI55</f>
        <v>1.7894736842105263</v>
      </c>
    </row>
    <row r="55" spans="1:40">
      <c r="A55" s="88" t="s">
        <v>3</v>
      </c>
      <c r="B55" s="89" t="s">
        <v>315</v>
      </c>
      <c r="C55" s="38" t="s">
        <v>384</v>
      </c>
      <c r="D55" s="110">
        <f>'Hazard &amp; Exposure'!AF54</f>
        <v>0.1</v>
      </c>
      <c r="E55" s="109">
        <f>'Hazard &amp; Exposure'!AG54</f>
        <v>8.5</v>
      </c>
      <c r="F55" s="109">
        <f>'Hazard &amp; Exposure'!AH54</f>
        <v>0</v>
      </c>
      <c r="G55" s="109">
        <f>'Hazard &amp; Exposure'!AJ54</f>
        <v>3.8</v>
      </c>
      <c r="H55" s="34">
        <f>'Hazard &amp; Exposure'!AK54</f>
        <v>4.2</v>
      </c>
      <c r="I55" s="109">
        <f>'Hazard &amp; Exposure'!AN54</f>
        <v>2.2000000000000002</v>
      </c>
      <c r="J55" s="109">
        <f>'Hazard &amp; Exposure'!AQ54</f>
        <v>1</v>
      </c>
      <c r="K55" s="34">
        <f>'Hazard &amp; Exposure'!AR54</f>
        <v>1.6</v>
      </c>
      <c r="L55" s="35">
        <f t="shared" si="7"/>
        <v>3</v>
      </c>
      <c r="M55" s="107">
        <f>Vulnerability!G54</f>
        <v>1.7</v>
      </c>
      <c r="N55" s="107">
        <f>Vulnerability!K54</f>
        <v>4.2</v>
      </c>
      <c r="O55" s="107">
        <f>Vulnerability!Q54</f>
        <v>0.1</v>
      </c>
      <c r="P55" s="34">
        <f>Vulnerability!R54</f>
        <v>1.9</v>
      </c>
      <c r="Q55" s="107">
        <f>Vulnerability!V54</f>
        <v>0.6</v>
      </c>
      <c r="R55" s="107">
        <f>Vulnerability!Y54</f>
        <v>2.6</v>
      </c>
      <c r="S55" s="107">
        <f>Vulnerability!AA54</f>
        <v>0.7</v>
      </c>
      <c r="T55" s="107">
        <f>Vulnerability!AC54</f>
        <v>0</v>
      </c>
      <c r="U55" s="107">
        <f>Vulnerability!AH54</f>
        <v>0.3</v>
      </c>
      <c r="V55" s="34">
        <f>Vulnerability!AI54</f>
        <v>1.1000000000000001</v>
      </c>
      <c r="W55" s="35">
        <f t="shared" si="8"/>
        <v>1.5</v>
      </c>
      <c r="X55" s="106">
        <f>'Lack of Coping Capacity'!E54</f>
        <v>5.0999999999999996</v>
      </c>
      <c r="Y55" s="106">
        <f>'Lack of Coping Capacity'!H54</f>
        <v>1.9</v>
      </c>
      <c r="Z55" s="106">
        <f>'Lack of Coping Capacity'!N54</f>
        <v>7.1</v>
      </c>
      <c r="AA55" s="34">
        <f>'Lack of Coping Capacity'!O54</f>
        <v>4.7</v>
      </c>
      <c r="AB55" s="106">
        <f>'Lack of Coping Capacity'!R54</f>
        <v>1.5</v>
      </c>
      <c r="AC55" s="106">
        <f>'Lack of Coping Capacity'!W54</f>
        <v>4.5</v>
      </c>
      <c r="AD55" s="106">
        <f>'Lack of Coping Capacity'!Z54</f>
        <v>7.2</v>
      </c>
      <c r="AE55" s="34">
        <f>'Lack of Coping Capacity'!AA54</f>
        <v>4.4000000000000004</v>
      </c>
      <c r="AF55" s="35">
        <f t="shared" si="9"/>
        <v>4.5999999999999996</v>
      </c>
      <c r="AG55" s="113">
        <f t="shared" si="10"/>
        <v>2.7</v>
      </c>
      <c r="AH55" s="127" t="str">
        <f t="shared" si="5"/>
        <v>Very Low</v>
      </c>
      <c r="AI55" s="176">
        <f t="shared" si="11"/>
        <v>74</v>
      </c>
      <c r="AJ55" s="177">
        <f>VLOOKUP($C55,'INFORM Reliability Index'!$A$2:$H$83,8,FALSE)</f>
        <v>4.3</v>
      </c>
      <c r="AK55" s="178">
        <f>'Imputed and missing data hidden'!BD53</f>
        <v>1</v>
      </c>
      <c r="AL55" s="179">
        <f t="shared" si="6"/>
        <v>1.8518518518518517E-2</v>
      </c>
      <c r="AM55" s="180">
        <f>'Indicator Date hidden2'!BE54</f>
        <v>2.0925925925925926</v>
      </c>
      <c r="AN55" s="180">
        <f>'Indicator Geographical level'!BI56</f>
        <v>1.7894736842105263</v>
      </c>
    </row>
    <row r="56" spans="1:40">
      <c r="A56" s="88" t="s">
        <v>3</v>
      </c>
      <c r="B56" s="89" t="s">
        <v>734</v>
      </c>
      <c r="C56" s="38" t="s">
        <v>385</v>
      </c>
      <c r="D56" s="110">
        <f>'Hazard &amp; Exposure'!AF55</f>
        <v>0.1</v>
      </c>
      <c r="E56" s="109">
        <f>'Hazard &amp; Exposure'!AG55</f>
        <v>2.1</v>
      </c>
      <c r="F56" s="109">
        <f>'Hazard &amp; Exposure'!AH55</f>
        <v>0</v>
      </c>
      <c r="G56" s="109">
        <f>'Hazard &amp; Exposure'!AJ55</f>
        <v>7.5</v>
      </c>
      <c r="H56" s="34">
        <f>'Hazard &amp; Exposure'!AK55</f>
        <v>3.2</v>
      </c>
      <c r="I56" s="109">
        <f>'Hazard &amp; Exposure'!AN55</f>
        <v>2.2000000000000002</v>
      </c>
      <c r="J56" s="109">
        <f>'Hazard &amp; Exposure'!AQ55</f>
        <v>3.6</v>
      </c>
      <c r="K56" s="34">
        <f>'Hazard &amp; Exposure'!AR55</f>
        <v>3.6</v>
      </c>
      <c r="L56" s="35">
        <f t="shared" si="7"/>
        <v>3.4</v>
      </c>
      <c r="M56" s="107">
        <f>Vulnerability!G55</f>
        <v>0.9</v>
      </c>
      <c r="N56" s="107">
        <f>Vulnerability!K55</f>
        <v>2.5</v>
      </c>
      <c r="O56" s="107">
        <f>Vulnerability!Q55</f>
        <v>0.1</v>
      </c>
      <c r="P56" s="34">
        <f>Vulnerability!R55</f>
        <v>1.1000000000000001</v>
      </c>
      <c r="Q56" s="107">
        <f>Vulnerability!V55</f>
        <v>0.6</v>
      </c>
      <c r="R56" s="107">
        <f>Vulnerability!Y55</f>
        <v>2.6</v>
      </c>
      <c r="S56" s="107">
        <f>Vulnerability!AA55</f>
        <v>1.2</v>
      </c>
      <c r="T56" s="107">
        <f>Vulnerability!AC55</f>
        <v>0</v>
      </c>
      <c r="U56" s="107">
        <f>Vulnerability!AH55</f>
        <v>0.3</v>
      </c>
      <c r="V56" s="34">
        <f>Vulnerability!AI55</f>
        <v>1.2</v>
      </c>
      <c r="W56" s="35">
        <f t="shared" si="8"/>
        <v>1.2</v>
      </c>
      <c r="X56" s="106">
        <f>'Lack of Coping Capacity'!E55</f>
        <v>5.0999999999999996</v>
      </c>
      <c r="Y56" s="106">
        <f>'Lack of Coping Capacity'!H55</f>
        <v>1.1000000000000001</v>
      </c>
      <c r="Z56" s="106">
        <f>'Lack of Coping Capacity'!N55</f>
        <v>8</v>
      </c>
      <c r="AA56" s="34">
        <f>'Lack of Coping Capacity'!O55</f>
        <v>4.7</v>
      </c>
      <c r="AB56" s="106">
        <f>'Lack of Coping Capacity'!R55</f>
        <v>1.5</v>
      </c>
      <c r="AC56" s="106">
        <f>'Lack of Coping Capacity'!W55</f>
        <v>5.3</v>
      </c>
      <c r="AD56" s="106">
        <f>'Lack of Coping Capacity'!Z55</f>
        <v>3.7</v>
      </c>
      <c r="AE56" s="34">
        <f>'Lack of Coping Capacity'!AA55</f>
        <v>3.5</v>
      </c>
      <c r="AF56" s="35">
        <f t="shared" si="9"/>
        <v>4.0999999999999996</v>
      </c>
      <c r="AG56" s="113">
        <f t="shared" si="10"/>
        <v>2.6</v>
      </c>
      <c r="AH56" s="127" t="str">
        <f>IF(AG56&gt;=7.4,"Very High",IF(AG56&gt;=5.3,"High",IF(AG56&gt;=4.4,"Medium",IF(AG56&gt;=3.5,"Low","Very Low"))))</f>
        <v>Very Low</v>
      </c>
      <c r="AI56" s="176">
        <f t="shared" si="11"/>
        <v>75</v>
      </c>
      <c r="AJ56" s="177">
        <f>VLOOKUP($C56,'INFORM Reliability Index'!$A$2:$H$83,8,FALSE)</f>
        <v>4.3</v>
      </c>
      <c r="AK56" s="178">
        <f>'Imputed and missing data hidden'!BD54</f>
        <v>1</v>
      </c>
      <c r="AL56" s="179">
        <f t="shared" si="6"/>
        <v>1.8518518518518517E-2</v>
      </c>
      <c r="AM56" s="180">
        <f>'Indicator Date hidden2'!BE55</f>
        <v>2.0925925925925926</v>
      </c>
      <c r="AN56" s="180">
        <f>'Indicator Geographical level'!BI57</f>
        <v>1.7894736842105263</v>
      </c>
    </row>
    <row r="57" spans="1:40">
      <c r="A57" s="88" t="s">
        <v>3</v>
      </c>
      <c r="B57" s="89" t="s">
        <v>316</v>
      </c>
      <c r="C57" s="38" t="s">
        <v>386</v>
      </c>
      <c r="D57" s="110">
        <f>'Hazard &amp; Exposure'!AF56</f>
        <v>0.1</v>
      </c>
      <c r="E57" s="109">
        <f>'Hazard &amp; Exposure'!AG56</f>
        <v>5.0999999999999996</v>
      </c>
      <c r="F57" s="109">
        <f>'Hazard &amp; Exposure'!AH56</f>
        <v>0</v>
      </c>
      <c r="G57" s="109">
        <f>'Hazard &amp; Exposure'!AJ56</f>
        <v>2.5</v>
      </c>
      <c r="H57" s="34">
        <f>'Hazard &amp; Exposure'!AK56</f>
        <v>2.2000000000000002</v>
      </c>
      <c r="I57" s="109">
        <f>'Hazard &amp; Exposure'!AN56</f>
        <v>2.2000000000000002</v>
      </c>
      <c r="J57" s="109">
        <f>'Hazard &amp; Exposure'!AQ56</f>
        <v>1</v>
      </c>
      <c r="K57" s="34">
        <f>'Hazard &amp; Exposure'!AR56</f>
        <v>1.6</v>
      </c>
      <c r="L57" s="35">
        <f t="shared" si="7"/>
        <v>1.9</v>
      </c>
      <c r="M57" s="107">
        <f>Vulnerability!G56</f>
        <v>1.3</v>
      </c>
      <c r="N57" s="107">
        <f>Vulnerability!K56</f>
        <v>2.9</v>
      </c>
      <c r="O57" s="107">
        <f>Vulnerability!Q56</f>
        <v>0.1</v>
      </c>
      <c r="P57" s="34">
        <f>Vulnerability!R56</f>
        <v>1.4</v>
      </c>
      <c r="Q57" s="107">
        <f>Vulnerability!V56</f>
        <v>0.6</v>
      </c>
      <c r="R57" s="107">
        <f>Vulnerability!Y56</f>
        <v>4.3</v>
      </c>
      <c r="S57" s="107">
        <f>Vulnerability!AA56</f>
        <v>0.9</v>
      </c>
      <c r="T57" s="107">
        <f>Vulnerability!AC56</f>
        <v>0.6</v>
      </c>
      <c r="U57" s="107">
        <f>Vulnerability!AH56</f>
        <v>0.3</v>
      </c>
      <c r="V57" s="34">
        <f>Vulnerability!AI56</f>
        <v>1.7</v>
      </c>
      <c r="W57" s="35">
        <f t="shared" si="8"/>
        <v>1.6</v>
      </c>
      <c r="X57" s="106">
        <f>'Lack of Coping Capacity'!E56</f>
        <v>5.0999999999999996</v>
      </c>
      <c r="Y57" s="106">
        <f>'Lack of Coping Capacity'!H56</f>
        <v>2</v>
      </c>
      <c r="Z57" s="106">
        <f>'Lack of Coping Capacity'!N56</f>
        <v>6.9</v>
      </c>
      <c r="AA57" s="34">
        <f>'Lack of Coping Capacity'!O56</f>
        <v>4.7</v>
      </c>
      <c r="AB57" s="106">
        <f>'Lack of Coping Capacity'!R56</f>
        <v>1.7</v>
      </c>
      <c r="AC57" s="106">
        <f>'Lack of Coping Capacity'!W56</f>
        <v>4.7</v>
      </c>
      <c r="AD57" s="106">
        <f>'Lack of Coping Capacity'!Z56</f>
        <v>3.3</v>
      </c>
      <c r="AE57" s="34">
        <f>'Lack of Coping Capacity'!AA56</f>
        <v>3.2</v>
      </c>
      <c r="AF57" s="35">
        <f t="shared" si="9"/>
        <v>4</v>
      </c>
      <c r="AG57" s="113">
        <f t="shared" si="10"/>
        <v>2.2999999999999998</v>
      </c>
      <c r="AH57" s="127" t="str">
        <f t="shared" si="5"/>
        <v>Very Low</v>
      </c>
      <c r="AI57" s="176">
        <f t="shared" si="11"/>
        <v>80</v>
      </c>
      <c r="AJ57" s="177">
        <f>VLOOKUP($C57,'INFORM Reliability Index'!$A$2:$H$83,8,FALSE)</f>
        <v>4.3</v>
      </c>
      <c r="AK57" s="178">
        <f>'Imputed and missing data hidden'!BD55</f>
        <v>1</v>
      </c>
      <c r="AL57" s="179">
        <f t="shared" si="6"/>
        <v>1.8518518518518517E-2</v>
      </c>
      <c r="AM57" s="180">
        <f>'Indicator Date hidden2'!BE56</f>
        <v>2.0925925925925926</v>
      </c>
      <c r="AN57" s="180">
        <f>'Indicator Geographical level'!BI58</f>
        <v>1.7894736842105263</v>
      </c>
    </row>
    <row r="58" spans="1:40">
      <c r="A58" s="88" t="s">
        <v>3</v>
      </c>
      <c r="B58" s="89" t="s">
        <v>317</v>
      </c>
      <c r="C58" s="38" t="s">
        <v>387</v>
      </c>
      <c r="D58" s="110">
        <f>'Hazard &amp; Exposure'!AF57</f>
        <v>0.1</v>
      </c>
      <c r="E58" s="109">
        <f>'Hazard &amp; Exposure'!AG57</f>
        <v>5</v>
      </c>
      <c r="F58" s="109">
        <f>'Hazard &amp; Exposure'!AH57</f>
        <v>0</v>
      </c>
      <c r="G58" s="109">
        <f>'Hazard &amp; Exposure'!AJ57</f>
        <v>5</v>
      </c>
      <c r="H58" s="34">
        <f>'Hazard &amp; Exposure'!AK57</f>
        <v>2.9</v>
      </c>
      <c r="I58" s="109">
        <f>'Hazard &amp; Exposure'!AN57</f>
        <v>2.2000000000000002</v>
      </c>
      <c r="J58" s="109">
        <f>'Hazard &amp; Exposure'!AQ57</f>
        <v>1</v>
      </c>
      <c r="K58" s="34">
        <f>'Hazard &amp; Exposure'!AR57</f>
        <v>1.6</v>
      </c>
      <c r="L58" s="35">
        <f t="shared" si="7"/>
        <v>2.2999999999999998</v>
      </c>
      <c r="M58" s="107">
        <f>Vulnerability!G57</f>
        <v>0.9</v>
      </c>
      <c r="N58" s="107">
        <f>Vulnerability!K57</f>
        <v>2.1</v>
      </c>
      <c r="O58" s="107">
        <f>Vulnerability!Q57</f>
        <v>0.1</v>
      </c>
      <c r="P58" s="34">
        <f>Vulnerability!R57</f>
        <v>1</v>
      </c>
      <c r="Q58" s="107">
        <f>Vulnerability!V57</f>
        <v>0.6</v>
      </c>
      <c r="R58" s="107">
        <f>Vulnerability!Y57</f>
        <v>4.3</v>
      </c>
      <c r="S58" s="107">
        <f>Vulnerability!AA57</f>
        <v>0.6</v>
      </c>
      <c r="T58" s="107">
        <f>Vulnerability!AC57</f>
        <v>0.6</v>
      </c>
      <c r="U58" s="107">
        <f>Vulnerability!AH57</f>
        <v>0.3</v>
      </c>
      <c r="V58" s="34">
        <f>Vulnerability!AI57</f>
        <v>1.6</v>
      </c>
      <c r="W58" s="35">
        <f t="shared" si="8"/>
        <v>1.3</v>
      </c>
      <c r="X58" s="106">
        <f>'Lack of Coping Capacity'!E57</f>
        <v>5.0999999999999996</v>
      </c>
      <c r="Y58" s="106">
        <f>'Lack of Coping Capacity'!H57</f>
        <v>1.1000000000000001</v>
      </c>
      <c r="Z58" s="106">
        <f>'Lack of Coping Capacity'!N57</f>
        <v>7.6</v>
      </c>
      <c r="AA58" s="34">
        <f>'Lack of Coping Capacity'!O57</f>
        <v>4.5999999999999996</v>
      </c>
      <c r="AB58" s="106">
        <f>'Lack of Coping Capacity'!R57</f>
        <v>1.8</v>
      </c>
      <c r="AC58" s="106">
        <f>'Lack of Coping Capacity'!W57</f>
        <v>3.8</v>
      </c>
      <c r="AD58" s="106">
        <f>'Lack of Coping Capacity'!Z57</f>
        <v>4.5999999999999996</v>
      </c>
      <c r="AE58" s="34">
        <f>'Lack of Coping Capacity'!AA57</f>
        <v>3.4</v>
      </c>
      <c r="AF58" s="35">
        <f t="shared" si="9"/>
        <v>4</v>
      </c>
      <c r="AG58" s="113">
        <f t="shared" si="10"/>
        <v>2.2999999999999998</v>
      </c>
      <c r="AH58" s="127" t="str">
        <f t="shared" si="5"/>
        <v>Very Low</v>
      </c>
      <c r="AI58" s="176">
        <f t="shared" si="11"/>
        <v>80</v>
      </c>
      <c r="AJ58" s="177">
        <f>VLOOKUP($C58,'INFORM Reliability Index'!$A$2:$H$83,8,FALSE)</f>
        <v>4.3</v>
      </c>
      <c r="AK58" s="178">
        <f>'Imputed and missing data hidden'!BD56</f>
        <v>1</v>
      </c>
      <c r="AL58" s="179">
        <f t="shared" si="6"/>
        <v>1.8518518518518517E-2</v>
      </c>
      <c r="AM58" s="180">
        <f>'Indicator Date hidden2'!BE57</f>
        <v>2.0925925925925926</v>
      </c>
      <c r="AN58" s="180">
        <f>'Indicator Geographical level'!BI59</f>
        <v>1.7894736842105263</v>
      </c>
    </row>
    <row r="59" spans="1:40">
      <c r="A59" s="88" t="s">
        <v>3</v>
      </c>
      <c r="B59" s="89" t="s">
        <v>318</v>
      </c>
      <c r="C59" s="38" t="s">
        <v>388</v>
      </c>
      <c r="D59" s="110">
        <f>'Hazard &amp; Exposure'!AF58</f>
        <v>7.9</v>
      </c>
      <c r="E59" s="109">
        <f>'Hazard &amp; Exposure'!AG58</f>
        <v>7.3</v>
      </c>
      <c r="F59" s="109">
        <f>'Hazard &amp; Exposure'!AH58</f>
        <v>3.2</v>
      </c>
      <c r="G59" s="109">
        <f>'Hazard &amp; Exposure'!AJ58</f>
        <v>6.3</v>
      </c>
      <c r="H59" s="34">
        <f>'Hazard &amp; Exposure'!AK58</f>
        <v>6.5</v>
      </c>
      <c r="I59" s="109">
        <f>'Hazard &amp; Exposure'!AN58</f>
        <v>2.2000000000000002</v>
      </c>
      <c r="J59" s="109">
        <f>'Hazard &amp; Exposure'!AQ58</f>
        <v>3.6</v>
      </c>
      <c r="K59" s="34">
        <f>'Hazard &amp; Exposure'!AR58</f>
        <v>3.6</v>
      </c>
      <c r="L59" s="35">
        <f t="shared" si="7"/>
        <v>5.2</v>
      </c>
      <c r="M59" s="107">
        <f>Vulnerability!G58</f>
        <v>1.4</v>
      </c>
      <c r="N59" s="107">
        <f>Vulnerability!K58</f>
        <v>2.1</v>
      </c>
      <c r="O59" s="107">
        <f>Vulnerability!Q58</f>
        <v>0.1</v>
      </c>
      <c r="P59" s="34">
        <f>Vulnerability!R58</f>
        <v>1.3</v>
      </c>
      <c r="Q59" s="107">
        <f>Vulnerability!V58</f>
        <v>0.6</v>
      </c>
      <c r="R59" s="107">
        <f>Vulnerability!Y58</f>
        <v>2.1</v>
      </c>
      <c r="S59" s="107">
        <f>Vulnerability!AA58</f>
        <v>0.8</v>
      </c>
      <c r="T59" s="107">
        <f>Vulnerability!AC58</f>
        <v>0</v>
      </c>
      <c r="U59" s="107">
        <f>Vulnerability!AH58</f>
        <v>0.3</v>
      </c>
      <c r="V59" s="34">
        <f>Vulnerability!AI58</f>
        <v>1</v>
      </c>
      <c r="W59" s="35">
        <f t="shared" si="8"/>
        <v>1.2</v>
      </c>
      <c r="X59" s="106">
        <f>'Lack of Coping Capacity'!E58</f>
        <v>5.0999999999999996</v>
      </c>
      <c r="Y59" s="106">
        <f>'Lack of Coping Capacity'!H58</f>
        <v>4.3</v>
      </c>
      <c r="Z59" s="106">
        <f>'Lack of Coping Capacity'!N58</f>
        <v>7.7</v>
      </c>
      <c r="AA59" s="34">
        <f>'Lack of Coping Capacity'!O58</f>
        <v>5.7</v>
      </c>
      <c r="AB59" s="106">
        <f>'Lack of Coping Capacity'!R58</f>
        <v>2.8</v>
      </c>
      <c r="AC59" s="106">
        <f>'Lack of Coping Capacity'!W58</f>
        <v>4.7</v>
      </c>
      <c r="AD59" s="106">
        <f>'Lack of Coping Capacity'!Z58</f>
        <v>4.2</v>
      </c>
      <c r="AE59" s="34">
        <f>'Lack of Coping Capacity'!AA58</f>
        <v>3.9</v>
      </c>
      <c r="AF59" s="35">
        <f t="shared" si="9"/>
        <v>4.9000000000000004</v>
      </c>
      <c r="AG59" s="113">
        <f t="shared" si="10"/>
        <v>3.1</v>
      </c>
      <c r="AH59" s="127" t="str">
        <f t="shared" si="5"/>
        <v>Very Low</v>
      </c>
      <c r="AI59" s="176">
        <f t="shared" si="11"/>
        <v>68</v>
      </c>
      <c r="AJ59" s="177">
        <f>VLOOKUP($C59,'INFORM Reliability Index'!$A$2:$H$83,8,FALSE)</f>
        <v>4.3</v>
      </c>
      <c r="AK59" s="178">
        <f>'Imputed and missing data hidden'!BD57</f>
        <v>1</v>
      </c>
      <c r="AL59" s="179">
        <f t="shared" si="6"/>
        <v>1.8518518518518517E-2</v>
      </c>
      <c r="AM59" s="180">
        <f>'Indicator Date hidden2'!BE58</f>
        <v>2.0925925925925926</v>
      </c>
      <c r="AN59" s="180">
        <f>'Indicator Geographical level'!BI60</f>
        <v>1.7894736842105263</v>
      </c>
    </row>
    <row r="60" spans="1:40">
      <c r="A60" s="181" t="s">
        <v>3</v>
      </c>
      <c r="B60" s="182" t="s">
        <v>319</v>
      </c>
      <c r="C60" s="183" t="s">
        <v>389</v>
      </c>
      <c r="D60" s="184">
        <f>'Hazard &amp; Exposure'!AF59</f>
        <v>0.1</v>
      </c>
      <c r="E60" s="185">
        <f>'Hazard &amp; Exposure'!AG59</f>
        <v>7.6</v>
      </c>
      <c r="F60" s="185">
        <f>'Hazard &amp; Exposure'!AH59</f>
        <v>0</v>
      </c>
      <c r="G60" s="185">
        <f>'Hazard &amp; Exposure'!AJ59</f>
        <v>10</v>
      </c>
      <c r="H60" s="186">
        <f>'Hazard &amp; Exposure'!AK59</f>
        <v>6.4</v>
      </c>
      <c r="I60" s="185">
        <f>'Hazard &amp; Exposure'!AN59</f>
        <v>2.2000000000000002</v>
      </c>
      <c r="J60" s="185">
        <f>'Hazard &amp; Exposure'!AQ59</f>
        <v>1</v>
      </c>
      <c r="K60" s="186">
        <f>'Hazard &amp; Exposure'!AR59</f>
        <v>1.6</v>
      </c>
      <c r="L60" s="187">
        <f t="shared" si="7"/>
        <v>4.4000000000000004</v>
      </c>
      <c r="M60" s="188">
        <f>Vulnerability!G59</f>
        <v>1</v>
      </c>
      <c r="N60" s="188">
        <f>Vulnerability!K59</f>
        <v>3.6</v>
      </c>
      <c r="O60" s="188">
        <f>Vulnerability!Q59</f>
        <v>0.1</v>
      </c>
      <c r="P60" s="186">
        <f>Vulnerability!R59</f>
        <v>1.4</v>
      </c>
      <c r="Q60" s="188">
        <f>Vulnerability!V59</f>
        <v>0.6</v>
      </c>
      <c r="R60" s="188">
        <f>Vulnerability!Y59</f>
        <v>2.8</v>
      </c>
      <c r="S60" s="188">
        <f>Vulnerability!AA59</f>
        <v>0.8</v>
      </c>
      <c r="T60" s="188">
        <f>Vulnerability!AC59</f>
        <v>0</v>
      </c>
      <c r="U60" s="188">
        <f>Vulnerability!AH59</f>
        <v>0.3</v>
      </c>
      <c r="V60" s="186">
        <f>Vulnerability!AI59</f>
        <v>1.2</v>
      </c>
      <c r="W60" s="187">
        <f t="shared" si="8"/>
        <v>1.3</v>
      </c>
      <c r="X60" s="189">
        <f>'Lack of Coping Capacity'!E59</f>
        <v>5.0999999999999996</v>
      </c>
      <c r="Y60" s="189">
        <f>'Lack of Coping Capacity'!H59</f>
        <v>1.1000000000000001</v>
      </c>
      <c r="Z60" s="189">
        <f>'Lack of Coping Capacity'!N59</f>
        <v>8</v>
      </c>
      <c r="AA60" s="186">
        <f>'Lack of Coping Capacity'!O59</f>
        <v>4.7</v>
      </c>
      <c r="AB60" s="189">
        <f>'Lack of Coping Capacity'!R59</f>
        <v>1.8</v>
      </c>
      <c r="AC60" s="189">
        <f>'Lack of Coping Capacity'!W59</f>
        <v>4.8</v>
      </c>
      <c r="AD60" s="189">
        <f>'Lack of Coping Capacity'!Z59</f>
        <v>3.9</v>
      </c>
      <c r="AE60" s="186">
        <f>'Lack of Coping Capacity'!AA59</f>
        <v>3.5</v>
      </c>
      <c r="AF60" s="187">
        <f t="shared" si="9"/>
        <v>4.0999999999999996</v>
      </c>
      <c r="AG60" s="190">
        <f t="shared" si="10"/>
        <v>2.9</v>
      </c>
      <c r="AH60" s="127" t="str">
        <f t="shared" si="5"/>
        <v>Very Low</v>
      </c>
      <c r="AI60" s="176">
        <f>_xlfn.RANK.EQ(AG60,AG$4:AG$85)</f>
        <v>71</v>
      </c>
      <c r="AJ60" s="177">
        <f>VLOOKUP($C60,'INFORM Reliability Index'!$A$2:$H$83,8,FALSE)</f>
        <v>4.3</v>
      </c>
      <c r="AK60" s="178">
        <f>'Imputed and missing data hidden'!BD58</f>
        <v>1</v>
      </c>
      <c r="AL60" s="179">
        <f t="shared" si="6"/>
        <v>1.8518518518518517E-2</v>
      </c>
      <c r="AM60" s="180">
        <f>'Indicator Date hidden2'!BE59</f>
        <v>2.0925925925925926</v>
      </c>
      <c r="AN60" s="180">
        <f>'Indicator Geographical level'!BI61</f>
        <v>1.7894736842105263</v>
      </c>
    </row>
    <row r="61" spans="1:40">
      <c r="A61" s="191" t="s">
        <v>5</v>
      </c>
      <c r="B61" s="191" t="s">
        <v>320</v>
      </c>
      <c r="C61" s="192" t="s">
        <v>390</v>
      </c>
      <c r="D61" s="193">
        <f>'Hazard &amp; Exposure'!AF60</f>
        <v>9.8000000000000007</v>
      </c>
      <c r="E61" s="194">
        <f>'Hazard &amp; Exposure'!AG60</f>
        <v>7.1</v>
      </c>
      <c r="F61" s="194">
        <f>'Hazard &amp; Exposure'!AH60</f>
        <v>9.9</v>
      </c>
      <c r="G61" s="194">
        <f>'Hazard &amp; Exposure'!AJ60</f>
        <v>3.2</v>
      </c>
      <c r="H61" s="195">
        <f>'Hazard &amp; Exposure'!AK60</f>
        <v>8.4</v>
      </c>
      <c r="I61" s="194">
        <f>'Hazard &amp; Exposure'!AN60</f>
        <v>8.1999999999999993</v>
      </c>
      <c r="J61" s="194">
        <f>'Hazard &amp; Exposure'!AQ60</f>
        <v>7</v>
      </c>
      <c r="K61" s="220">
        <f>'Hazard &amp; Exposure'!AR60</f>
        <v>7.7</v>
      </c>
      <c r="L61" s="196">
        <f t="shared" si="7"/>
        <v>8.1</v>
      </c>
      <c r="M61" s="197">
        <f>Vulnerability!G60</f>
        <v>8.8000000000000007</v>
      </c>
      <c r="N61" s="197">
        <f>Vulnerability!K60</f>
        <v>5.6</v>
      </c>
      <c r="O61" s="197">
        <f>Vulnerability!Q60</f>
        <v>5.4</v>
      </c>
      <c r="P61" s="195">
        <f>Vulnerability!R60</f>
        <v>7.2</v>
      </c>
      <c r="Q61" s="197">
        <f>Vulnerability!V60</f>
        <v>0.8</v>
      </c>
      <c r="R61" s="197">
        <f>Vulnerability!Y60</f>
        <v>4.4000000000000004</v>
      </c>
      <c r="S61" s="197">
        <f>Vulnerability!AA60</f>
        <v>4.2</v>
      </c>
      <c r="T61" s="197">
        <f>Vulnerability!AC60</f>
        <v>0.6</v>
      </c>
      <c r="U61" s="197">
        <f>Vulnerability!AH60</f>
        <v>9.6999999999999993</v>
      </c>
      <c r="V61" s="195">
        <f>Vulnerability!AI60</f>
        <v>6</v>
      </c>
      <c r="W61" s="196">
        <f t="shared" si="8"/>
        <v>6.6</v>
      </c>
      <c r="X61" s="198">
        <f>'Lack of Coping Capacity'!E60</f>
        <v>6.6</v>
      </c>
      <c r="Y61" s="198">
        <f>'Lack of Coping Capacity'!H60</f>
        <v>10</v>
      </c>
      <c r="Z61" s="198">
        <f>'Lack of Coping Capacity'!N60</f>
        <v>8.6</v>
      </c>
      <c r="AA61" s="195">
        <f>'Lack of Coping Capacity'!O60</f>
        <v>8.4</v>
      </c>
      <c r="AB61" s="198">
        <f>'Lack of Coping Capacity'!R60</f>
        <v>6.7</v>
      </c>
      <c r="AC61" s="198">
        <f>'Lack of Coping Capacity'!W60</f>
        <v>6.6</v>
      </c>
      <c r="AD61" s="198">
        <f>'Lack of Coping Capacity'!Z60</f>
        <v>7.7</v>
      </c>
      <c r="AE61" s="195">
        <f>'Lack of Coping Capacity'!AA60</f>
        <v>7</v>
      </c>
      <c r="AF61" s="196">
        <f t="shared" si="9"/>
        <v>7.8</v>
      </c>
      <c r="AG61" s="199">
        <f t="shared" si="10"/>
        <v>7.5</v>
      </c>
      <c r="AH61" s="127" t="str">
        <f>IF(AG61&gt;=7.4,"Very High",IF(AG61&gt;=5.3,"High",IF(AG61&gt;=4.4,"Medium",IF(AG61&gt;=3.5,"Low","Very Low"))))</f>
        <v>Very High</v>
      </c>
      <c r="AI61" s="200">
        <f t="shared" si="11"/>
        <v>3</v>
      </c>
      <c r="AJ61" s="201">
        <f>VLOOKUP($C61,'INFORM Reliability Index'!$A$2:$H$83,8,FALSE)</f>
        <v>6.1</v>
      </c>
      <c r="AK61" s="202">
        <f>'Imputed and missing data hidden'!BD59</f>
        <v>0</v>
      </c>
      <c r="AL61" s="203">
        <f t="shared" si="6"/>
        <v>0</v>
      </c>
      <c r="AM61" s="204">
        <f>'Indicator Date hidden2'!BE60</f>
        <v>1.9444444444444444</v>
      </c>
      <c r="AN61" s="204">
        <f>'Indicator Geographical level'!BI62</f>
        <v>0.86206896551724133</v>
      </c>
    </row>
    <row r="62" spans="1:40">
      <c r="A62" s="88" t="s">
        <v>5</v>
      </c>
      <c r="B62" s="89" t="s">
        <v>735</v>
      </c>
      <c r="C62" s="38" t="s">
        <v>391</v>
      </c>
      <c r="D62" s="110">
        <f>'Hazard &amp; Exposure'!AF61</f>
        <v>9.4</v>
      </c>
      <c r="E62" s="109">
        <f>'Hazard &amp; Exposure'!AG61</f>
        <v>4.9000000000000004</v>
      </c>
      <c r="F62" s="109">
        <f>'Hazard &amp; Exposure'!AH61</f>
        <v>0</v>
      </c>
      <c r="G62" s="109">
        <f>'Hazard &amp; Exposure'!AJ61</f>
        <v>0</v>
      </c>
      <c r="H62" s="34">
        <f>'Hazard &amp; Exposure'!AK61</f>
        <v>5.0999999999999996</v>
      </c>
      <c r="I62" s="109">
        <f>'Hazard &amp; Exposure'!AN61</f>
        <v>8.1999999999999993</v>
      </c>
      <c r="J62" s="109">
        <f>'Hazard &amp; Exposure'!AQ61</f>
        <v>7</v>
      </c>
      <c r="K62" s="161">
        <f>'Hazard &amp; Exposure'!AR61</f>
        <v>7.7</v>
      </c>
      <c r="L62" s="35">
        <f t="shared" si="7"/>
        <v>6.6</v>
      </c>
      <c r="M62" s="107">
        <f>Vulnerability!G61</f>
        <v>5.3</v>
      </c>
      <c r="N62" s="107">
        <f>Vulnerability!K61</f>
        <v>5.0999999999999996</v>
      </c>
      <c r="O62" s="107">
        <f>Vulnerability!Q61</f>
        <v>5.4</v>
      </c>
      <c r="P62" s="34">
        <f>Vulnerability!R61</f>
        <v>5.3</v>
      </c>
      <c r="Q62" s="107">
        <f>Vulnerability!V61</f>
        <v>0.8</v>
      </c>
      <c r="R62" s="107">
        <f>Vulnerability!Y61</f>
        <v>6.8</v>
      </c>
      <c r="S62" s="107">
        <f>Vulnerability!AA61</f>
        <v>3.1</v>
      </c>
      <c r="T62" s="107">
        <f>Vulnerability!AC61</f>
        <v>0</v>
      </c>
      <c r="U62" s="107">
        <f>Vulnerability!AH61</f>
        <v>9.6999999999999993</v>
      </c>
      <c r="V62" s="34">
        <f>Vulnerability!AI61</f>
        <v>6.4</v>
      </c>
      <c r="W62" s="35">
        <f t="shared" si="8"/>
        <v>5.9</v>
      </c>
      <c r="X62" s="106">
        <f>'Lack of Coping Capacity'!E61</f>
        <v>6.6</v>
      </c>
      <c r="Y62" s="106">
        <f>'Lack of Coping Capacity'!H61</f>
        <v>9.4</v>
      </c>
      <c r="Z62" s="106">
        <f>'Lack of Coping Capacity'!N61</f>
        <v>9.5</v>
      </c>
      <c r="AA62" s="34">
        <f>'Lack of Coping Capacity'!O61</f>
        <v>8.5</v>
      </c>
      <c r="AB62" s="106">
        <f>'Lack of Coping Capacity'!R61</f>
        <v>6.7</v>
      </c>
      <c r="AC62" s="106">
        <f>'Lack of Coping Capacity'!W61</f>
        <v>3.5</v>
      </c>
      <c r="AD62" s="106">
        <f>'Lack of Coping Capacity'!Z61</f>
        <v>8.3000000000000007</v>
      </c>
      <c r="AE62" s="34">
        <f>'Lack of Coping Capacity'!AA61</f>
        <v>6.2</v>
      </c>
      <c r="AF62" s="35">
        <f t="shared" si="9"/>
        <v>7.5</v>
      </c>
      <c r="AG62" s="113">
        <f t="shared" si="10"/>
        <v>6.6</v>
      </c>
      <c r="AH62" s="127" t="str">
        <f t="shared" si="5"/>
        <v>High</v>
      </c>
      <c r="AI62" s="176">
        <f t="shared" si="11"/>
        <v>5</v>
      </c>
      <c r="AJ62" s="177">
        <f>VLOOKUP($C62,'INFORM Reliability Index'!$A$2:$H$83,8,FALSE)</f>
        <v>5.8</v>
      </c>
      <c r="AK62" s="178">
        <f>'Imputed and missing data hidden'!BD60</f>
        <v>1</v>
      </c>
      <c r="AL62" s="179">
        <f t="shared" si="6"/>
        <v>1.8518518518518517E-2</v>
      </c>
      <c r="AM62" s="180">
        <f>'Indicator Date hidden2'!BE61</f>
        <v>1.9444444444444444</v>
      </c>
      <c r="AN62" s="180">
        <f>'Indicator Geographical level'!BI63</f>
        <v>0.9285714285714286</v>
      </c>
    </row>
    <row r="63" spans="1:40">
      <c r="A63" s="88" t="s">
        <v>5</v>
      </c>
      <c r="B63" s="89" t="s">
        <v>736</v>
      </c>
      <c r="C63" s="38" t="s">
        <v>392</v>
      </c>
      <c r="D63" s="110">
        <f>'Hazard &amp; Exposure'!AF62</f>
        <v>8.8000000000000007</v>
      </c>
      <c r="E63" s="109">
        <f>'Hazard &amp; Exposure'!AG62</f>
        <v>9.1</v>
      </c>
      <c r="F63" s="109">
        <f>'Hazard &amp; Exposure'!AH62</f>
        <v>10</v>
      </c>
      <c r="G63" s="109">
        <f>'Hazard &amp; Exposure'!AJ62</f>
        <v>5.9</v>
      </c>
      <c r="H63" s="34">
        <f>'Hazard &amp; Exposure'!AK62</f>
        <v>8.8000000000000007</v>
      </c>
      <c r="I63" s="109">
        <f>'Hazard &amp; Exposure'!AN62</f>
        <v>8.1999999999999993</v>
      </c>
      <c r="J63" s="109">
        <f>'Hazard &amp; Exposure'!AQ62</f>
        <v>7</v>
      </c>
      <c r="K63" s="161">
        <f>'Hazard &amp; Exposure'!AR62</f>
        <v>7.7</v>
      </c>
      <c r="L63" s="35">
        <f t="shared" si="7"/>
        <v>8.3000000000000007</v>
      </c>
      <c r="M63" s="107">
        <f>Vulnerability!G62</f>
        <v>8.3000000000000007</v>
      </c>
      <c r="N63" s="107">
        <f>Vulnerability!K62</f>
        <v>5</v>
      </c>
      <c r="O63" s="107">
        <f>Vulnerability!Q62</f>
        <v>5.4</v>
      </c>
      <c r="P63" s="34">
        <f>Vulnerability!R62</f>
        <v>6.8</v>
      </c>
      <c r="Q63" s="107">
        <f>Vulnerability!V62</f>
        <v>4.5</v>
      </c>
      <c r="R63" s="107">
        <f>Vulnerability!Y62</f>
        <v>8.5</v>
      </c>
      <c r="S63" s="107">
        <f>Vulnerability!AA62</f>
        <v>4.3</v>
      </c>
      <c r="T63" s="107">
        <f>Vulnerability!AC62</f>
        <v>10</v>
      </c>
      <c r="U63" s="107">
        <f>Vulnerability!AH62</f>
        <v>9.6999999999999993</v>
      </c>
      <c r="V63" s="34">
        <f>Vulnerability!AI62</f>
        <v>8.3000000000000007</v>
      </c>
      <c r="W63" s="35">
        <f t="shared" si="8"/>
        <v>7.6</v>
      </c>
      <c r="X63" s="106">
        <f>'Lack of Coping Capacity'!E62</f>
        <v>6.6</v>
      </c>
      <c r="Y63" s="106">
        <f>'Lack of Coping Capacity'!H62</f>
        <v>10</v>
      </c>
      <c r="Z63" s="106">
        <f>'Lack of Coping Capacity'!N62</f>
        <v>7.6</v>
      </c>
      <c r="AA63" s="34">
        <f>'Lack of Coping Capacity'!O62</f>
        <v>8.1</v>
      </c>
      <c r="AB63" s="106">
        <f>'Lack of Coping Capacity'!R62</f>
        <v>6.7</v>
      </c>
      <c r="AC63" s="106">
        <f>'Lack of Coping Capacity'!W62</f>
        <v>6.7</v>
      </c>
      <c r="AD63" s="106">
        <f>'Lack of Coping Capacity'!Z62</f>
        <v>9.8000000000000007</v>
      </c>
      <c r="AE63" s="34">
        <f>'Lack of Coping Capacity'!AA62</f>
        <v>7.7</v>
      </c>
      <c r="AF63" s="35">
        <f t="shared" si="9"/>
        <v>7.9</v>
      </c>
      <c r="AG63" s="113">
        <f t="shared" si="10"/>
        <v>7.9</v>
      </c>
      <c r="AH63" s="127" t="str">
        <f t="shared" si="5"/>
        <v>Very High</v>
      </c>
      <c r="AI63" s="176">
        <f t="shared" si="11"/>
        <v>1</v>
      </c>
      <c r="AJ63" s="177">
        <f>VLOOKUP($C63,'INFORM Reliability Index'!$A$2:$H$83,8,FALSE)</f>
        <v>6.1</v>
      </c>
      <c r="AK63" s="178">
        <f>'Imputed and missing data hidden'!BD61</f>
        <v>0</v>
      </c>
      <c r="AL63" s="179">
        <f t="shared" si="6"/>
        <v>0</v>
      </c>
      <c r="AM63" s="180">
        <f>'Indicator Date hidden2'!BE62</f>
        <v>1.9444444444444444</v>
      </c>
      <c r="AN63" s="180">
        <f>'Indicator Geographical level'!BI64</f>
        <v>0.86206896551724133</v>
      </c>
    </row>
    <row r="64" spans="1:40">
      <c r="A64" s="88" t="s">
        <v>5</v>
      </c>
      <c r="B64" s="89" t="s">
        <v>321</v>
      </c>
      <c r="C64" s="38" t="s">
        <v>393</v>
      </c>
      <c r="D64" s="110">
        <f>'Hazard &amp; Exposure'!AF63</f>
        <v>8.6999999999999993</v>
      </c>
      <c r="E64" s="109">
        <f>'Hazard &amp; Exposure'!AG63</f>
        <v>7.2</v>
      </c>
      <c r="F64" s="109">
        <f>'Hazard &amp; Exposure'!AH63</f>
        <v>7.2</v>
      </c>
      <c r="G64" s="109">
        <f>'Hazard &amp; Exposure'!AJ63</f>
        <v>10</v>
      </c>
      <c r="H64" s="34">
        <f>'Hazard &amp; Exposure'!AK63</f>
        <v>8.6</v>
      </c>
      <c r="I64" s="109">
        <f>'Hazard &amp; Exposure'!AN63</f>
        <v>8.1999999999999993</v>
      </c>
      <c r="J64" s="109">
        <f>'Hazard &amp; Exposure'!AQ63</f>
        <v>7</v>
      </c>
      <c r="K64" s="161">
        <f>'Hazard &amp; Exposure'!AR63</f>
        <v>7.7</v>
      </c>
      <c r="L64" s="35">
        <f t="shared" si="7"/>
        <v>8.1999999999999993</v>
      </c>
      <c r="M64" s="107">
        <f>Vulnerability!G63</f>
        <v>9.9</v>
      </c>
      <c r="N64" s="107">
        <f>Vulnerability!K63</f>
        <v>4.4000000000000004</v>
      </c>
      <c r="O64" s="107">
        <f>Vulnerability!Q63</f>
        <v>5.4</v>
      </c>
      <c r="P64" s="34">
        <f>Vulnerability!R63</f>
        <v>7.4</v>
      </c>
      <c r="Q64" s="107">
        <f>Vulnerability!V63</f>
        <v>4.5</v>
      </c>
      <c r="R64" s="107">
        <f>Vulnerability!Y63</f>
        <v>4.9000000000000004</v>
      </c>
      <c r="S64" s="107">
        <f>Vulnerability!AA63</f>
        <v>4.5</v>
      </c>
      <c r="T64" s="107">
        <f>Vulnerability!AC63</f>
        <v>0.9</v>
      </c>
      <c r="U64" s="107">
        <f>Vulnerability!AH63</f>
        <v>9.6999999999999993</v>
      </c>
      <c r="V64" s="34">
        <f>Vulnerability!AI63</f>
        <v>6.7</v>
      </c>
      <c r="W64" s="35">
        <f t="shared" si="8"/>
        <v>7.1</v>
      </c>
      <c r="X64" s="106">
        <f>'Lack of Coping Capacity'!E63</f>
        <v>6.6</v>
      </c>
      <c r="Y64" s="106">
        <f>'Lack of Coping Capacity'!H63</f>
        <v>10</v>
      </c>
      <c r="Z64" s="106">
        <f>'Lack of Coping Capacity'!N63</f>
        <v>9.4</v>
      </c>
      <c r="AA64" s="34">
        <f>'Lack of Coping Capacity'!O63</f>
        <v>8.6999999999999993</v>
      </c>
      <c r="AB64" s="106">
        <f>'Lack of Coping Capacity'!R63</f>
        <v>6.7</v>
      </c>
      <c r="AC64" s="106">
        <f>'Lack of Coping Capacity'!W63</f>
        <v>6.1</v>
      </c>
      <c r="AD64" s="106">
        <f>'Lack of Coping Capacity'!Z63</f>
        <v>5.9</v>
      </c>
      <c r="AE64" s="34">
        <f>'Lack of Coping Capacity'!AA63</f>
        <v>6.2</v>
      </c>
      <c r="AF64" s="35">
        <f t="shared" si="9"/>
        <v>7.7</v>
      </c>
      <c r="AG64" s="113">
        <f t="shared" si="10"/>
        <v>7.7</v>
      </c>
      <c r="AH64" s="127" t="str">
        <f t="shared" si="5"/>
        <v>Very High</v>
      </c>
      <c r="AI64" s="176">
        <f t="shared" si="11"/>
        <v>2</v>
      </c>
      <c r="AJ64" s="177">
        <f>VLOOKUP($C64,'INFORM Reliability Index'!$A$2:$H$83,8,FALSE)</f>
        <v>6.1</v>
      </c>
      <c r="AK64" s="178">
        <f>'Imputed and missing data hidden'!BD62</f>
        <v>0</v>
      </c>
      <c r="AL64" s="179">
        <f t="shared" si="6"/>
        <v>0</v>
      </c>
      <c r="AM64" s="180">
        <f>'Indicator Date hidden2'!BE63</f>
        <v>1.9444444444444444</v>
      </c>
      <c r="AN64" s="180">
        <f>'Indicator Geographical level'!BI65</f>
        <v>0.86206896551724133</v>
      </c>
    </row>
    <row r="65" spans="1:40">
      <c r="A65" s="205" t="s">
        <v>5</v>
      </c>
      <c r="B65" s="206" t="s">
        <v>322</v>
      </c>
      <c r="C65" s="207" t="s">
        <v>394</v>
      </c>
      <c r="D65" s="208">
        <f>'Hazard &amp; Exposure'!AF64</f>
        <v>9.8000000000000007</v>
      </c>
      <c r="E65" s="209">
        <f>'Hazard &amp; Exposure'!AG64</f>
        <v>7.5</v>
      </c>
      <c r="F65" s="209">
        <f>'Hazard &amp; Exposure'!AH64</f>
        <v>9.8000000000000007</v>
      </c>
      <c r="G65" s="209">
        <f>'Hazard &amp; Exposure'!AJ64</f>
        <v>7.5</v>
      </c>
      <c r="H65" s="210">
        <f>'Hazard &amp; Exposure'!AK64</f>
        <v>8.9</v>
      </c>
      <c r="I65" s="209">
        <f>'Hazard &amp; Exposure'!AN64</f>
        <v>8.1999999999999993</v>
      </c>
      <c r="J65" s="209">
        <f>'Hazard &amp; Exposure'!AQ64</f>
        <v>7</v>
      </c>
      <c r="K65" s="221">
        <f>'Hazard &amp; Exposure'!AR64</f>
        <v>7.7</v>
      </c>
      <c r="L65" s="211">
        <f t="shared" si="7"/>
        <v>8.4</v>
      </c>
      <c r="M65" s="212">
        <f>Vulnerability!G64</f>
        <v>8</v>
      </c>
      <c r="N65" s="212">
        <f>Vulnerability!K64</f>
        <v>5.4</v>
      </c>
      <c r="O65" s="212">
        <f>Vulnerability!Q64</f>
        <v>5.4</v>
      </c>
      <c r="P65" s="210">
        <f>Vulnerability!R64</f>
        <v>6.7</v>
      </c>
      <c r="Q65" s="212">
        <f>Vulnerability!V64</f>
        <v>0.8</v>
      </c>
      <c r="R65" s="212">
        <f>Vulnerability!Y64</f>
        <v>3.6</v>
      </c>
      <c r="S65" s="212">
        <f>Vulnerability!AA64</f>
        <v>4.2</v>
      </c>
      <c r="T65" s="212">
        <f>Vulnerability!AC64</f>
        <v>0.1</v>
      </c>
      <c r="U65" s="212">
        <f>Vulnerability!AH64</f>
        <v>9.6999999999999993</v>
      </c>
      <c r="V65" s="210">
        <f>Vulnerability!AI64</f>
        <v>5.9</v>
      </c>
      <c r="W65" s="211">
        <f t="shared" si="8"/>
        <v>6.3</v>
      </c>
      <c r="X65" s="213">
        <f>'Lack of Coping Capacity'!E64</f>
        <v>6.6</v>
      </c>
      <c r="Y65" s="213">
        <f>'Lack of Coping Capacity'!H64</f>
        <v>10</v>
      </c>
      <c r="Z65" s="213">
        <f>'Lack of Coping Capacity'!N64</f>
        <v>9.1</v>
      </c>
      <c r="AA65" s="210">
        <f>'Lack of Coping Capacity'!O64</f>
        <v>8.6</v>
      </c>
      <c r="AB65" s="213">
        <f>'Lack of Coping Capacity'!R64</f>
        <v>6.7</v>
      </c>
      <c r="AC65" s="213">
        <f>'Lack of Coping Capacity'!W64</f>
        <v>6.2</v>
      </c>
      <c r="AD65" s="213">
        <f>'Lack of Coping Capacity'!Z64</f>
        <v>7.4</v>
      </c>
      <c r="AE65" s="210">
        <f>'Lack of Coping Capacity'!AA64</f>
        <v>6.8</v>
      </c>
      <c r="AF65" s="211">
        <f t="shared" si="9"/>
        <v>7.8</v>
      </c>
      <c r="AG65" s="214">
        <f t="shared" si="10"/>
        <v>7.4</v>
      </c>
      <c r="AH65" s="127" t="str">
        <f t="shared" si="5"/>
        <v>Very High</v>
      </c>
      <c r="AI65" s="215">
        <f t="shared" si="11"/>
        <v>4</v>
      </c>
      <c r="AJ65" s="216">
        <f>VLOOKUP($C65,'INFORM Reliability Index'!$A$2:$H$83,8,FALSE)</f>
        <v>5.7</v>
      </c>
      <c r="AK65" s="217">
        <f>'Imputed and missing data hidden'!BD63</f>
        <v>0</v>
      </c>
      <c r="AL65" s="218">
        <f t="shared" si="6"/>
        <v>0</v>
      </c>
      <c r="AM65" s="219">
        <f>'Indicator Date hidden2'!BE64</f>
        <v>1.9444444444444444</v>
      </c>
      <c r="AN65" s="219">
        <f>'Indicator Geographical level'!BI66</f>
        <v>0.9285714285714286</v>
      </c>
    </row>
    <row r="66" spans="1:40">
      <c r="A66" s="88" t="s">
        <v>6</v>
      </c>
      <c r="B66" s="88" t="s">
        <v>323</v>
      </c>
      <c r="C66" s="37" t="s">
        <v>395</v>
      </c>
      <c r="D66" s="174">
        <f>'Hazard &amp; Exposure'!AF65</f>
        <v>9.4</v>
      </c>
      <c r="E66" s="109">
        <f>'Hazard &amp; Exposure'!AG65</f>
        <v>3.9</v>
      </c>
      <c r="F66" s="109">
        <f>'Hazard &amp; Exposure'!AH65</f>
        <v>0</v>
      </c>
      <c r="G66" s="109">
        <f>'Hazard &amp; Exposure'!AJ65</f>
        <v>3.8</v>
      </c>
      <c r="H66" s="34">
        <f>'Hazard &amp; Exposure'!AK65</f>
        <v>5.5</v>
      </c>
      <c r="I66" s="109">
        <f>'Hazard &amp; Exposure'!AN65</f>
        <v>1.6</v>
      </c>
      <c r="J66" s="109">
        <f>'Hazard &amp; Exposure'!AQ65</f>
        <v>1</v>
      </c>
      <c r="K66" s="34">
        <f>'Hazard &amp; Exposure'!AR65</f>
        <v>1.3</v>
      </c>
      <c r="L66" s="35">
        <f t="shared" ref="L66:L85" si="12">ROUND((10-GEOMEAN(((10-H66)/10*9+1),((10-K66)/10*9+1)))/9*10,1)</f>
        <v>3.7</v>
      </c>
      <c r="M66" s="107">
        <f>Vulnerability!G65</f>
        <v>7.1</v>
      </c>
      <c r="N66" s="107">
        <f>Vulnerability!K65</f>
        <v>5.8</v>
      </c>
      <c r="O66" s="107">
        <f>Vulnerability!Q65</f>
        <v>0.1</v>
      </c>
      <c r="P66" s="34">
        <f>Vulnerability!R65</f>
        <v>5</v>
      </c>
      <c r="Q66" s="107">
        <f>Vulnerability!V65</f>
        <v>4.4000000000000004</v>
      </c>
      <c r="R66" s="107">
        <f>Vulnerability!Y65</f>
        <v>5.6</v>
      </c>
      <c r="S66" s="107">
        <f>Vulnerability!AA65</f>
        <v>1.8</v>
      </c>
      <c r="T66" s="107" t="str">
        <f>Vulnerability!AC65</f>
        <v>x</v>
      </c>
      <c r="U66" s="107">
        <f>Vulnerability!AH65</f>
        <v>0.8</v>
      </c>
      <c r="V66" s="34">
        <f>Vulnerability!AI65</f>
        <v>3.4</v>
      </c>
      <c r="W66" s="35">
        <f t="shared" ref="W66:W85" si="13">ROUND((10-GEOMEAN(((10-P66)/10*9+1),((10-V66)/10*9+1)))/9*10,1)</f>
        <v>4.2</v>
      </c>
      <c r="X66" s="106">
        <f>'Lack of Coping Capacity'!E65</f>
        <v>6.7</v>
      </c>
      <c r="Y66" s="106">
        <f>'Lack of Coping Capacity'!H65</f>
        <v>1.3</v>
      </c>
      <c r="Z66" s="106">
        <f>'Lack of Coping Capacity'!N65</f>
        <v>5.4</v>
      </c>
      <c r="AA66" s="34">
        <f>'Lack of Coping Capacity'!O65</f>
        <v>4.5</v>
      </c>
      <c r="AB66" s="106">
        <f>'Lack of Coping Capacity'!R65</f>
        <v>5.7</v>
      </c>
      <c r="AC66" s="106">
        <f>'Lack of Coping Capacity'!W65</f>
        <v>9.9</v>
      </c>
      <c r="AD66" s="106">
        <f>'Lack of Coping Capacity'!Z65</f>
        <v>8.1</v>
      </c>
      <c r="AE66" s="34">
        <f>'Lack of Coping Capacity'!AA65</f>
        <v>7.9</v>
      </c>
      <c r="AF66" s="35">
        <f t="shared" ref="AF66:AF85" si="14">ROUND((10-GEOMEAN(((10-AA66)/10*9+1),((10-AE66)/10*9+1)))/9*10,1)</f>
        <v>6.5</v>
      </c>
      <c r="AG66" s="175">
        <f t="shared" ref="AG66:AG85" si="15">ROUND(L66^(1/3)*W66^(1/3)*AF66^(1/3),1)</f>
        <v>4.7</v>
      </c>
      <c r="AH66" s="127" t="str">
        <f t="shared" si="5"/>
        <v>Medium</v>
      </c>
      <c r="AI66" s="176">
        <f t="shared" si="11"/>
        <v>29</v>
      </c>
      <c r="AJ66" s="177">
        <f>VLOOKUP($C66,'INFORM Reliability Index'!$A$2:$H$83,8,FALSE)</f>
        <v>8.1999999999999993</v>
      </c>
      <c r="AK66" s="178">
        <f>'Imputed and missing data hidden'!BD64</f>
        <v>6</v>
      </c>
      <c r="AL66" s="179">
        <f t="shared" si="6"/>
        <v>0.1111111111111111</v>
      </c>
      <c r="AM66" s="180">
        <f>'Indicator Date hidden2'!BE65</f>
        <v>2.1481481481481484</v>
      </c>
      <c r="AN66" s="180">
        <f>'Indicator Geographical level'!BI67</f>
        <v>0.68965517241379315</v>
      </c>
    </row>
    <row r="67" spans="1:40">
      <c r="A67" s="88" t="s">
        <v>6</v>
      </c>
      <c r="B67" s="89" t="s">
        <v>737</v>
      </c>
      <c r="C67" s="38" t="s">
        <v>396</v>
      </c>
      <c r="D67" s="110">
        <f>'Hazard &amp; Exposure'!AF66</f>
        <v>9.3000000000000007</v>
      </c>
      <c r="E67" s="109">
        <f>'Hazard &amp; Exposure'!AG66</f>
        <v>0.1</v>
      </c>
      <c r="F67" s="109">
        <f>'Hazard &amp; Exposure'!AH66</f>
        <v>0</v>
      </c>
      <c r="G67" s="109" t="str">
        <f>'Hazard &amp; Exposure'!AJ66</f>
        <v>x</v>
      </c>
      <c r="H67" s="34">
        <f>'Hazard &amp; Exposure'!AK66</f>
        <v>5.0999999999999996</v>
      </c>
      <c r="I67" s="109">
        <f>'Hazard &amp; Exposure'!AN66</f>
        <v>1.6</v>
      </c>
      <c r="J67" s="109">
        <f>'Hazard &amp; Exposure'!AQ66</f>
        <v>1</v>
      </c>
      <c r="K67" s="34">
        <f>'Hazard &amp; Exposure'!AR66</f>
        <v>1.3</v>
      </c>
      <c r="L67" s="35">
        <f t="shared" si="12"/>
        <v>3.4</v>
      </c>
      <c r="M67" s="107">
        <f>Vulnerability!G66</f>
        <v>6.8</v>
      </c>
      <c r="N67" s="107">
        <f>Vulnerability!K66</f>
        <v>5.3</v>
      </c>
      <c r="O67" s="107">
        <f>Vulnerability!Q66</f>
        <v>0.1</v>
      </c>
      <c r="P67" s="34">
        <f>Vulnerability!R66</f>
        <v>4.8</v>
      </c>
      <c r="Q67" s="107">
        <f>Vulnerability!V66</f>
        <v>0.6</v>
      </c>
      <c r="R67" s="107">
        <f>Vulnerability!Y66</f>
        <v>5.6</v>
      </c>
      <c r="S67" s="107">
        <f>Vulnerability!AA66</f>
        <v>3.6</v>
      </c>
      <c r="T67" s="107" t="str">
        <f>Vulnerability!AC66</f>
        <v>x</v>
      </c>
      <c r="U67" s="107">
        <f>Vulnerability!AH66</f>
        <v>0.8</v>
      </c>
      <c r="V67" s="34">
        <f>Vulnerability!AI66</f>
        <v>2.9</v>
      </c>
      <c r="W67" s="35">
        <f t="shared" si="13"/>
        <v>3.9</v>
      </c>
      <c r="X67" s="106">
        <f>'Lack of Coping Capacity'!E66</f>
        <v>6.7</v>
      </c>
      <c r="Y67" s="106">
        <f>'Lack of Coping Capacity'!H66</f>
        <v>0.8</v>
      </c>
      <c r="Z67" s="106">
        <f>'Lack of Coping Capacity'!N66</f>
        <v>0.1</v>
      </c>
      <c r="AA67" s="34">
        <f>'Lack of Coping Capacity'!O66</f>
        <v>2.5</v>
      </c>
      <c r="AB67" s="106">
        <f>'Lack of Coping Capacity'!R66</f>
        <v>5.7</v>
      </c>
      <c r="AC67" s="106">
        <f>'Lack of Coping Capacity'!W66</f>
        <v>6.7</v>
      </c>
      <c r="AD67" s="106">
        <f>'Lack of Coping Capacity'!Z66</f>
        <v>8.1</v>
      </c>
      <c r="AE67" s="34">
        <f>'Lack of Coping Capacity'!AA66</f>
        <v>6.8</v>
      </c>
      <c r="AF67" s="35">
        <f t="shared" si="14"/>
        <v>5</v>
      </c>
      <c r="AG67" s="113">
        <f t="shared" si="15"/>
        <v>4</v>
      </c>
      <c r="AH67" s="127" t="str">
        <f t="shared" ref="AH67:AH73" si="16">IF(AG67&gt;=7.4,"Very High",IF(AG67&gt;=5.3,"High",IF(AG67&gt;=4.4,"Medium",IF(AG67&gt;=3.5,"Low","Very Low"))))</f>
        <v>Low</v>
      </c>
      <c r="AI67" s="176">
        <f t="shared" si="11"/>
        <v>52</v>
      </c>
      <c r="AJ67" s="177">
        <f>VLOOKUP($C67,'INFORM Reliability Index'!$A$2:$H$83,8,FALSE)</f>
        <v>8.1999999999999993</v>
      </c>
      <c r="AK67" s="178">
        <f>'Imputed and missing data hidden'!BD65</f>
        <v>6</v>
      </c>
      <c r="AL67" s="179">
        <f t="shared" ref="AL67:AL85" si="17">AK67/54</f>
        <v>0.1111111111111111</v>
      </c>
      <c r="AM67" s="180">
        <f>'Indicator Date hidden2'!BE66</f>
        <v>2.1481481481481484</v>
      </c>
      <c r="AN67" s="180">
        <f>'Indicator Geographical level'!BI68</f>
        <v>0.68965517241379315</v>
      </c>
    </row>
    <row r="68" spans="1:40">
      <c r="A68" s="88" t="s">
        <v>6</v>
      </c>
      <c r="B68" s="89" t="s">
        <v>324</v>
      </c>
      <c r="C68" s="38" t="s">
        <v>397</v>
      </c>
      <c r="D68" s="110">
        <f>'Hazard &amp; Exposure'!AF67</f>
        <v>8</v>
      </c>
      <c r="E68" s="109">
        <f>'Hazard &amp; Exposure'!AG67</f>
        <v>3.1</v>
      </c>
      <c r="F68" s="109">
        <f>'Hazard &amp; Exposure'!AH67</f>
        <v>0</v>
      </c>
      <c r="G68" s="109">
        <f>'Hazard &amp; Exposure'!AJ67</f>
        <v>3.8</v>
      </c>
      <c r="H68" s="34">
        <f>'Hazard &amp; Exposure'!AK67</f>
        <v>4.4000000000000004</v>
      </c>
      <c r="I68" s="109">
        <f>'Hazard &amp; Exposure'!AN67</f>
        <v>1.6</v>
      </c>
      <c r="J68" s="109">
        <f>'Hazard &amp; Exposure'!AQ67</f>
        <v>1</v>
      </c>
      <c r="K68" s="34">
        <f>'Hazard &amp; Exposure'!AR67</f>
        <v>1.3</v>
      </c>
      <c r="L68" s="35">
        <f t="shared" si="12"/>
        <v>3</v>
      </c>
      <c r="M68" s="107">
        <f>Vulnerability!G67</f>
        <v>7</v>
      </c>
      <c r="N68" s="107">
        <f>Vulnerability!K67</f>
        <v>5.5</v>
      </c>
      <c r="O68" s="107">
        <f>Vulnerability!Q67</f>
        <v>0.1</v>
      </c>
      <c r="P68" s="34">
        <f>Vulnerability!R67</f>
        <v>4.9000000000000004</v>
      </c>
      <c r="Q68" s="107">
        <f>Vulnerability!V67</f>
        <v>2.9</v>
      </c>
      <c r="R68" s="107">
        <f>Vulnerability!Y67</f>
        <v>5.6</v>
      </c>
      <c r="S68" s="107">
        <f>Vulnerability!AA67</f>
        <v>1.3</v>
      </c>
      <c r="T68" s="107" t="str">
        <f>Vulnerability!AC67</f>
        <v>x</v>
      </c>
      <c r="U68" s="107">
        <f>Vulnerability!AH67</f>
        <v>0.8</v>
      </c>
      <c r="V68" s="34">
        <f>Vulnerability!AI67</f>
        <v>2.9</v>
      </c>
      <c r="W68" s="35">
        <f t="shared" si="13"/>
        <v>4</v>
      </c>
      <c r="X68" s="106">
        <f>'Lack of Coping Capacity'!E67</f>
        <v>6.7</v>
      </c>
      <c r="Y68" s="106">
        <f>'Lack of Coping Capacity'!H67</f>
        <v>0.8</v>
      </c>
      <c r="Z68" s="106">
        <f>'Lack of Coping Capacity'!N67</f>
        <v>2.5</v>
      </c>
      <c r="AA68" s="34">
        <f>'Lack of Coping Capacity'!O67</f>
        <v>3.3</v>
      </c>
      <c r="AB68" s="106">
        <f>'Lack of Coping Capacity'!R67</f>
        <v>5.7</v>
      </c>
      <c r="AC68" s="106">
        <f>'Lack of Coping Capacity'!W67</f>
        <v>9.9</v>
      </c>
      <c r="AD68" s="106">
        <f>'Lack of Coping Capacity'!Z67</f>
        <v>8.1</v>
      </c>
      <c r="AE68" s="34">
        <f>'Lack of Coping Capacity'!AA67</f>
        <v>7.9</v>
      </c>
      <c r="AF68" s="35">
        <f t="shared" si="14"/>
        <v>6.1</v>
      </c>
      <c r="AG68" s="113">
        <f t="shared" si="15"/>
        <v>4.2</v>
      </c>
      <c r="AH68" s="127" t="str">
        <f t="shared" si="16"/>
        <v>Low</v>
      </c>
      <c r="AI68" s="176">
        <f t="shared" ref="AI68:AI85" si="18">_xlfn.RANK.EQ(AG68,AG$4:AG$85)</f>
        <v>45</v>
      </c>
      <c r="AJ68" s="177">
        <f>VLOOKUP($C68,'INFORM Reliability Index'!$A$2:$H$83,8,FALSE)</f>
        <v>8.1999999999999993</v>
      </c>
      <c r="AK68" s="178">
        <f>'Imputed and missing data hidden'!BD66</f>
        <v>6</v>
      </c>
      <c r="AL68" s="179">
        <f t="shared" si="17"/>
        <v>0.1111111111111111</v>
      </c>
      <c r="AM68" s="180">
        <f>'Indicator Date hidden2'!BE67</f>
        <v>2.1481481481481484</v>
      </c>
      <c r="AN68" s="180">
        <f>'Indicator Geographical level'!BI69</f>
        <v>0.68965517241379315</v>
      </c>
    </row>
    <row r="69" spans="1:40">
      <c r="A69" s="88" t="s">
        <v>6</v>
      </c>
      <c r="B69" s="89" t="s">
        <v>325</v>
      </c>
      <c r="C69" s="38" t="s">
        <v>398</v>
      </c>
      <c r="D69" s="110">
        <f>'Hazard &amp; Exposure'!AF68</f>
        <v>6.6</v>
      </c>
      <c r="E69" s="109">
        <f>'Hazard &amp; Exposure'!AG68</f>
        <v>5.3</v>
      </c>
      <c r="F69" s="109">
        <f>'Hazard &amp; Exposure'!AH68</f>
        <v>0</v>
      </c>
      <c r="G69" s="109">
        <f>'Hazard &amp; Exposure'!AJ68</f>
        <v>3.8</v>
      </c>
      <c r="H69" s="34">
        <f>'Hazard &amp; Exposure'!AK68</f>
        <v>4.3</v>
      </c>
      <c r="I69" s="109">
        <f>'Hazard &amp; Exposure'!AN68</f>
        <v>1.6</v>
      </c>
      <c r="J69" s="109">
        <f>'Hazard &amp; Exposure'!AQ68</f>
        <v>1</v>
      </c>
      <c r="K69" s="34">
        <f>'Hazard &amp; Exposure'!AR68</f>
        <v>1.3</v>
      </c>
      <c r="L69" s="35">
        <f t="shared" si="12"/>
        <v>2.9</v>
      </c>
      <c r="M69" s="107">
        <f>Vulnerability!G68</f>
        <v>7.4</v>
      </c>
      <c r="N69" s="107">
        <f>Vulnerability!K68</f>
        <v>5.7</v>
      </c>
      <c r="O69" s="107">
        <f>Vulnerability!Q68</f>
        <v>0.1</v>
      </c>
      <c r="P69" s="34">
        <f>Vulnerability!R68</f>
        <v>5.2</v>
      </c>
      <c r="Q69" s="107">
        <f>Vulnerability!V68</f>
        <v>0.6</v>
      </c>
      <c r="R69" s="107">
        <f>Vulnerability!Y68</f>
        <v>5.6</v>
      </c>
      <c r="S69" s="107">
        <f>Vulnerability!AA68</f>
        <v>1.7</v>
      </c>
      <c r="T69" s="107" t="str">
        <f>Vulnerability!AC68</f>
        <v>x</v>
      </c>
      <c r="U69" s="107">
        <f>Vulnerability!AH68</f>
        <v>0.8</v>
      </c>
      <c r="V69" s="34">
        <f>Vulnerability!AI68</f>
        <v>2.5</v>
      </c>
      <c r="W69" s="35">
        <f t="shared" si="13"/>
        <v>4</v>
      </c>
      <c r="X69" s="106">
        <f>'Lack of Coping Capacity'!E68</f>
        <v>6.7</v>
      </c>
      <c r="Y69" s="106">
        <f>'Lack of Coping Capacity'!H68</f>
        <v>5.7</v>
      </c>
      <c r="Z69" s="106">
        <f>'Lack of Coping Capacity'!N68</f>
        <v>2.2000000000000002</v>
      </c>
      <c r="AA69" s="34">
        <f>'Lack of Coping Capacity'!O68</f>
        <v>4.9000000000000004</v>
      </c>
      <c r="AB69" s="106">
        <f>'Lack of Coping Capacity'!R68</f>
        <v>5.7</v>
      </c>
      <c r="AC69" s="106">
        <f>'Lack of Coping Capacity'!W68</f>
        <v>9.9</v>
      </c>
      <c r="AD69" s="106">
        <f>'Lack of Coping Capacity'!Z68</f>
        <v>8.1</v>
      </c>
      <c r="AE69" s="34">
        <f>'Lack of Coping Capacity'!AA68</f>
        <v>7.9</v>
      </c>
      <c r="AF69" s="35">
        <f t="shared" si="14"/>
        <v>6.6</v>
      </c>
      <c r="AG69" s="113">
        <f t="shared" si="15"/>
        <v>4.2</v>
      </c>
      <c r="AH69" s="127" t="str">
        <f t="shared" si="16"/>
        <v>Low</v>
      </c>
      <c r="AI69" s="176">
        <f t="shared" si="18"/>
        <v>45</v>
      </c>
      <c r="AJ69" s="177">
        <f>VLOOKUP($C69,'INFORM Reliability Index'!$A$2:$H$83,8,FALSE)</f>
        <v>8.1</v>
      </c>
      <c r="AK69" s="178">
        <f>'Imputed and missing data hidden'!BD67</f>
        <v>5</v>
      </c>
      <c r="AL69" s="179">
        <f t="shared" si="17"/>
        <v>9.2592592592592587E-2</v>
      </c>
      <c r="AM69" s="180">
        <f>'Indicator Date hidden2'!BE68</f>
        <v>2.1481481481481484</v>
      </c>
      <c r="AN69" s="180">
        <f>'Indicator Geographical level'!BI70</f>
        <v>0.68965517241379315</v>
      </c>
    </row>
    <row r="70" spans="1:40">
      <c r="A70" s="88" t="s">
        <v>6</v>
      </c>
      <c r="B70" s="89" t="s">
        <v>326</v>
      </c>
      <c r="C70" s="38" t="s">
        <v>399</v>
      </c>
      <c r="D70" s="110">
        <f>'Hazard &amp; Exposure'!AF69</f>
        <v>6.9</v>
      </c>
      <c r="E70" s="109">
        <f>'Hazard &amp; Exposure'!AG69</f>
        <v>9.6999999999999993</v>
      </c>
      <c r="F70" s="109">
        <f>'Hazard &amp; Exposure'!AH69</f>
        <v>0</v>
      </c>
      <c r="G70" s="109">
        <f>'Hazard &amp; Exposure'!AJ69</f>
        <v>2.5</v>
      </c>
      <c r="H70" s="34">
        <f>'Hazard &amp; Exposure'!AK69</f>
        <v>6.2</v>
      </c>
      <c r="I70" s="109">
        <f>'Hazard &amp; Exposure'!AN69</f>
        <v>1.6</v>
      </c>
      <c r="J70" s="109">
        <f>'Hazard &amp; Exposure'!AQ69</f>
        <v>1</v>
      </c>
      <c r="K70" s="34">
        <f>'Hazard &amp; Exposure'!AR69</f>
        <v>1.3</v>
      </c>
      <c r="L70" s="35">
        <f t="shared" si="12"/>
        <v>4.2</v>
      </c>
      <c r="M70" s="107">
        <f>Vulnerability!G69</f>
        <v>7.3</v>
      </c>
      <c r="N70" s="107">
        <f>Vulnerability!K69</f>
        <v>5.7</v>
      </c>
      <c r="O70" s="107">
        <f>Vulnerability!Q69</f>
        <v>0.1</v>
      </c>
      <c r="P70" s="34">
        <f>Vulnerability!R69</f>
        <v>5.0999999999999996</v>
      </c>
      <c r="Q70" s="107">
        <f>Vulnerability!V69</f>
        <v>0.6</v>
      </c>
      <c r="R70" s="107">
        <f>Vulnerability!Y69</f>
        <v>5.6</v>
      </c>
      <c r="S70" s="107">
        <f>Vulnerability!AA69</f>
        <v>1.2</v>
      </c>
      <c r="T70" s="107" t="str">
        <f>Vulnerability!AC69</f>
        <v>x</v>
      </c>
      <c r="U70" s="107">
        <f>Vulnerability!AH69</f>
        <v>0.8</v>
      </c>
      <c r="V70" s="34">
        <f>Vulnerability!AI69</f>
        <v>2.2999999999999998</v>
      </c>
      <c r="W70" s="35">
        <f t="shared" si="13"/>
        <v>3.8</v>
      </c>
      <c r="X70" s="106">
        <f>'Lack of Coping Capacity'!E69</f>
        <v>6.7</v>
      </c>
      <c r="Y70" s="106">
        <f>'Lack of Coping Capacity'!H69</f>
        <v>1</v>
      </c>
      <c r="Z70" s="106">
        <f>'Lack of Coping Capacity'!N69</f>
        <v>3.7</v>
      </c>
      <c r="AA70" s="34">
        <f>'Lack of Coping Capacity'!O69</f>
        <v>3.8</v>
      </c>
      <c r="AB70" s="106">
        <f>'Lack of Coping Capacity'!R69</f>
        <v>5.7</v>
      </c>
      <c r="AC70" s="106">
        <f>'Lack of Coping Capacity'!W69</f>
        <v>9.9</v>
      </c>
      <c r="AD70" s="106">
        <f>'Lack of Coping Capacity'!Z69</f>
        <v>8.1</v>
      </c>
      <c r="AE70" s="34">
        <f>'Lack of Coping Capacity'!AA69</f>
        <v>7.9</v>
      </c>
      <c r="AF70" s="35">
        <f t="shared" si="14"/>
        <v>6.3</v>
      </c>
      <c r="AG70" s="113">
        <f t="shared" si="15"/>
        <v>4.7</v>
      </c>
      <c r="AH70" s="127" t="str">
        <f t="shared" si="16"/>
        <v>Medium</v>
      </c>
      <c r="AI70" s="176">
        <f t="shared" si="18"/>
        <v>29</v>
      </c>
      <c r="AJ70" s="177">
        <f>VLOOKUP($C70,'INFORM Reliability Index'!$A$2:$H$83,8,FALSE)</f>
        <v>8.1</v>
      </c>
      <c r="AK70" s="178">
        <f>'Imputed and missing data hidden'!BD68</f>
        <v>5</v>
      </c>
      <c r="AL70" s="179">
        <f t="shared" si="17"/>
        <v>9.2592592592592587E-2</v>
      </c>
      <c r="AM70" s="180">
        <f>'Indicator Date hidden2'!BE69</f>
        <v>2.1481481481481484</v>
      </c>
      <c r="AN70" s="180">
        <f>'Indicator Geographical level'!BI71</f>
        <v>0.68965517241379315</v>
      </c>
    </row>
    <row r="71" spans="1:40">
      <c r="A71" s="181" t="s">
        <v>6</v>
      </c>
      <c r="B71" s="182" t="s">
        <v>327</v>
      </c>
      <c r="C71" s="183" t="s">
        <v>400</v>
      </c>
      <c r="D71" s="184">
        <f>'Hazard &amp; Exposure'!AF70</f>
        <v>5.9</v>
      </c>
      <c r="E71" s="185">
        <f>'Hazard &amp; Exposure'!AG70</f>
        <v>5.9</v>
      </c>
      <c r="F71" s="185">
        <f>'Hazard &amp; Exposure'!AH70</f>
        <v>0</v>
      </c>
      <c r="G71" s="185">
        <f>'Hazard &amp; Exposure'!AJ70</f>
        <v>10</v>
      </c>
      <c r="H71" s="186">
        <f>'Hazard &amp; Exposure'!AK70</f>
        <v>6.8</v>
      </c>
      <c r="I71" s="185">
        <f>'Hazard &amp; Exposure'!AN70</f>
        <v>1.6</v>
      </c>
      <c r="J71" s="185">
        <f>'Hazard &amp; Exposure'!AQ70</f>
        <v>1</v>
      </c>
      <c r="K71" s="186">
        <f>'Hazard &amp; Exposure'!AR70</f>
        <v>1.3</v>
      </c>
      <c r="L71" s="187">
        <f t="shared" si="12"/>
        <v>4.5999999999999996</v>
      </c>
      <c r="M71" s="188">
        <f>Vulnerability!G70</f>
        <v>7.3</v>
      </c>
      <c r="N71" s="188">
        <f>Vulnerability!K70</f>
        <v>5.6</v>
      </c>
      <c r="O71" s="188">
        <f>Vulnerability!Q70</f>
        <v>0.1</v>
      </c>
      <c r="P71" s="186">
        <f>Vulnerability!R70</f>
        <v>5.0999999999999996</v>
      </c>
      <c r="Q71" s="188">
        <f>Vulnerability!V70</f>
        <v>4.4000000000000004</v>
      </c>
      <c r="R71" s="188">
        <f>Vulnerability!Y70</f>
        <v>5.6</v>
      </c>
      <c r="S71" s="188">
        <f>Vulnerability!AA70</f>
        <v>2.5</v>
      </c>
      <c r="T71" s="188" t="str">
        <f>Vulnerability!AC70</f>
        <v>x</v>
      </c>
      <c r="U71" s="188">
        <f>Vulnerability!AH70</f>
        <v>0.8</v>
      </c>
      <c r="V71" s="186">
        <f>Vulnerability!AI70</f>
        <v>3.5</v>
      </c>
      <c r="W71" s="187">
        <f t="shared" si="13"/>
        <v>4.3</v>
      </c>
      <c r="X71" s="189">
        <f>'Lack of Coping Capacity'!E70</f>
        <v>6.7</v>
      </c>
      <c r="Y71" s="189">
        <f>'Lack of Coping Capacity'!H70</f>
        <v>2.6</v>
      </c>
      <c r="Z71" s="189">
        <f>'Lack of Coping Capacity'!N70</f>
        <v>2.2000000000000002</v>
      </c>
      <c r="AA71" s="186">
        <f>'Lack of Coping Capacity'!O70</f>
        <v>3.8</v>
      </c>
      <c r="AB71" s="189">
        <f>'Lack of Coping Capacity'!R70</f>
        <v>5.7</v>
      </c>
      <c r="AC71" s="189">
        <f>'Lack of Coping Capacity'!W70</f>
        <v>9.9</v>
      </c>
      <c r="AD71" s="189">
        <f>'Lack of Coping Capacity'!Z70</f>
        <v>8.1</v>
      </c>
      <c r="AE71" s="186">
        <f>'Lack of Coping Capacity'!AA70</f>
        <v>7.9</v>
      </c>
      <c r="AF71" s="187">
        <f t="shared" si="14"/>
        <v>6.3</v>
      </c>
      <c r="AG71" s="190">
        <f t="shared" si="15"/>
        <v>5</v>
      </c>
      <c r="AH71" s="127" t="str">
        <f t="shared" si="16"/>
        <v>Medium</v>
      </c>
      <c r="AI71" s="176">
        <f t="shared" si="18"/>
        <v>24</v>
      </c>
      <c r="AJ71" s="177">
        <f>VLOOKUP($C71,'INFORM Reliability Index'!$A$2:$H$83,8,FALSE)</f>
        <v>8.1</v>
      </c>
      <c r="AK71" s="178">
        <f>'Imputed and missing data hidden'!BD69</f>
        <v>5</v>
      </c>
      <c r="AL71" s="179">
        <f t="shared" si="17"/>
        <v>9.2592592592592587E-2</v>
      </c>
      <c r="AM71" s="180">
        <f>'Indicator Date hidden2'!BE70</f>
        <v>2.1481481481481484</v>
      </c>
      <c r="AN71" s="180">
        <f>'Indicator Geographical level'!BI72</f>
        <v>0.68965517241379315</v>
      </c>
    </row>
    <row r="72" spans="1:40">
      <c r="A72" s="191" t="s">
        <v>7</v>
      </c>
      <c r="B72" s="191" t="s">
        <v>738</v>
      </c>
      <c r="C72" s="192" t="s">
        <v>401</v>
      </c>
      <c r="D72" s="193">
        <f>'Hazard &amp; Exposure'!AF71</f>
        <v>9.9</v>
      </c>
      <c r="E72" s="194">
        <f>'Hazard &amp; Exposure'!AG71</f>
        <v>7.4</v>
      </c>
      <c r="F72" s="194">
        <f>'Hazard &amp; Exposure'!AH71</f>
        <v>0</v>
      </c>
      <c r="G72" s="194">
        <f>'Hazard &amp; Exposure'!AJ71</f>
        <v>3.2</v>
      </c>
      <c r="H72" s="195">
        <f>'Hazard &amp; Exposure'!AK71</f>
        <v>6.7</v>
      </c>
      <c r="I72" s="194">
        <f>'Hazard &amp; Exposure'!AN71</f>
        <v>7.2</v>
      </c>
      <c r="J72" s="194">
        <f>'Hazard &amp; Exposure'!AQ71</f>
        <v>7</v>
      </c>
      <c r="K72" s="195">
        <f>'Hazard &amp; Exposure'!AR71</f>
        <v>7.1</v>
      </c>
      <c r="L72" s="196">
        <f t="shared" si="12"/>
        <v>6.9</v>
      </c>
      <c r="M72" s="197">
        <f>Vulnerability!G71</f>
        <v>3.4</v>
      </c>
      <c r="N72" s="197">
        <f>Vulnerability!K71</f>
        <v>4.2</v>
      </c>
      <c r="O72" s="197">
        <f>Vulnerability!Q71</f>
        <v>0.9</v>
      </c>
      <c r="P72" s="195">
        <f>Vulnerability!R71</f>
        <v>3</v>
      </c>
      <c r="Q72" s="197">
        <f>Vulnerability!V71</f>
        <v>0.8</v>
      </c>
      <c r="R72" s="197">
        <f>Vulnerability!Y71</f>
        <v>4</v>
      </c>
      <c r="S72" s="197">
        <f>Vulnerability!AA71</f>
        <v>0.4</v>
      </c>
      <c r="T72" s="197" t="str">
        <f>Vulnerability!AC71</f>
        <v>x</v>
      </c>
      <c r="U72" s="197">
        <f>Vulnerability!AH71</f>
        <v>2.1</v>
      </c>
      <c r="V72" s="195">
        <f>Vulnerability!AI71</f>
        <v>1.9</v>
      </c>
      <c r="W72" s="196">
        <f t="shared" si="13"/>
        <v>2.5</v>
      </c>
      <c r="X72" s="198">
        <f>'Lack of Coping Capacity'!E71</f>
        <v>6.4</v>
      </c>
      <c r="Y72" s="198">
        <f>'Lack of Coping Capacity'!H71</f>
        <v>7.1</v>
      </c>
      <c r="Z72" s="198">
        <f>'Lack of Coping Capacity'!N71</f>
        <v>3.1</v>
      </c>
      <c r="AA72" s="195">
        <f>'Lack of Coping Capacity'!O71</f>
        <v>5.5</v>
      </c>
      <c r="AB72" s="198">
        <f>'Lack of Coping Capacity'!R71</f>
        <v>7.5</v>
      </c>
      <c r="AC72" s="198">
        <f>'Lack of Coping Capacity'!W71</f>
        <v>2.7</v>
      </c>
      <c r="AD72" s="198">
        <f>'Lack of Coping Capacity'!Z71</f>
        <v>6</v>
      </c>
      <c r="AE72" s="195">
        <f>'Lack of Coping Capacity'!AA71</f>
        <v>5.4</v>
      </c>
      <c r="AF72" s="196">
        <f t="shared" si="14"/>
        <v>5.5</v>
      </c>
      <c r="AG72" s="199">
        <f t="shared" si="15"/>
        <v>4.5999999999999996</v>
      </c>
      <c r="AH72" s="127" t="str">
        <f>IF(AG72&gt;=7.4,"Very High",IF(AG72&gt;=5.3,"High",IF(AG72&gt;=4.4,"Medium",IF(AG72&gt;=3.5,"Low","Very Low"))))</f>
        <v>Medium</v>
      </c>
      <c r="AI72" s="200">
        <f t="shared" si="18"/>
        <v>32</v>
      </c>
      <c r="AJ72" s="201">
        <f>VLOOKUP($C72,'INFORM Reliability Index'!$A$2:$H$83,8,FALSE)</f>
        <v>4.8</v>
      </c>
      <c r="AK72" s="202">
        <f>'Imputed and missing data hidden'!BD70</f>
        <v>1</v>
      </c>
      <c r="AL72" s="203">
        <f t="shared" si="17"/>
        <v>1.8518518518518517E-2</v>
      </c>
      <c r="AM72" s="204">
        <f>'Indicator Date hidden2'!BE71</f>
        <v>1.8703703703703705</v>
      </c>
      <c r="AN72" s="204">
        <f>'Indicator Geographical level'!BI73</f>
        <v>1.1200000000000001</v>
      </c>
    </row>
    <row r="73" spans="1:40">
      <c r="A73" s="88" t="s">
        <v>7</v>
      </c>
      <c r="B73" s="89" t="s">
        <v>328</v>
      </c>
      <c r="C73" s="38" t="s">
        <v>402</v>
      </c>
      <c r="D73" s="110">
        <f>'Hazard &amp; Exposure'!AF72</f>
        <v>9.6999999999999993</v>
      </c>
      <c r="E73" s="109">
        <f>'Hazard &amp; Exposure'!AG72</f>
        <v>6.3</v>
      </c>
      <c r="F73" s="109">
        <f>'Hazard &amp; Exposure'!AH72</f>
        <v>0</v>
      </c>
      <c r="G73" s="109">
        <f>'Hazard &amp; Exposure'!AJ72</f>
        <v>4.4000000000000004</v>
      </c>
      <c r="H73" s="34">
        <f>'Hazard &amp; Exposure'!AK72</f>
        <v>6.4</v>
      </c>
      <c r="I73" s="109">
        <f>'Hazard &amp; Exposure'!AN72</f>
        <v>7.2</v>
      </c>
      <c r="J73" s="109">
        <f>'Hazard &amp; Exposure'!AQ72</f>
        <v>4.4000000000000004</v>
      </c>
      <c r="K73" s="34">
        <f>'Hazard &amp; Exposure'!AR72</f>
        <v>6</v>
      </c>
      <c r="L73" s="35">
        <f t="shared" si="12"/>
        <v>6.2</v>
      </c>
      <c r="M73" s="107">
        <f>Vulnerability!G72</f>
        <v>2.8</v>
      </c>
      <c r="N73" s="107">
        <f>Vulnerability!K72</f>
        <v>3.8</v>
      </c>
      <c r="O73" s="107">
        <f>Vulnerability!Q72</f>
        <v>0.9</v>
      </c>
      <c r="P73" s="34">
        <f>Vulnerability!R72</f>
        <v>2.6</v>
      </c>
      <c r="Q73" s="107">
        <f>Vulnerability!V72</f>
        <v>0.8</v>
      </c>
      <c r="R73" s="107">
        <f>Vulnerability!Y72</f>
        <v>2.6</v>
      </c>
      <c r="S73" s="107">
        <f>Vulnerability!AA72</f>
        <v>0.3</v>
      </c>
      <c r="T73" s="107" t="str">
        <f>Vulnerability!AC72</f>
        <v>x</v>
      </c>
      <c r="U73" s="107">
        <f>Vulnerability!AH72</f>
        <v>2.1</v>
      </c>
      <c r="V73" s="34">
        <f>Vulnerability!AI72</f>
        <v>1.5</v>
      </c>
      <c r="W73" s="35">
        <f t="shared" si="13"/>
        <v>2.1</v>
      </c>
      <c r="X73" s="106">
        <f>'Lack of Coping Capacity'!E72</f>
        <v>6.4</v>
      </c>
      <c r="Y73" s="106">
        <f>'Lack of Coping Capacity'!H72</f>
        <v>6.1</v>
      </c>
      <c r="Z73" s="106">
        <f>'Lack of Coping Capacity'!N72</f>
        <v>6.4</v>
      </c>
      <c r="AA73" s="34">
        <f>'Lack of Coping Capacity'!O72</f>
        <v>6.3</v>
      </c>
      <c r="AB73" s="106">
        <f>'Lack of Coping Capacity'!R72</f>
        <v>7.3</v>
      </c>
      <c r="AC73" s="106">
        <f>'Lack of Coping Capacity'!W72</f>
        <v>4.3</v>
      </c>
      <c r="AD73" s="106">
        <f>'Lack of Coping Capacity'!Z72</f>
        <v>5.4</v>
      </c>
      <c r="AE73" s="34">
        <f>'Lack of Coping Capacity'!AA72</f>
        <v>5.7</v>
      </c>
      <c r="AF73" s="35">
        <f t="shared" si="14"/>
        <v>6</v>
      </c>
      <c r="AG73" s="113">
        <f t="shared" si="15"/>
        <v>4.3</v>
      </c>
      <c r="AH73" s="127" t="str">
        <f t="shared" si="16"/>
        <v>Low</v>
      </c>
      <c r="AI73" s="176">
        <f t="shared" si="18"/>
        <v>41</v>
      </c>
      <c r="AJ73" s="177">
        <f>VLOOKUP($C73,'INFORM Reliability Index'!$A$2:$H$83,8,FALSE)</f>
        <v>4.8</v>
      </c>
      <c r="AK73" s="178">
        <f>'Imputed and missing data hidden'!BD71</f>
        <v>1</v>
      </c>
      <c r="AL73" s="179">
        <f t="shared" si="17"/>
        <v>1.8518518518518517E-2</v>
      </c>
      <c r="AM73" s="180">
        <f>'Indicator Date hidden2'!BE72</f>
        <v>1.8703703703703705</v>
      </c>
      <c r="AN73" s="180">
        <f>'Indicator Geographical level'!BI74</f>
        <v>1.1200000000000001</v>
      </c>
    </row>
    <row r="74" spans="1:40">
      <c r="A74" s="88" t="s">
        <v>7</v>
      </c>
      <c r="B74" s="89" t="s">
        <v>329</v>
      </c>
      <c r="C74" s="38" t="s">
        <v>403</v>
      </c>
      <c r="D74" s="110">
        <f>'Hazard &amp; Exposure'!AF73</f>
        <v>9.9</v>
      </c>
      <c r="E74" s="109">
        <f>'Hazard &amp; Exposure'!AG73</f>
        <v>7.6</v>
      </c>
      <c r="F74" s="109">
        <f>'Hazard &amp; Exposure'!AH73</f>
        <v>0</v>
      </c>
      <c r="G74" s="109">
        <f>'Hazard &amp; Exposure'!AJ73</f>
        <v>1.9</v>
      </c>
      <c r="H74" s="34">
        <f>'Hazard &amp; Exposure'!AK73</f>
        <v>6.5</v>
      </c>
      <c r="I74" s="109">
        <f>'Hazard &amp; Exposure'!AN73</f>
        <v>7.2</v>
      </c>
      <c r="J74" s="109">
        <f>'Hazard &amp; Exposure'!AQ73</f>
        <v>4.4000000000000004</v>
      </c>
      <c r="K74" s="34">
        <f>'Hazard &amp; Exposure'!AR73</f>
        <v>6</v>
      </c>
      <c r="L74" s="35">
        <f t="shared" si="12"/>
        <v>6.3</v>
      </c>
      <c r="M74" s="107">
        <f>Vulnerability!G73</f>
        <v>3.1</v>
      </c>
      <c r="N74" s="107">
        <f>Vulnerability!K73</f>
        <v>4.3</v>
      </c>
      <c r="O74" s="107">
        <f>Vulnerability!Q73</f>
        <v>0.9</v>
      </c>
      <c r="P74" s="34">
        <f>Vulnerability!R73</f>
        <v>2.9</v>
      </c>
      <c r="Q74" s="107">
        <f>Vulnerability!V73</f>
        <v>0.8</v>
      </c>
      <c r="R74" s="107">
        <f>Vulnerability!Y73</f>
        <v>2.6</v>
      </c>
      <c r="S74" s="107">
        <f>Vulnerability!AA73</f>
        <v>0.3</v>
      </c>
      <c r="T74" s="107" t="str">
        <f>Vulnerability!AC73</f>
        <v>x</v>
      </c>
      <c r="U74" s="107">
        <f>Vulnerability!AH73</f>
        <v>2.1</v>
      </c>
      <c r="V74" s="34">
        <f>Vulnerability!AI73</f>
        <v>1.5</v>
      </c>
      <c r="W74" s="35">
        <f t="shared" si="13"/>
        <v>2.2000000000000002</v>
      </c>
      <c r="X74" s="106">
        <f>'Lack of Coping Capacity'!E73</f>
        <v>6.4</v>
      </c>
      <c r="Y74" s="106">
        <f>'Lack of Coping Capacity'!H73</f>
        <v>7.3</v>
      </c>
      <c r="Z74" s="106">
        <f>'Lack of Coping Capacity'!N73</f>
        <v>6.4</v>
      </c>
      <c r="AA74" s="34">
        <f>'Lack of Coping Capacity'!O73</f>
        <v>6.7</v>
      </c>
      <c r="AB74" s="106">
        <f>'Lack of Coping Capacity'!R73</f>
        <v>7.5</v>
      </c>
      <c r="AC74" s="106">
        <f>'Lack of Coping Capacity'!W73</f>
        <v>2.8</v>
      </c>
      <c r="AD74" s="106">
        <f>'Lack of Coping Capacity'!Z73</f>
        <v>6.1</v>
      </c>
      <c r="AE74" s="34">
        <f>'Lack of Coping Capacity'!AA73</f>
        <v>5.5</v>
      </c>
      <c r="AF74" s="35">
        <f t="shared" si="14"/>
        <v>6.1</v>
      </c>
      <c r="AG74" s="113">
        <f t="shared" si="15"/>
        <v>4.4000000000000004</v>
      </c>
      <c r="AH74" s="127" t="str">
        <f>IF(AG74&gt;=7.4,"Very High",IF(AG74&gt;=5.3,"High",IF(AG74&gt;=4.4,"Medium",IF(AG74&gt;=3.5,"Low","Very Low"))))</f>
        <v>Medium</v>
      </c>
      <c r="AI74" s="176">
        <f t="shared" si="18"/>
        <v>37</v>
      </c>
      <c r="AJ74" s="177">
        <f>VLOOKUP($C74,'INFORM Reliability Index'!$A$2:$H$83,8,FALSE)</f>
        <v>4.8</v>
      </c>
      <c r="AK74" s="178">
        <f>'Imputed and missing data hidden'!BD72</f>
        <v>1</v>
      </c>
      <c r="AL74" s="179">
        <f t="shared" si="17"/>
        <v>1.8518518518518517E-2</v>
      </c>
      <c r="AM74" s="180">
        <f>'Indicator Date hidden2'!BE73</f>
        <v>1.8703703703703705</v>
      </c>
      <c r="AN74" s="180">
        <f>'Indicator Geographical level'!BI75</f>
        <v>1.1200000000000001</v>
      </c>
    </row>
    <row r="75" spans="1:40">
      <c r="A75" s="88" t="s">
        <v>7</v>
      </c>
      <c r="B75" s="89" t="s">
        <v>739</v>
      </c>
      <c r="C75" s="38" t="s">
        <v>404</v>
      </c>
      <c r="D75" s="110">
        <f>'Hazard &amp; Exposure'!AF74</f>
        <v>6.7</v>
      </c>
      <c r="E75" s="109">
        <f>'Hazard &amp; Exposure'!AG74</f>
        <v>6.5</v>
      </c>
      <c r="F75" s="109">
        <f>'Hazard &amp; Exposure'!AH74</f>
        <v>0</v>
      </c>
      <c r="G75" s="109">
        <f>'Hazard &amp; Exposure'!AJ74</f>
        <v>5</v>
      </c>
      <c r="H75" s="34">
        <f>'Hazard &amp; Exposure'!AK74</f>
        <v>5</v>
      </c>
      <c r="I75" s="109">
        <f>'Hazard &amp; Exposure'!AN74</f>
        <v>7.2</v>
      </c>
      <c r="J75" s="109">
        <f>'Hazard &amp; Exposure'!AQ74</f>
        <v>4.4000000000000004</v>
      </c>
      <c r="K75" s="34">
        <f>'Hazard &amp; Exposure'!AR74</f>
        <v>6</v>
      </c>
      <c r="L75" s="35">
        <f t="shared" si="12"/>
        <v>5.5</v>
      </c>
      <c r="M75" s="107">
        <f>Vulnerability!G74</f>
        <v>3.2</v>
      </c>
      <c r="N75" s="107">
        <f>Vulnerability!K74</f>
        <v>3.8</v>
      </c>
      <c r="O75" s="107">
        <f>Vulnerability!Q74</f>
        <v>0.9</v>
      </c>
      <c r="P75" s="34">
        <f>Vulnerability!R74</f>
        <v>2.8</v>
      </c>
      <c r="Q75" s="107">
        <f>Vulnerability!V74</f>
        <v>0.8</v>
      </c>
      <c r="R75" s="107">
        <f>Vulnerability!Y74</f>
        <v>2.2000000000000002</v>
      </c>
      <c r="S75" s="107">
        <f>Vulnerability!AA74</f>
        <v>0.2</v>
      </c>
      <c r="T75" s="107" t="str">
        <f>Vulnerability!AC74</f>
        <v>x</v>
      </c>
      <c r="U75" s="107">
        <f>Vulnerability!AH74</f>
        <v>2.1</v>
      </c>
      <c r="V75" s="34">
        <f>Vulnerability!AI74</f>
        <v>1.4</v>
      </c>
      <c r="W75" s="35">
        <f t="shared" si="13"/>
        <v>2.1</v>
      </c>
      <c r="X75" s="106">
        <f>'Lack of Coping Capacity'!E74</f>
        <v>6.4</v>
      </c>
      <c r="Y75" s="106">
        <f>'Lack of Coping Capacity'!H74</f>
        <v>7.4</v>
      </c>
      <c r="Z75" s="106">
        <f>'Lack of Coping Capacity'!N74</f>
        <v>1.2</v>
      </c>
      <c r="AA75" s="34">
        <f>'Lack of Coping Capacity'!O74</f>
        <v>5</v>
      </c>
      <c r="AB75" s="106">
        <f>'Lack of Coping Capacity'!R74</f>
        <v>7.6</v>
      </c>
      <c r="AC75" s="106">
        <f>'Lack of Coping Capacity'!W74</f>
        <v>4.0999999999999996</v>
      </c>
      <c r="AD75" s="106">
        <f>'Lack of Coping Capacity'!Z74</f>
        <v>5.9</v>
      </c>
      <c r="AE75" s="34">
        <f>'Lack of Coping Capacity'!AA74</f>
        <v>5.9</v>
      </c>
      <c r="AF75" s="35">
        <f t="shared" si="14"/>
        <v>5.5</v>
      </c>
      <c r="AG75" s="113">
        <f t="shared" si="15"/>
        <v>4</v>
      </c>
      <c r="AH75" s="127" t="str">
        <f t="shared" ref="AH75:AH84" si="19">IF(AG75&gt;=7.4,"Very High",IF(AG75&gt;=5.3,"High",IF(AG75&gt;=4.4,"Medium",IF(AG75&gt;=3.5,"Low","Very Low"))))</f>
        <v>Low</v>
      </c>
      <c r="AI75" s="176">
        <f t="shared" si="18"/>
        <v>52</v>
      </c>
      <c r="AJ75" s="177">
        <f>VLOOKUP($C75,'INFORM Reliability Index'!$A$2:$H$83,8,FALSE)</f>
        <v>4.8</v>
      </c>
      <c r="AK75" s="178">
        <f>'Imputed and missing data hidden'!BD73</f>
        <v>1</v>
      </c>
      <c r="AL75" s="179">
        <f t="shared" si="17"/>
        <v>1.8518518518518517E-2</v>
      </c>
      <c r="AM75" s="180">
        <f>'Indicator Date hidden2'!BE74</f>
        <v>1.8703703703703705</v>
      </c>
      <c r="AN75" s="180">
        <f>'Indicator Geographical level'!BI76</f>
        <v>1.1200000000000001</v>
      </c>
    </row>
    <row r="76" spans="1:40">
      <c r="A76" s="88" t="s">
        <v>7</v>
      </c>
      <c r="B76" s="89" t="s">
        <v>740</v>
      </c>
      <c r="C76" s="38" t="s">
        <v>405</v>
      </c>
      <c r="D76" s="110">
        <f>'Hazard &amp; Exposure'!AF75</f>
        <v>8.6999999999999993</v>
      </c>
      <c r="E76" s="109">
        <f>'Hazard &amp; Exposure'!AG75</f>
        <v>9.1999999999999993</v>
      </c>
      <c r="F76" s="109">
        <f>'Hazard &amp; Exposure'!AH75</f>
        <v>0</v>
      </c>
      <c r="G76" s="109">
        <f>'Hazard &amp; Exposure'!AJ75</f>
        <v>8.5</v>
      </c>
      <c r="H76" s="34">
        <f>'Hazard &amp; Exposure'!AK75</f>
        <v>7.7</v>
      </c>
      <c r="I76" s="109">
        <f>'Hazard &amp; Exposure'!AN75</f>
        <v>7.2</v>
      </c>
      <c r="J76" s="109">
        <f>'Hazard &amp; Exposure'!AQ75</f>
        <v>4.4000000000000004</v>
      </c>
      <c r="K76" s="34">
        <f>'Hazard &amp; Exposure'!AR75</f>
        <v>6</v>
      </c>
      <c r="L76" s="35">
        <f t="shared" si="12"/>
        <v>6.9</v>
      </c>
      <c r="M76" s="107">
        <f>Vulnerability!G75</f>
        <v>4.0999999999999996</v>
      </c>
      <c r="N76" s="107">
        <f>Vulnerability!K75</f>
        <v>4.4000000000000004</v>
      </c>
      <c r="O76" s="107">
        <f>Vulnerability!Q75</f>
        <v>0.9</v>
      </c>
      <c r="P76" s="34">
        <f>Vulnerability!R75</f>
        <v>3.4</v>
      </c>
      <c r="Q76" s="107">
        <f>Vulnerability!V75</f>
        <v>0.8</v>
      </c>
      <c r="R76" s="107">
        <f>Vulnerability!Y75</f>
        <v>4.4000000000000004</v>
      </c>
      <c r="S76" s="107">
        <f>Vulnerability!AA75</f>
        <v>0.4</v>
      </c>
      <c r="T76" s="107" t="str">
        <f>Vulnerability!AC75</f>
        <v>x</v>
      </c>
      <c r="U76" s="107">
        <f>Vulnerability!AH75</f>
        <v>2.1</v>
      </c>
      <c r="V76" s="34">
        <f>Vulnerability!AI75</f>
        <v>2.1</v>
      </c>
      <c r="W76" s="35">
        <f t="shared" si="13"/>
        <v>2.8</v>
      </c>
      <c r="X76" s="106">
        <f>'Lack of Coping Capacity'!E75</f>
        <v>6.4</v>
      </c>
      <c r="Y76" s="106">
        <f>'Lack of Coping Capacity'!H75</f>
        <v>7.9</v>
      </c>
      <c r="Z76" s="106">
        <f>'Lack of Coping Capacity'!N75</f>
        <v>3.8</v>
      </c>
      <c r="AA76" s="34">
        <f>'Lack of Coping Capacity'!O75</f>
        <v>6</v>
      </c>
      <c r="AB76" s="106">
        <f>'Lack of Coping Capacity'!R75</f>
        <v>7</v>
      </c>
      <c r="AC76" s="106">
        <f>'Lack of Coping Capacity'!W75</f>
        <v>4.4000000000000004</v>
      </c>
      <c r="AD76" s="106">
        <f>'Lack of Coping Capacity'!Z75</f>
        <v>6.4</v>
      </c>
      <c r="AE76" s="34">
        <f>'Lack of Coping Capacity'!AA75</f>
        <v>5.9</v>
      </c>
      <c r="AF76" s="35">
        <f t="shared" si="14"/>
        <v>6</v>
      </c>
      <c r="AG76" s="113">
        <f t="shared" si="15"/>
        <v>4.9000000000000004</v>
      </c>
      <c r="AH76" s="127" t="str">
        <f t="shared" si="19"/>
        <v>Medium</v>
      </c>
      <c r="AI76" s="176">
        <f t="shared" si="18"/>
        <v>26</v>
      </c>
      <c r="AJ76" s="177">
        <f>VLOOKUP($C76,'INFORM Reliability Index'!$A$2:$H$83,8,FALSE)</f>
        <v>4.8</v>
      </c>
      <c r="AK76" s="178">
        <f>'Imputed and missing data hidden'!BD74</f>
        <v>1</v>
      </c>
      <c r="AL76" s="179">
        <f t="shared" si="17"/>
        <v>1.8518518518518517E-2</v>
      </c>
      <c r="AM76" s="180">
        <f>'Indicator Date hidden2'!BE75</f>
        <v>1.8703703703703705</v>
      </c>
      <c r="AN76" s="180">
        <f>'Indicator Geographical level'!BI77</f>
        <v>1.1200000000000001</v>
      </c>
    </row>
    <row r="77" spans="1:40">
      <c r="A77" s="88" t="s">
        <v>7</v>
      </c>
      <c r="B77" s="89" t="s">
        <v>330</v>
      </c>
      <c r="C77" s="38" t="s">
        <v>406</v>
      </c>
      <c r="D77" s="110">
        <f>'Hazard &amp; Exposure'!AF76</f>
        <v>9.8000000000000007</v>
      </c>
      <c r="E77" s="109">
        <f>'Hazard &amp; Exposure'!AG76</f>
        <v>7.8</v>
      </c>
      <c r="F77" s="109">
        <f>'Hazard &amp; Exposure'!AH76</f>
        <v>0</v>
      </c>
      <c r="G77" s="109">
        <f>'Hazard &amp; Exposure'!AJ76</f>
        <v>3.8</v>
      </c>
      <c r="H77" s="34">
        <f>'Hazard &amp; Exposure'!AK76</f>
        <v>6.8</v>
      </c>
      <c r="I77" s="109">
        <f>'Hazard &amp; Exposure'!AN76</f>
        <v>7.2</v>
      </c>
      <c r="J77" s="109">
        <f>'Hazard &amp; Exposure'!AQ76</f>
        <v>4.4000000000000004</v>
      </c>
      <c r="K77" s="34">
        <f>'Hazard &amp; Exposure'!AR76</f>
        <v>6</v>
      </c>
      <c r="L77" s="35">
        <f t="shared" si="12"/>
        <v>6.4</v>
      </c>
      <c r="M77" s="107">
        <f>Vulnerability!G76</f>
        <v>3.6</v>
      </c>
      <c r="N77" s="107">
        <f>Vulnerability!K76</f>
        <v>4</v>
      </c>
      <c r="O77" s="107">
        <f>Vulnerability!Q76</f>
        <v>0.9</v>
      </c>
      <c r="P77" s="34">
        <f>Vulnerability!R76</f>
        <v>3</v>
      </c>
      <c r="Q77" s="107">
        <f>Vulnerability!V76</f>
        <v>0.8</v>
      </c>
      <c r="R77" s="107">
        <f>Vulnerability!Y76</f>
        <v>2.2999999999999998</v>
      </c>
      <c r="S77" s="107">
        <f>Vulnerability!AA76</f>
        <v>0.9</v>
      </c>
      <c r="T77" s="107" t="str">
        <f>Vulnerability!AC76</f>
        <v>x</v>
      </c>
      <c r="U77" s="107">
        <f>Vulnerability!AH76</f>
        <v>2.1</v>
      </c>
      <c r="V77" s="34">
        <f>Vulnerability!AI76</f>
        <v>1.5</v>
      </c>
      <c r="W77" s="35">
        <f t="shared" si="13"/>
        <v>2.2999999999999998</v>
      </c>
      <c r="X77" s="106">
        <f>'Lack of Coping Capacity'!E76</f>
        <v>6.4</v>
      </c>
      <c r="Y77" s="106">
        <f>'Lack of Coping Capacity'!H76</f>
        <v>7.7</v>
      </c>
      <c r="Z77" s="106">
        <f>'Lack of Coping Capacity'!N76</f>
        <v>2.7</v>
      </c>
      <c r="AA77" s="34">
        <f>'Lack of Coping Capacity'!O76</f>
        <v>5.6</v>
      </c>
      <c r="AB77" s="106">
        <f>'Lack of Coping Capacity'!R76</f>
        <v>7.7</v>
      </c>
      <c r="AC77" s="106">
        <f>'Lack of Coping Capacity'!W76</f>
        <v>3.3</v>
      </c>
      <c r="AD77" s="106">
        <f>'Lack of Coping Capacity'!Z76</f>
        <v>5.5</v>
      </c>
      <c r="AE77" s="34">
        <f>'Lack of Coping Capacity'!AA76</f>
        <v>5.5</v>
      </c>
      <c r="AF77" s="35">
        <f t="shared" si="14"/>
        <v>5.6</v>
      </c>
      <c r="AG77" s="113">
        <f t="shared" si="15"/>
        <v>4.4000000000000004</v>
      </c>
      <c r="AH77" s="127" t="str">
        <f t="shared" si="19"/>
        <v>Medium</v>
      </c>
      <c r="AI77" s="176">
        <f t="shared" si="18"/>
        <v>37</v>
      </c>
      <c r="AJ77" s="177">
        <f>VLOOKUP($C77,'INFORM Reliability Index'!$A$2:$H$83,8,FALSE)</f>
        <v>4.8</v>
      </c>
      <c r="AK77" s="178">
        <f>'Imputed and missing data hidden'!BD75</f>
        <v>1</v>
      </c>
      <c r="AL77" s="179">
        <f t="shared" si="17"/>
        <v>1.8518518518518517E-2</v>
      </c>
      <c r="AM77" s="180">
        <f>'Indicator Date hidden2'!BE76</f>
        <v>1.8703703703703705</v>
      </c>
      <c r="AN77" s="180">
        <f>'Indicator Geographical level'!BI78</f>
        <v>1.1200000000000001</v>
      </c>
    </row>
    <row r="78" spans="1:40">
      <c r="A78" s="88" t="s">
        <v>7</v>
      </c>
      <c r="B78" s="89" t="s">
        <v>741</v>
      </c>
      <c r="C78" s="38" t="s">
        <v>407</v>
      </c>
      <c r="D78" s="110">
        <f>'Hazard &amp; Exposure'!AF77</f>
        <v>9.6</v>
      </c>
      <c r="E78" s="109">
        <f>'Hazard &amp; Exposure'!AG77</f>
        <v>6.2</v>
      </c>
      <c r="F78" s="109">
        <f>'Hazard &amp; Exposure'!AH77</f>
        <v>0</v>
      </c>
      <c r="G78" s="109">
        <f>'Hazard &amp; Exposure'!AJ77</f>
        <v>2.5</v>
      </c>
      <c r="H78" s="34">
        <f>'Hazard &amp; Exposure'!AK77</f>
        <v>5.9</v>
      </c>
      <c r="I78" s="109">
        <f>'Hazard &amp; Exposure'!AN77</f>
        <v>7.2</v>
      </c>
      <c r="J78" s="109">
        <f>'Hazard &amp; Exposure'!AQ77</f>
        <v>4.4000000000000004</v>
      </c>
      <c r="K78" s="34">
        <f>'Hazard &amp; Exposure'!AR77</f>
        <v>6</v>
      </c>
      <c r="L78" s="35">
        <f t="shared" si="12"/>
        <v>6</v>
      </c>
      <c r="M78" s="107">
        <f>Vulnerability!G77</f>
        <v>2.9</v>
      </c>
      <c r="N78" s="107">
        <f>Vulnerability!K77</f>
        <v>4</v>
      </c>
      <c r="O78" s="107">
        <f>Vulnerability!Q77</f>
        <v>0.9</v>
      </c>
      <c r="P78" s="34">
        <f>Vulnerability!R77</f>
        <v>2.7</v>
      </c>
      <c r="Q78" s="107">
        <f>Vulnerability!V77</f>
        <v>0.8</v>
      </c>
      <c r="R78" s="107">
        <f>Vulnerability!Y77</f>
        <v>2</v>
      </c>
      <c r="S78" s="107">
        <f>Vulnerability!AA77</f>
        <v>0.4</v>
      </c>
      <c r="T78" s="107" t="str">
        <f>Vulnerability!AC77</f>
        <v>x</v>
      </c>
      <c r="U78" s="107">
        <f>Vulnerability!AH77</f>
        <v>2.1</v>
      </c>
      <c r="V78" s="34">
        <f>Vulnerability!AI77</f>
        <v>1.4</v>
      </c>
      <c r="W78" s="35">
        <f t="shared" si="13"/>
        <v>2.1</v>
      </c>
      <c r="X78" s="106">
        <f>'Lack of Coping Capacity'!E77</f>
        <v>6.4</v>
      </c>
      <c r="Y78" s="106">
        <f>'Lack of Coping Capacity'!H77</f>
        <v>4.2</v>
      </c>
      <c r="Z78" s="106">
        <f>'Lack of Coping Capacity'!N77</f>
        <v>6.7</v>
      </c>
      <c r="AA78" s="34">
        <f>'Lack of Coping Capacity'!O77</f>
        <v>5.8</v>
      </c>
      <c r="AB78" s="106">
        <f>'Lack of Coping Capacity'!R77</f>
        <v>6.6</v>
      </c>
      <c r="AC78" s="106">
        <f>'Lack of Coping Capacity'!W77</f>
        <v>4.4000000000000004</v>
      </c>
      <c r="AD78" s="106">
        <f>'Lack of Coping Capacity'!Z77</f>
        <v>6.2</v>
      </c>
      <c r="AE78" s="34">
        <f>'Lack of Coping Capacity'!AA77</f>
        <v>5.7</v>
      </c>
      <c r="AF78" s="35">
        <f t="shared" si="14"/>
        <v>5.8</v>
      </c>
      <c r="AG78" s="113">
        <f t="shared" si="15"/>
        <v>4.2</v>
      </c>
      <c r="AH78" s="127" t="str">
        <f t="shared" si="19"/>
        <v>Low</v>
      </c>
      <c r="AI78" s="176">
        <f t="shared" si="18"/>
        <v>45</v>
      </c>
      <c r="AJ78" s="177">
        <f>VLOOKUP($C78,'INFORM Reliability Index'!$A$2:$H$83,8,FALSE)</f>
        <v>4.8</v>
      </c>
      <c r="AK78" s="178">
        <f>'Imputed and missing data hidden'!BD76</f>
        <v>1</v>
      </c>
      <c r="AL78" s="179">
        <f t="shared" si="17"/>
        <v>1.8518518518518517E-2</v>
      </c>
      <c r="AM78" s="180">
        <f>'Indicator Date hidden2'!BE77</f>
        <v>1.8703703703703705</v>
      </c>
      <c r="AN78" s="180">
        <f>'Indicator Geographical level'!BI79</f>
        <v>1.1200000000000001</v>
      </c>
    </row>
    <row r="79" spans="1:40">
      <c r="A79" s="88" t="s">
        <v>7</v>
      </c>
      <c r="B79" s="89" t="s">
        <v>742</v>
      </c>
      <c r="C79" s="38" t="s">
        <v>408</v>
      </c>
      <c r="D79" s="110">
        <f>'Hazard &amp; Exposure'!AF78</f>
        <v>9.9</v>
      </c>
      <c r="E79" s="109">
        <f>'Hazard &amp; Exposure'!AG78</f>
        <v>7.1</v>
      </c>
      <c r="F79" s="109">
        <f>'Hazard &amp; Exposure'!AH78</f>
        <v>0</v>
      </c>
      <c r="G79" s="109">
        <f>'Hazard &amp; Exposure'!AJ78</f>
        <v>3.2</v>
      </c>
      <c r="H79" s="34">
        <f>'Hazard &amp; Exposure'!AK78</f>
        <v>6.6</v>
      </c>
      <c r="I79" s="109">
        <f>'Hazard &amp; Exposure'!AN78</f>
        <v>7.2</v>
      </c>
      <c r="J79" s="109">
        <f>'Hazard &amp; Exposure'!AQ78</f>
        <v>4.4000000000000004</v>
      </c>
      <c r="K79" s="34">
        <f>'Hazard &amp; Exposure'!AR78</f>
        <v>6</v>
      </c>
      <c r="L79" s="35">
        <f t="shared" si="12"/>
        <v>6.3</v>
      </c>
      <c r="M79" s="107">
        <f>Vulnerability!G78</f>
        <v>3.1</v>
      </c>
      <c r="N79" s="107">
        <f>Vulnerability!K78</f>
        <v>4.3</v>
      </c>
      <c r="O79" s="107">
        <f>Vulnerability!Q78</f>
        <v>0.9</v>
      </c>
      <c r="P79" s="34">
        <f>Vulnerability!R78</f>
        <v>2.9</v>
      </c>
      <c r="Q79" s="107">
        <f>Vulnerability!V78</f>
        <v>0.8</v>
      </c>
      <c r="R79" s="107">
        <f>Vulnerability!Y78</f>
        <v>2.4</v>
      </c>
      <c r="S79" s="107">
        <f>Vulnerability!AA78</f>
        <v>0.8</v>
      </c>
      <c r="T79" s="107" t="str">
        <f>Vulnerability!AC78</f>
        <v>x</v>
      </c>
      <c r="U79" s="107">
        <f>Vulnerability!AH78</f>
        <v>2.1</v>
      </c>
      <c r="V79" s="34">
        <f>Vulnerability!AI78</f>
        <v>1.6</v>
      </c>
      <c r="W79" s="35">
        <f t="shared" si="13"/>
        <v>2.2999999999999998</v>
      </c>
      <c r="X79" s="106">
        <f>'Lack of Coping Capacity'!E78</f>
        <v>6.4</v>
      </c>
      <c r="Y79" s="106">
        <f>'Lack of Coping Capacity'!H78</f>
        <v>6.7</v>
      </c>
      <c r="Z79" s="106">
        <f>'Lack of Coping Capacity'!N78</f>
        <v>7.1</v>
      </c>
      <c r="AA79" s="34">
        <f>'Lack of Coping Capacity'!O78</f>
        <v>6.7</v>
      </c>
      <c r="AB79" s="106">
        <f>'Lack of Coping Capacity'!R78</f>
        <v>8</v>
      </c>
      <c r="AC79" s="106">
        <f>'Lack of Coping Capacity'!W78</f>
        <v>4.0999999999999996</v>
      </c>
      <c r="AD79" s="106">
        <f>'Lack of Coping Capacity'!Z78</f>
        <v>5.9</v>
      </c>
      <c r="AE79" s="34">
        <f>'Lack of Coping Capacity'!AA78</f>
        <v>6</v>
      </c>
      <c r="AF79" s="35">
        <f t="shared" si="14"/>
        <v>6.4</v>
      </c>
      <c r="AG79" s="113">
        <f t="shared" si="15"/>
        <v>4.5</v>
      </c>
      <c r="AH79" s="127" t="str">
        <f t="shared" si="19"/>
        <v>Medium</v>
      </c>
      <c r="AI79" s="176">
        <f t="shared" si="18"/>
        <v>34</v>
      </c>
      <c r="AJ79" s="177">
        <f>VLOOKUP($C79,'INFORM Reliability Index'!$A$2:$H$83,8,FALSE)</f>
        <v>4.8</v>
      </c>
      <c r="AK79" s="178">
        <f>'Imputed and missing data hidden'!BD77</f>
        <v>1</v>
      </c>
      <c r="AL79" s="179">
        <f t="shared" si="17"/>
        <v>1.8518518518518517E-2</v>
      </c>
      <c r="AM79" s="180">
        <f>'Indicator Date hidden2'!BE78</f>
        <v>1.8703703703703705</v>
      </c>
      <c r="AN79" s="180">
        <f>'Indicator Geographical level'!BI80</f>
        <v>1.1200000000000001</v>
      </c>
    </row>
    <row r="80" spans="1:40">
      <c r="A80" s="88" t="s">
        <v>7</v>
      </c>
      <c r="B80" s="89" t="s">
        <v>743</v>
      </c>
      <c r="C80" s="38" t="s">
        <v>409</v>
      </c>
      <c r="D80" s="110">
        <f>'Hazard &amp; Exposure'!AF79</f>
        <v>9.3000000000000007</v>
      </c>
      <c r="E80" s="109">
        <f>'Hazard &amp; Exposure'!AG79</f>
        <v>6.7</v>
      </c>
      <c r="F80" s="109">
        <f>'Hazard &amp; Exposure'!AH79</f>
        <v>0.5</v>
      </c>
      <c r="G80" s="109">
        <f>'Hazard &amp; Exposure'!AJ79</f>
        <v>4.4000000000000004</v>
      </c>
      <c r="H80" s="34">
        <f>'Hazard &amp; Exposure'!AK79</f>
        <v>6.2</v>
      </c>
      <c r="I80" s="109">
        <f>'Hazard &amp; Exposure'!AN79</f>
        <v>7.2</v>
      </c>
      <c r="J80" s="109">
        <f>'Hazard &amp; Exposure'!AQ79</f>
        <v>4.4000000000000004</v>
      </c>
      <c r="K80" s="34">
        <f>'Hazard &amp; Exposure'!AR79</f>
        <v>6</v>
      </c>
      <c r="L80" s="35">
        <f t="shared" si="12"/>
        <v>6.1</v>
      </c>
      <c r="M80" s="107">
        <f>Vulnerability!G79</f>
        <v>3.2</v>
      </c>
      <c r="N80" s="107">
        <f>Vulnerability!K79</f>
        <v>4.5999999999999996</v>
      </c>
      <c r="O80" s="107">
        <f>Vulnerability!Q79</f>
        <v>0.9</v>
      </c>
      <c r="P80" s="34">
        <f>Vulnerability!R79</f>
        <v>3</v>
      </c>
      <c r="Q80" s="107">
        <f>Vulnerability!V79</f>
        <v>0.8</v>
      </c>
      <c r="R80" s="107">
        <f>Vulnerability!Y79</f>
        <v>3.4</v>
      </c>
      <c r="S80" s="107">
        <f>Vulnerability!AA79</f>
        <v>0.4</v>
      </c>
      <c r="T80" s="107" t="str">
        <f>Vulnerability!AC79</f>
        <v>x</v>
      </c>
      <c r="U80" s="107">
        <f>Vulnerability!AH79</f>
        <v>2.1</v>
      </c>
      <c r="V80" s="34">
        <f>Vulnerability!AI79</f>
        <v>1.8</v>
      </c>
      <c r="W80" s="35">
        <f t="shared" si="13"/>
        <v>2.4</v>
      </c>
      <c r="X80" s="106">
        <f>'Lack of Coping Capacity'!E79</f>
        <v>6.4</v>
      </c>
      <c r="Y80" s="106">
        <f>'Lack of Coping Capacity'!H79</f>
        <v>7.4</v>
      </c>
      <c r="Z80" s="106">
        <f>'Lack of Coping Capacity'!N79</f>
        <v>7.6</v>
      </c>
      <c r="AA80" s="34">
        <f>'Lack of Coping Capacity'!O79</f>
        <v>7.1</v>
      </c>
      <c r="AB80" s="106">
        <f>'Lack of Coping Capacity'!R79</f>
        <v>7.7</v>
      </c>
      <c r="AC80" s="106">
        <f>'Lack of Coping Capacity'!W79</f>
        <v>3.7</v>
      </c>
      <c r="AD80" s="106">
        <f>'Lack of Coping Capacity'!Z79</f>
        <v>6.1</v>
      </c>
      <c r="AE80" s="34">
        <f>'Lack of Coping Capacity'!AA79</f>
        <v>5.8</v>
      </c>
      <c r="AF80" s="35">
        <f t="shared" si="14"/>
        <v>6.5</v>
      </c>
      <c r="AG80" s="113">
        <f t="shared" si="15"/>
        <v>4.5999999999999996</v>
      </c>
      <c r="AH80" s="127" t="str">
        <f t="shared" si="19"/>
        <v>Medium</v>
      </c>
      <c r="AI80" s="176">
        <f t="shared" si="18"/>
        <v>32</v>
      </c>
      <c r="AJ80" s="177">
        <f>VLOOKUP($C80,'INFORM Reliability Index'!$A$2:$H$83,8,FALSE)</f>
        <v>4.8</v>
      </c>
      <c r="AK80" s="178">
        <f>'Imputed and missing data hidden'!BD78</f>
        <v>1</v>
      </c>
      <c r="AL80" s="179">
        <f t="shared" si="17"/>
        <v>1.8518518518518517E-2</v>
      </c>
      <c r="AM80" s="180">
        <f>'Indicator Date hidden2'!BE79</f>
        <v>1.8703703703703705</v>
      </c>
      <c r="AN80" s="180">
        <f>'Indicator Geographical level'!BI81</f>
        <v>1.1200000000000001</v>
      </c>
    </row>
    <row r="81" spans="1:40">
      <c r="A81" s="88" t="s">
        <v>7</v>
      </c>
      <c r="B81" s="89" t="s">
        <v>744</v>
      </c>
      <c r="C81" s="38" t="s">
        <v>410</v>
      </c>
      <c r="D81" s="110">
        <f>'Hazard &amp; Exposure'!AF80</f>
        <v>6.4</v>
      </c>
      <c r="E81" s="109">
        <f>'Hazard &amp; Exposure'!AG80</f>
        <v>6.6</v>
      </c>
      <c r="F81" s="109">
        <f>'Hazard &amp; Exposure'!AH80</f>
        <v>0</v>
      </c>
      <c r="G81" s="109">
        <f>'Hazard &amp; Exposure'!AJ80</f>
        <v>5</v>
      </c>
      <c r="H81" s="34">
        <f>'Hazard &amp; Exposure'!AK80</f>
        <v>4.9000000000000004</v>
      </c>
      <c r="I81" s="109">
        <f>'Hazard &amp; Exposure'!AN80</f>
        <v>7.2</v>
      </c>
      <c r="J81" s="109">
        <f>'Hazard &amp; Exposure'!AQ80</f>
        <v>4.4000000000000004</v>
      </c>
      <c r="K81" s="34">
        <f>'Hazard &amp; Exposure'!AR80</f>
        <v>6</v>
      </c>
      <c r="L81" s="35">
        <f t="shared" si="12"/>
        <v>5.5</v>
      </c>
      <c r="M81" s="107">
        <f>Vulnerability!G80</f>
        <v>3.6</v>
      </c>
      <c r="N81" s="107">
        <f>Vulnerability!K80</f>
        <v>4</v>
      </c>
      <c r="O81" s="107">
        <f>Vulnerability!Q80</f>
        <v>0.9</v>
      </c>
      <c r="P81" s="34">
        <f>Vulnerability!R80</f>
        <v>3</v>
      </c>
      <c r="Q81" s="107">
        <f>Vulnerability!V80</f>
        <v>0.8</v>
      </c>
      <c r="R81" s="107">
        <f>Vulnerability!Y80</f>
        <v>5.8</v>
      </c>
      <c r="S81" s="107">
        <f>Vulnerability!AA80</f>
        <v>0.6</v>
      </c>
      <c r="T81" s="107" t="str">
        <f>Vulnerability!AC80</f>
        <v>x</v>
      </c>
      <c r="U81" s="107">
        <f>Vulnerability!AH80</f>
        <v>2.1</v>
      </c>
      <c r="V81" s="34">
        <f>Vulnerability!AI80</f>
        <v>2.6</v>
      </c>
      <c r="W81" s="35">
        <f t="shared" si="13"/>
        <v>2.8</v>
      </c>
      <c r="X81" s="106">
        <f>'Lack of Coping Capacity'!E80</f>
        <v>6.4</v>
      </c>
      <c r="Y81" s="106">
        <f>'Lack of Coping Capacity'!H80</f>
        <v>6.8</v>
      </c>
      <c r="Z81" s="106">
        <f>'Lack of Coping Capacity'!N80</f>
        <v>1.5</v>
      </c>
      <c r="AA81" s="34">
        <f>'Lack of Coping Capacity'!O80</f>
        <v>4.9000000000000004</v>
      </c>
      <c r="AB81" s="106">
        <f>'Lack of Coping Capacity'!R80</f>
        <v>7.1</v>
      </c>
      <c r="AC81" s="106">
        <f>'Lack of Coping Capacity'!W80</f>
        <v>2.8</v>
      </c>
      <c r="AD81" s="106">
        <f>'Lack of Coping Capacity'!Z80</f>
        <v>6</v>
      </c>
      <c r="AE81" s="34">
        <f>'Lack of Coping Capacity'!AA80</f>
        <v>5.3</v>
      </c>
      <c r="AF81" s="35">
        <f t="shared" si="14"/>
        <v>5.0999999999999996</v>
      </c>
      <c r="AG81" s="113">
        <f t="shared" si="15"/>
        <v>4.3</v>
      </c>
      <c r="AH81" s="127" t="str">
        <f t="shared" si="19"/>
        <v>Low</v>
      </c>
      <c r="AI81" s="176">
        <f t="shared" si="18"/>
        <v>41</v>
      </c>
      <c r="AJ81" s="177">
        <f>VLOOKUP($C81,'INFORM Reliability Index'!$A$2:$H$83,8,FALSE)</f>
        <v>4.8</v>
      </c>
      <c r="AK81" s="178">
        <f>'Imputed and missing data hidden'!BD79</f>
        <v>1</v>
      </c>
      <c r="AL81" s="179">
        <f t="shared" si="17"/>
        <v>1.8518518518518517E-2</v>
      </c>
      <c r="AM81" s="180">
        <f>'Indicator Date hidden2'!BE80</f>
        <v>1.8703703703703705</v>
      </c>
      <c r="AN81" s="180">
        <f>'Indicator Geographical level'!BI82</f>
        <v>1.1200000000000001</v>
      </c>
    </row>
    <row r="82" spans="1:40">
      <c r="A82" s="88" t="s">
        <v>7</v>
      </c>
      <c r="B82" s="89" t="s">
        <v>745</v>
      </c>
      <c r="C82" s="38" t="s">
        <v>411</v>
      </c>
      <c r="D82" s="110">
        <f>'Hazard &amp; Exposure'!AF81</f>
        <v>9.5</v>
      </c>
      <c r="E82" s="109">
        <f>'Hazard &amp; Exposure'!AG81</f>
        <v>6.8</v>
      </c>
      <c r="F82" s="109">
        <f>'Hazard &amp; Exposure'!AH81</f>
        <v>7.8</v>
      </c>
      <c r="G82" s="109">
        <f>'Hazard &amp; Exposure'!AJ81</f>
        <v>5</v>
      </c>
      <c r="H82" s="34">
        <f>'Hazard &amp; Exposure'!AK81</f>
        <v>7.7</v>
      </c>
      <c r="I82" s="109">
        <f>'Hazard &amp; Exposure'!AN81</f>
        <v>7.2</v>
      </c>
      <c r="J82" s="109">
        <f>'Hazard &amp; Exposure'!AQ81</f>
        <v>4.4000000000000004</v>
      </c>
      <c r="K82" s="34">
        <f>'Hazard &amp; Exposure'!AR81</f>
        <v>6</v>
      </c>
      <c r="L82" s="35">
        <f t="shared" si="12"/>
        <v>6.9</v>
      </c>
      <c r="M82" s="107">
        <f>Vulnerability!G81</f>
        <v>3.7</v>
      </c>
      <c r="N82" s="107">
        <f>Vulnerability!K81</f>
        <v>4.2</v>
      </c>
      <c r="O82" s="107">
        <f>Vulnerability!Q81</f>
        <v>0.9</v>
      </c>
      <c r="P82" s="34">
        <f>Vulnerability!R81</f>
        <v>3.1</v>
      </c>
      <c r="Q82" s="107">
        <f>Vulnerability!V81</f>
        <v>4.5</v>
      </c>
      <c r="R82" s="107">
        <f>Vulnerability!Y81</f>
        <v>2.9</v>
      </c>
      <c r="S82" s="107">
        <f>Vulnerability!AA81</f>
        <v>0.3</v>
      </c>
      <c r="T82" s="107" t="str">
        <f>Vulnerability!AC81</f>
        <v>x</v>
      </c>
      <c r="U82" s="107">
        <f>Vulnerability!AH81</f>
        <v>2.1</v>
      </c>
      <c r="V82" s="34">
        <f>Vulnerability!AI81</f>
        <v>2.6</v>
      </c>
      <c r="W82" s="35">
        <f t="shared" si="13"/>
        <v>2.9</v>
      </c>
      <c r="X82" s="106">
        <f>'Lack of Coping Capacity'!E81</f>
        <v>6.4</v>
      </c>
      <c r="Y82" s="106">
        <f>'Lack of Coping Capacity'!H81</f>
        <v>7.6</v>
      </c>
      <c r="Z82" s="106">
        <f>'Lack of Coping Capacity'!N81</f>
        <v>5.4</v>
      </c>
      <c r="AA82" s="34">
        <f>'Lack of Coping Capacity'!O81</f>
        <v>6.5</v>
      </c>
      <c r="AB82" s="106">
        <f>'Lack of Coping Capacity'!R81</f>
        <v>8.1</v>
      </c>
      <c r="AC82" s="106">
        <f>'Lack of Coping Capacity'!W81</f>
        <v>4.2</v>
      </c>
      <c r="AD82" s="106">
        <f>'Lack of Coping Capacity'!Z81</f>
        <v>6.2</v>
      </c>
      <c r="AE82" s="34">
        <f>'Lack of Coping Capacity'!AA81</f>
        <v>6.2</v>
      </c>
      <c r="AF82" s="35">
        <f t="shared" si="14"/>
        <v>6.4</v>
      </c>
      <c r="AG82" s="113">
        <f t="shared" si="15"/>
        <v>5</v>
      </c>
      <c r="AH82" s="127" t="str">
        <f t="shared" si="19"/>
        <v>Medium</v>
      </c>
      <c r="AI82" s="176">
        <f t="shared" si="18"/>
        <v>24</v>
      </c>
      <c r="AJ82" s="177">
        <f>VLOOKUP($C82,'INFORM Reliability Index'!$A$2:$H$83,8,FALSE)</f>
        <v>4.8</v>
      </c>
      <c r="AK82" s="178">
        <f>'Imputed and missing data hidden'!BD80</f>
        <v>1</v>
      </c>
      <c r="AL82" s="179">
        <f t="shared" si="17"/>
        <v>1.8518518518518517E-2</v>
      </c>
      <c r="AM82" s="180">
        <f>'Indicator Date hidden2'!BE81</f>
        <v>1.8703703703703705</v>
      </c>
      <c r="AN82" s="180">
        <f>'Indicator Geographical level'!BI83</f>
        <v>1.1200000000000001</v>
      </c>
    </row>
    <row r="83" spans="1:40">
      <c r="A83" s="88" t="s">
        <v>7</v>
      </c>
      <c r="B83" s="89" t="s">
        <v>331</v>
      </c>
      <c r="C83" s="38" t="s">
        <v>412</v>
      </c>
      <c r="D83" s="110">
        <f>'Hazard &amp; Exposure'!AF82</f>
        <v>9.9</v>
      </c>
      <c r="E83" s="109">
        <f>'Hazard &amp; Exposure'!AG82</f>
        <v>6.8</v>
      </c>
      <c r="F83" s="109">
        <f>'Hazard &amp; Exposure'!AH82</f>
        <v>4.8</v>
      </c>
      <c r="G83" s="109">
        <f>'Hazard &amp; Exposure'!AJ82</f>
        <v>5</v>
      </c>
      <c r="H83" s="34">
        <f>'Hazard &amp; Exposure'!AK82</f>
        <v>7.3</v>
      </c>
      <c r="I83" s="109">
        <f>'Hazard &amp; Exposure'!AN82</f>
        <v>7.2</v>
      </c>
      <c r="J83" s="109">
        <f>'Hazard &amp; Exposure'!AQ82</f>
        <v>4.4000000000000004</v>
      </c>
      <c r="K83" s="34">
        <f>'Hazard &amp; Exposure'!AR82</f>
        <v>6</v>
      </c>
      <c r="L83" s="35">
        <f t="shared" si="12"/>
        <v>6.7</v>
      </c>
      <c r="M83" s="107">
        <f>Vulnerability!G82</f>
        <v>3.3</v>
      </c>
      <c r="N83" s="107">
        <f>Vulnerability!K82</f>
        <v>4.4000000000000004</v>
      </c>
      <c r="O83" s="107">
        <f>Vulnerability!Q82</f>
        <v>0.9</v>
      </c>
      <c r="P83" s="34">
        <f>Vulnerability!R82</f>
        <v>3</v>
      </c>
      <c r="Q83" s="107">
        <f>Vulnerability!V82</f>
        <v>0.8</v>
      </c>
      <c r="R83" s="107">
        <f>Vulnerability!Y82</f>
        <v>4.4000000000000004</v>
      </c>
      <c r="S83" s="107">
        <f>Vulnerability!AA82</f>
        <v>0.6</v>
      </c>
      <c r="T83" s="107" t="str">
        <f>Vulnerability!AC82</f>
        <v>x</v>
      </c>
      <c r="U83" s="107">
        <f>Vulnerability!AH82</f>
        <v>2.1</v>
      </c>
      <c r="V83" s="34">
        <f>Vulnerability!AI82</f>
        <v>2.1</v>
      </c>
      <c r="W83" s="35">
        <f t="shared" si="13"/>
        <v>2.6</v>
      </c>
      <c r="X83" s="106">
        <f>'Lack of Coping Capacity'!E82</f>
        <v>6.4</v>
      </c>
      <c r="Y83" s="106">
        <f>'Lack of Coping Capacity'!H82</f>
        <v>5.8</v>
      </c>
      <c r="Z83" s="106">
        <f>'Lack of Coping Capacity'!N82</f>
        <v>5.8</v>
      </c>
      <c r="AA83" s="34">
        <f>'Lack of Coping Capacity'!O82</f>
        <v>6</v>
      </c>
      <c r="AB83" s="106">
        <f>'Lack of Coping Capacity'!R82</f>
        <v>9.1</v>
      </c>
      <c r="AC83" s="106">
        <f>'Lack of Coping Capacity'!W82</f>
        <v>1.3</v>
      </c>
      <c r="AD83" s="106">
        <f>'Lack of Coping Capacity'!Z82</f>
        <v>6.8</v>
      </c>
      <c r="AE83" s="34">
        <f>'Lack of Coping Capacity'!AA82</f>
        <v>5.7</v>
      </c>
      <c r="AF83" s="35">
        <f t="shared" si="14"/>
        <v>5.9</v>
      </c>
      <c r="AG83" s="113">
        <f t="shared" si="15"/>
        <v>4.7</v>
      </c>
      <c r="AH83" s="127" t="str">
        <f t="shared" si="19"/>
        <v>Medium</v>
      </c>
      <c r="AI83" s="176">
        <f t="shared" si="18"/>
        <v>29</v>
      </c>
      <c r="AJ83" s="177">
        <f>VLOOKUP($C83,'INFORM Reliability Index'!$A$2:$H$83,8,FALSE)</f>
        <v>5</v>
      </c>
      <c r="AK83" s="178">
        <f>'Imputed and missing data hidden'!BD81</f>
        <v>2</v>
      </c>
      <c r="AL83" s="179">
        <f t="shared" si="17"/>
        <v>3.7037037037037035E-2</v>
      </c>
      <c r="AM83" s="180">
        <f>'Indicator Date hidden2'!BE82</f>
        <v>1.8703703703703705</v>
      </c>
      <c r="AN83" s="180">
        <f>'Indicator Geographical level'!BI84</f>
        <v>1.1200000000000001</v>
      </c>
    </row>
    <row r="84" spans="1:40">
      <c r="A84" s="88" t="s">
        <v>7</v>
      </c>
      <c r="B84" s="89" t="s">
        <v>332</v>
      </c>
      <c r="C84" s="38" t="s">
        <v>413</v>
      </c>
      <c r="D84" s="110">
        <f>'Hazard &amp; Exposure'!AF83</f>
        <v>9.8000000000000007</v>
      </c>
      <c r="E84" s="109">
        <f>'Hazard &amp; Exposure'!AG83</f>
        <v>0.1</v>
      </c>
      <c r="F84" s="109">
        <f>'Hazard &amp; Exposure'!AH83</f>
        <v>0</v>
      </c>
      <c r="G84" s="109">
        <f>'Hazard &amp; Exposure'!AJ83</f>
        <v>0</v>
      </c>
      <c r="H84" s="34">
        <f>'Hazard &amp; Exposure'!AK83</f>
        <v>4.5999999999999996</v>
      </c>
      <c r="I84" s="109">
        <f>'Hazard &amp; Exposure'!AN83</f>
        <v>7.2</v>
      </c>
      <c r="J84" s="109">
        <f>'Hazard &amp; Exposure'!AQ83</f>
        <v>4.4000000000000004</v>
      </c>
      <c r="K84" s="34">
        <f>'Hazard &amp; Exposure'!AR83</f>
        <v>6</v>
      </c>
      <c r="L84" s="35">
        <f t="shared" si="12"/>
        <v>5.3</v>
      </c>
      <c r="M84" s="107">
        <f>Vulnerability!G83</f>
        <v>2.7</v>
      </c>
      <c r="N84" s="107">
        <f>Vulnerability!K83</f>
        <v>4.3</v>
      </c>
      <c r="O84" s="107">
        <f>Vulnerability!Q83</f>
        <v>0.9</v>
      </c>
      <c r="P84" s="34">
        <f>Vulnerability!R83</f>
        <v>2.7</v>
      </c>
      <c r="Q84" s="107">
        <f>Vulnerability!V83</f>
        <v>0.8</v>
      </c>
      <c r="R84" s="107">
        <f>Vulnerability!Y83</f>
        <v>4.9000000000000004</v>
      </c>
      <c r="S84" s="107">
        <f>Vulnerability!AA83</f>
        <v>0.3</v>
      </c>
      <c r="T84" s="107" t="str">
        <f>Vulnerability!AC83</f>
        <v>x</v>
      </c>
      <c r="U84" s="107">
        <f>Vulnerability!AH83</f>
        <v>2.1</v>
      </c>
      <c r="V84" s="34">
        <f>Vulnerability!AI83</f>
        <v>2.2000000000000002</v>
      </c>
      <c r="W84" s="35">
        <f t="shared" si="13"/>
        <v>2.5</v>
      </c>
      <c r="X84" s="106">
        <f>'Lack of Coping Capacity'!E83</f>
        <v>6.4</v>
      </c>
      <c r="Y84" s="106">
        <f>'Lack of Coping Capacity'!H83</f>
        <v>3.7</v>
      </c>
      <c r="Z84" s="106">
        <f>'Lack of Coping Capacity'!N83</f>
        <v>6.2</v>
      </c>
      <c r="AA84" s="34">
        <f>'Lack of Coping Capacity'!O83</f>
        <v>5.4</v>
      </c>
      <c r="AB84" s="106">
        <f>'Lack of Coping Capacity'!R83</f>
        <v>0.3</v>
      </c>
      <c r="AC84" s="106">
        <f>'Lack of Coping Capacity'!W83</f>
        <v>1.2</v>
      </c>
      <c r="AD84" s="106">
        <f>'Lack of Coping Capacity'!Z83</f>
        <v>6.7</v>
      </c>
      <c r="AE84" s="34">
        <f>'Lack of Coping Capacity'!AA83</f>
        <v>2.7</v>
      </c>
      <c r="AF84" s="35">
        <f t="shared" si="14"/>
        <v>4.2</v>
      </c>
      <c r="AG84" s="113">
        <f t="shared" si="15"/>
        <v>3.8</v>
      </c>
      <c r="AH84" s="127" t="str">
        <f t="shared" si="19"/>
        <v>Low</v>
      </c>
      <c r="AI84" s="176">
        <f t="shared" si="18"/>
        <v>59</v>
      </c>
      <c r="AJ84" s="177">
        <f>VLOOKUP($C84,'INFORM Reliability Index'!$A$2:$H$83,8,FALSE)</f>
        <v>4.8</v>
      </c>
      <c r="AK84" s="178">
        <f>'Imputed and missing data hidden'!BD82</f>
        <v>1</v>
      </c>
      <c r="AL84" s="179">
        <f t="shared" si="17"/>
        <v>1.8518518518518517E-2</v>
      </c>
      <c r="AM84" s="180">
        <f>'Indicator Date hidden2'!BE83</f>
        <v>1.8703703703703705</v>
      </c>
      <c r="AN84" s="180">
        <f>'Indicator Geographical level'!BI85</f>
        <v>1.1200000000000001</v>
      </c>
    </row>
    <row r="85" spans="1:40">
      <c r="A85" s="205" t="s">
        <v>7</v>
      </c>
      <c r="B85" s="206" t="s">
        <v>746</v>
      </c>
      <c r="C85" s="207" t="s">
        <v>414</v>
      </c>
      <c r="D85" s="208">
        <f>'Hazard &amp; Exposure'!AF84</f>
        <v>7.2</v>
      </c>
      <c r="E85" s="209">
        <f>'Hazard &amp; Exposure'!AG84</f>
        <v>5</v>
      </c>
      <c r="F85" s="209">
        <f>'Hazard &amp; Exposure'!AH84</f>
        <v>0</v>
      </c>
      <c r="G85" s="209">
        <f>'Hazard &amp; Exposure'!AJ84</f>
        <v>7.8</v>
      </c>
      <c r="H85" s="210">
        <f>'Hazard &amp; Exposure'!AK84</f>
        <v>5.7</v>
      </c>
      <c r="I85" s="209">
        <f>'Hazard &amp; Exposure'!AN84</f>
        <v>7.2</v>
      </c>
      <c r="J85" s="209">
        <f>'Hazard &amp; Exposure'!AQ84</f>
        <v>4.4000000000000004</v>
      </c>
      <c r="K85" s="210">
        <f>'Hazard &amp; Exposure'!AR84</f>
        <v>6</v>
      </c>
      <c r="L85" s="211">
        <f t="shared" si="12"/>
        <v>5.9</v>
      </c>
      <c r="M85" s="212">
        <f>Vulnerability!G84</f>
        <v>3.5</v>
      </c>
      <c r="N85" s="212">
        <f>Vulnerability!K84</f>
        <v>4.5</v>
      </c>
      <c r="O85" s="212">
        <f>Vulnerability!Q84</f>
        <v>0.9</v>
      </c>
      <c r="P85" s="210">
        <f>Vulnerability!R84</f>
        <v>3.1</v>
      </c>
      <c r="Q85" s="212">
        <f>Vulnerability!V84</f>
        <v>0.8</v>
      </c>
      <c r="R85" s="212">
        <f>Vulnerability!Y84</f>
        <v>2.9</v>
      </c>
      <c r="S85" s="212">
        <f>Vulnerability!AA84</f>
        <v>0.3</v>
      </c>
      <c r="T85" s="212" t="str">
        <f>Vulnerability!AC84</f>
        <v>x</v>
      </c>
      <c r="U85" s="212">
        <f>Vulnerability!AH84</f>
        <v>2.1</v>
      </c>
      <c r="V85" s="210">
        <f>Vulnerability!AI84</f>
        <v>1.6</v>
      </c>
      <c r="W85" s="211">
        <f t="shared" si="13"/>
        <v>2.4</v>
      </c>
      <c r="X85" s="213">
        <f>'Lack of Coping Capacity'!E84</f>
        <v>6.4</v>
      </c>
      <c r="Y85" s="213">
        <f>'Lack of Coping Capacity'!H84</f>
        <v>7.3</v>
      </c>
      <c r="Z85" s="213">
        <f>'Lack of Coping Capacity'!N84</f>
        <v>6.3</v>
      </c>
      <c r="AA85" s="210">
        <f>'Lack of Coping Capacity'!O84</f>
        <v>6.7</v>
      </c>
      <c r="AB85" s="213">
        <f>'Lack of Coping Capacity'!R84</f>
        <v>7.4</v>
      </c>
      <c r="AC85" s="213">
        <f>'Lack of Coping Capacity'!W84</f>
        <v>3.6</v>
      </c>
      <c r="AD85" s="213">
        <f>'Lack of Coping Capacity'!Z84</f>
        <v>6.8</v>
      </c>
      <c r="AE85" s="210">
        <f>'Lack of Coping Capacity'!AA84</f>
        <v>5.9</v>
      </c>
      <c r="AF85" s="211">
        <f t="shared" si="14"/>
        <v>6.3</v>
      </c>
      <c r="AG85" s="214">
        <f t="shared" si="15"/>
        <v>4.5</v>
      </c>
      <c r="AH85" s="127" t="str">
        <f>IF(AG85&gt;=7.4,"Very High",IF(AG85&gt;=5.3,"High",IF(AG85&gt;=4.4,"Medium",IF(AG85&gt;=3.5,"Low","Very Low"))))</f>
        <v>Medium</v>
      </c>
      <c r="AI85" s="215">
        <f t="shared" si="18"/>
        <v>34</v>
      </c>
      <c r="AJ85" s="216">
        <f>VLOOKUP($C85,'INFORM Reliability Index'!$A$2:$H$83,8,FALSE)</f>
        <v>4.8</v>
      </c>
      <c r="AK85" s="217">
        <f>'Imputed and missing data hidden'!BD83</f>
        <v>1</v>
      </c>
      <c r="AL85" s="218">
        <f t="shared" si="17"/>
        <v>1.8518518518518517E-2</v>
      </c>
      <c r="AM85" s="219">
        <f>'Indicator Date hidden2'!BE84</f>
        <v>1.8703703703703705</v>
      </c>
      <c r="AN85" s="219">
        <f>'Indicator Geographical level'!BI86</f>
        <v>1.1200000000000001</v>
      </c>
    </row>
    <row r="88" spans="1:40">
      <c r="B88" s="326" t="s">
        <v>272</v>
      </c>
      <c r="C88" s="326"/>
    </row>
    <row r="89" spans="1:40">
      <c r="B89" s="326"/>
      <c r="C89" s="326"/>
    </row>
  </sheetData>
  <sortState ref="B4:C194">
    <sortCondition ref="B4:B194"/>
  </sortState>
  <mergeCells count="1">
    <mergeCell ref="B88:C89"/>
  </mergeCells>
  <conditionalFormatting sqref="L4:L85">
    <cfRule type="cellIs" dxfId="54" priority="20" stopIfTrue="1" operator="between">
      <formula>7.3</formula>
      <formula>10</formula>
    </cfRule>
    <cfRule type="cellIs" dxfId="53" priority="231" stopIfTrue="1" operator="between">
      <formula>5.9</formula>
      <formula>7.2</formula>
    </cfRule>
    <cfRule type="cellIs" dxfId="52" priority="232" stopIfTrue="1" operator="between">
      <formula>5</formula>
      <formula>5.8</formula>
    </cfRule>
    <cfRule type="cellIs" dxfId="51" priority="233" stopIfTrue="1" operator="between">
      <formula>3.7</formula>
      <formula>4.9</formula>
    </cfRule>
    <cfRule type="cellIs" dxfId="50" priority="234" stopIfTrue="1" operator="between">
      <formula>0</formula>
      <formula>3.6</formula>
    </cfRule>
  </conditionalFormatting>
  <conditionalFormatting sqref="W4:W85">
    <cfRule type="cellIs" dxfId="49" priority="13" stopIfTrue="1" operator="between">
      <formula>6.1</formula>
      <formula>10</formula>
    </cfRule>
    <cfRule type="cellIs" dxfId="48" priority="227" stopIfTrue="1" operator="between">
      <formula>4.6</formula>
      <formula>6</formula>
    </cfRule>
    <cfRule type="cellIs" dxfId="47" priority="228" stopIfTrue="1" operator="between">
      <formula>3.2</formula>
      <formula>4.5</formula>
    </cfRule>
    <cfRule type="cellIs" dxfId="46" priority="229" stopIfTrue="1" operator="between">
      <formula>2</formula>
      <formula>3.1</formula>
    </cfRule>
    <cfRule type="cellIs" dxfId="45" priority="230" stopIfTrue="1" operator="between">
      <formula>0</formula>
      <formula>1.9</formula>
    </cfRule>
  </conditionalFormatting>
  <conditionalFormatting sqref="AF4:AF85">
    <cfRule type="cellIs" dxfId="44" priority="33" stopIfTrue="1" operator="between">
      <formula>7</formula>
      <formula>10</formula>
    </cfRule>
    <cfRule type="cellIs" dxfId="43" priority="223" stopIfTrue="1" operator="between">
      <formula>5.8</formula>
      <formula>6.9</formula>
    </cfRule>
    <cfRule type="cellIs" dxfId="42" priority="224" stopIfTrue="1" operator="between">
      <formula>4.7</formula>
      <formula>5.7</formula>
    </cfRule>
    <cfRule type="cellIs" dxfId="41" priority="225" stopIfTrue="1" operator="between">
      <formula>3.9</formula>
      <formula>4.6</formula>
    </cfRule>
    <cfRule type="cellIs" dxfId="40" priority="226" stopIfTrue="1" operator="between">
      <formula>0</formula>
      <formula>3.8</formula>
    </cfRule>
  </conditionalFormatting>
  <conditionalFormatting sqref="P4:P85">
    <cfRule type="cellIs" dxfId="39" priority="19" stopIfTrue="1" operator="between">
      <formula>6.2</formula>
      <formula>10</formula>
    </cfRule>
    <cfRule type="cellIs" dxfId="38" priority="139" stopIfTrue="1" operator="between">
      <formula>4.5</formula>
      <formula>6.1</formula>
    </cfRule>
    <cfRule type="cellIs" dxfId="37" priority="140" stopIfTrue="1" operator="between">
      <formula>3.3</formula>
      <formula>4.4</formula>
    </cfRule>
    <cfRule type="cellIs" dxfId="36" priority="141" stopIfTrue="1" operator="between">
      <formula>2.2</formula>
      <formula>3.2</formula>
    </cfRule>
    <cfRule type="cellIs" dxfId="35" priority="142" stopIfTrue="1" operator="between">
      <formula>0</formula>
      <formula>2.1</formula>
    </cfRule>
  </conditionalFormatting>
  <conditionalFormatting sqref="AE4:AE85">
    <cfRule type="cellIs" dxfId="34" priority="32" stopIfTrue="1" operator="between">
      <formula>6.6</formula>
      <formula>10</formula>
    </cfRule>
    <cfRule type="cellIs" dxfId="33" priority="119" stopIfTrue="1" operator="between">
      <formula>5.3</formula>
      <formula>6.5</formula>
    </cfRule>
    <cfRule type="cellIs" dxfId="32" priority="120" stopIfTrue="1" operator="between">
      <formula>4.2</formula>
      <formula>5.2</formula>
    </cfRule>
    <cfRule type="cellIs" dxfId="31" priority="121" stopIfTrue="1" operator="between">
      <formula>3.2</formula>
      <formula>4.1</formula>
    </cfRule>
    <cfRule type="cellIs" dxfId="30" priority="122" stopIfTrue="1" operator="between">
      <formula>0</formula>
      <formula>3.1</formula>
    </cfRule>
  </conditionalFormatting>
  <conditionalFormatting sqref="H4:H85">
    <cfRule type="cellIs" dxfId="29" priority="26" stopIfTrue="1" operator="between">
      <formula>8.4</formula>
      <formula>10</formula>
    </cfRule>
    <cfRule type="cellIs" dxfId="28" priority="47" stopIfTrue="1" operator="between">
      <formula>6.2</formula>
      <formula>8.3</formula>
    </cfRule>
    <cfRule type="cellIs" dxfId="27" priority="48" stopIfTrue="1" operator="between">
      <formula>4.8</formula>
      <formula>6.1</formula>
    </cfRule>
    <cfRule type="cellIs" dxfId="26" priority="49" stopIfTrue="1" operator="between">
      <formula>3.9</formula>
      <formula>4.7</formula>
    </cfRule>
    <cfRule type="cellIs" dxfId="25" priority="50" stopIfTrue="1" operator="between">
      <formula>0</formula>
      <formula>3.8</formula>
    </cfRule>
  </conditionalFormatting>
  <conditionalFormatting sqref="AA4:AA85">
    <cfRule type="cellIs" dxfId="24" priority="27" stopIfTrue="1" operator="between">
      <formula>7.7</formula>
      <formula>10</formula>
    </cfRule>
    <cfRule type="cellIs" dxfId="23" priority="28" stopIfTrue="1" operator="between">
      <formula>6.3</formula>
      <formula>7.6</formula>
    </cfRule>
    <cfRule type="cellIs" dxfId="22" priority="29" stopIfTrue="1" operator="between">
      <formula>4.5</formula>
      <formula>6.2</formula>
    </cfRule>
    <cfRule type="cellIs" dxfId="21" priority="30" stopIfTrue="1" operator="between">
      <formula>3.3</formula>
      <formula>4.4</formula>
    </cfRule>
    <cfRule type="cellIs" dxfId="20" priority="31" stopIfTrue="1" operator="between">
      <formula>0</formula>
      <formula>3.2</formula>
    </cfRule>
  </conditionalFormatting>
  <conditionalFormatting sqref="K4:K85">
    <cfRule type="cellIs" dxfId="19" priority="21" stopIfTrue="1" operator="between">
      <formula>6.8</formula>
      <formula>10</formula>
    </cfRule>
    <cfRule type="cellIs" dxfId="18" priority="22" stopIfTrue="1" operator="between">
      <formula>5</formula>
      <formula>6.7</formula>
    </cfRule>
    <cfRule type="cellIs" dxfId="17" priority="23" stopIfTrue="1" operator="between">
      <formula>3.3</formula>
      <formula>4.9</formula>
    </cfRule>
    <cfRule type="cellIs" dxfId="16" priority="24" stopIfTrue="1" operator="between">
      <formula>2.1</formula>
      <formula>3.2</formula>
    </cfRule>
    <cfRule type="cellIs" dxfId="15" priority="25" stopIfTrue="1" operator="between">
      <formula>0</formula>
      <formula>2</formula>
    </cfRule>
  </conditionalFormatting>
  <conditionalFormatting sqref="V4:V85">
    <cfRule type="cellIs" dxfId="14" priority="14" stopIfTrue="1" operator="between">
      <formula>5.9</formula>
      <formula>10</formula>
    </cfRule>
    <cfRule type="cellIs" dxfId="13" priority="15" stopIfTrue="1" operator="between">
      <formula>4.1</formula>
      <formula>5.8</formula>
    </cfRule>
    <cfRule type="cellIs" dxfId="12" priority="16" stopIfTrue="1" operator="between">
      <formula>2.8</formula>
      <formula>4</formula>
    </cfRule>
    <cfRule type="cellIs" dxfId="11" priority="17" stopIfTrue="1" operator="between">
      <formula>2</formula>
      <formula>2.7</formula>
    </cfRule>
    <cfRule type="cellIs" dxfId="10" priority="18" stopIfTrue="1" operator="between">
      <formula>0</formula>
      <formula>1.9</formula>
    </cfRule>
  </conditionalFormatting>
  <conditionalFormatting sqref="AH4:AH85">
    <cfRule type="cellIs" dxfId="9" priority="34" stopIfTrue="1" operator="equal">
      <formula>"Very High"</formula>
    </cfRule>
    <cfRule type="cellIs" dxfId="8" priority="167" stopIfTrue="1" operator="equal">
      <formula>"High"</formula>
    </cfRule>
    <cfRule type="cellIs" dxfId="7" priority="168" stopIfTrue="1" operator="equal">
      <formula>"Medium"</formula>
    </cfRule>
    <cfRule type="cellIs" dxfId="6" priority="169" stopIfTrue="1" operator="equal">
      <formula>"Low"</formula>
    </cfRule>
    <cfRule type="cellIs" dxfId="5" priority="170" stopIfTrue="1" operator="equal">
      <formula>"Very Low"</formula>
    </cfRule>
  </conditionalFormatting>
  <conditionalFormatting sqref="AG4:AG85">
    <cfRule type="cellIs" dxfId="4" priority="1" stopIfTrue="1" operator="between">
      <formula>7.4</formula>
      <formula>10</formula>
    </cfRule>
    <cfRule type="cellIs" dxfId="3" priority="2" stopIfTrue="1" operator="between">
      <formula>5.3</formula>
      <formula>7.3</formula>
    </cfRule>
    <cfRule type="cellIs" dxfId="2" priority="3" stopIfTrue="1" operator="between">
      <formula>4.4</formula>
      <formula>5.2</formula>
    </cfRule>
    <cfRule type="cellIs" dxfId="1" priority="4" stopIfTrue="1" operator="between">
      <formula>3.5</formula>
      <formula>4.3</formula>
    </cfRule>
    <cfRule type="cellIs" dxfId="0" priority="5" stopIfTrue="1" operator="between">
      <formula>0</formula>
      <formula>3.4</formula>
    </cfRule>
  </conditionalFormatting>
  <conditionalFormatting sqref="AJ4:AJ85">
    <cfRule type="dataBar" priority="460">
      <dataBar>
        <cfvo type="min"/>
        <cfvo type="max"/>
        <color rgb="FFD6007B"/>
      </dataBar>
      <extLst>
        <ext xmlns:x14="http://schemas.microsoft.com/office/spreadsheetml/2009/9/main" uri="{B025F937-C7B1-47D3-B67F-A62EFF666E3E}">
          <x14:id>{BE362045-C717-4087-BED3-D3B0EAE29680}</x14:id>
        </ext>
      </extLst>
    </cfRule>
  </conditionalFormatting>
  <pageMargins left="0.70866141732283472" right="0.70866141732283472" top="0.74803149606299213" bottom="0.74803149606299213" header="0.31496062992125984" footer="0.31496062992125984"/>
  <pageSetup paperSize="8" scale="50" orientation="landscape" r:id="rId1"/>
  <drawing r:id="rId2"/>
  <extLst>
    <ext xmlns:x14="http://schemas.microsoft.com/office/spreadsheetml/2009/9/main" uri="{78C0D931-6437-407d-A8EE-F0AAD7539E65}">
      <x14:conditionalFormattings>
        <x14:conditionalFormatting xmlns:xm="http://schemas.microsoft.com/office/excel/2006/main">
          <x14:cfRule type="dataBar" id="{BE362045-C717-4087-BED3-D3B0EAE29680}">
            <x14:dataBar minLength="0" maxLength="100" border="1" negativeBarBorderColorSameAsPositive="0">
              <x14:cfvo type="autoMin"/>
              <x14:cfvo type="autoMax"/>
              <x14:borderColor rgb="FFD6007B"/>
              <x14:negativeFillColor rgb="FFFF0000"/>
              <x14:negativeBorderColor rgb="FFFF0000"/>
              <x14:axisColor rgb="FF000000"/>
            </x14:dataBar>
          </x14:cfRule>
          <xm:sqref>AJ4:AJ85</xm:sqref>
        </x14:conditionalFormatting>
        <x14:conditionalFormatting xmlns:xm="http://schemas.microsoft.com/office/excel/2006/main">
          <x14:cfRule type="iconSet" priority="462" id="{C9F477B2-44E6-439F-9470-4771227F9C10}">
            <x14:iconSet iconSet="4RedToBlack" custom="1">
              <x14:cfvo type="percent">
                <xm:f>0</xm:f>
              </x14:cfvo>
              <x14:cfvo type="num">
                <xm:f>1</xm:f>
              </x14:cfvo>
              <x14:cfvo type="num">
                <xm:f>5</xm:f>
              </x14:cfvo>
              <x14:cfvo type="num">
                <xm:f>10</xm:f>
              </x14:cfvo>
              <x14:cfIcon iconSet="3TrafficLights1" iconId="2"/>
              <x14:cfIcon iconSet="3TrafficLights1" iconId="1"/>
              <x14:cfIcon iconSet="3TrafficLights1" iconId="0"/>
              <x14:cfIcon iconSet="4RedToBlack" iconId="3"/>
            </x14:iconSet>
          </x14:cfRule>
          <xm:sqref>AK4:AK85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T88"/>
  <sheetViews>
    <sheetView showGridLines="0" zoomScale="90" zoomScaleNormal="90" workbookViewId="0">
      <pane xSplit="3" ySplit="2" topLeftCell="D3" activePane="bottomRight" state="frozen"/>
      <selection pane="topRight" activeCell="B1" sqref="B1"/>
      <selection pane="bottomLeft" activeCell="A5" sqref="A5"/>
      <selection pane="bottomRight"/>
    </sheetView>
  </sheetViews>
  <sheetFormatPr defaultColWidth="9.140625" defaultRowHeight="15"/>
  <cols>
    <col min="1" max="1" width="13.42578125" style="1" bestFit="1" customWidth="1"/>
    <col min="2" max="2" width="32.5703125" style="1" bestFit="1" customWidth="1"/>
    <col min="3" max="3" width="12.85546875" style="138" bestFit="1" customWidth="1"/>
    <col min="4" max="10" width="7.85546875" style="7" customWidth="1"/>
    <col min="11" max="11" width="8.5703125" style="7" bestFit="1" customWidth="1"/>
    <col min="12" max="12" width="8.140625" style="8" bestFit="1" customWidth="1"/>
    <col min="13" max="16" width="7.85546875" style="8" customWidth="1"/>
    <col min="17" max="17" width="8.5703125" style="9" bestFit="1" customWidth="1"/>
    <col min="18" max="36" width="7.85546875" style="7" customWidth="1"/>
    <col min="37" max="44" width="7.85546875" style="1" customWidth="1"/>
    <col min="45" max="16384" width="9.140625" style="1"/>
  </cols>
  <sheetData>
    <row r="1" spans="1:46">
      <c r="A1" s="223"/>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row>
    <row r="2" spans="1:46" s="3" customFormat="1" ht="117.75" customHeight="1" thickBot="1">
      <c r="A2" s="86" t="s">
        <v>18</v>
      </c>
      <c r="B2" s="86" t="s">
        <v>460</v>
      </c>
      <c r="C2" s="36" t="s">
        <v>461</v>
      </c>
      <c r="D2" s="141" t="s">
        <v>274</v>
      </c>
      <c r="E2" s="141" t="s">
        <v>275</v>
      </c>
      <c r="F2" s="141" t="s">
        <v>61</v>
      </c>
      <c r="G2" s="141" t="s">
        <v>462</v>
      </c>
      <c r="H2" s="141" t="s">
        <v>463</v>
      </c>
      <c r="I2" s="141" t="s">
        <v>464</v>
      </c>
      <c r="J2" s="141" t="s">
        <v>465</v>
      </c>
      <c r="K2" s="140" t="s">
        <v>49</v>
      </c>
      <c r="L2" s="139" t="s">
        <v>466</v>
      </c>
      <c r="M2" s="139" t="s">
        <v>467</v>
      </c>
      <c r="N2" s="139" t="s">
        <v>64</v>
      </c>
      <c r="O2" s="139" t="s">
        <v>468</v>
      </c>
      <c r="P2" s="139" t="s">
        <v>469</v>
      </c>
      <c r="Q2" s="142" t="s">
        <v>50</v>
      </c>
      <c r="R2" s="141" t="s">
        <v>466</v>
      </c>
      <c r="S2" s="141" t="s">
        <v>249</v>
      </c>
      <c r="T2" s="141" t="s">
        <v>63</v>
      </c>
      <c r="U2" s="141" t="s">
        <v>64</v>
      </c>
      <c r="V2" s="141" t="s">
        <v>468</v>
      </c>
      <c r="W2" s="141" t="s">
        <v>469</v>
      </c>
      <c r="X2" s="141" t="s">
        <v>470</v>
      </c>
      <c r="Y2" s="140" t="s">
        <v>50</v>
      </c>
      <c r="Z2" s="140" t="s">
        <v>471</v>
      </c>
      <c r="AA2" s="140" t="s">
        <v>472</v>
      </c>
      <c r="AB2" s="140" t="s">
        <v>415</v>
      </c>
      <c r="AC2" s="140" t="s">
        <v>416</v>
      </c>
      <c r="AD2" s="140" t="s">
        <v>473</v>
      </c>
      <c r="AE2" s="140" t="s">
        <v>211</v>
      </c>
      <c r="AF2" s="42" t="s">
        <v>65</v>
      </c>
      <c r="AG2" s="42" t="s">
        <v>66</v>
      </c>
      <c r="AH2" s="42" t="s">
        <v>473</v>
      </c>
      <c r="AI2" s="140" t="s">
        <v>210</v>
      </c>
      <c r="AJ2" s="42" t="s">
        <v>216</v>
      </c>
      <c r="AK2" s="143" t="s">
        <v>222</v>
      </c>
      <c r="AL2" s="41" t="s">
        <v>197</v>
      </c>
      <c r="AM2" s="41" t="s">
        <v>218</v>
      </c>
      <c r="AN2" s="42" t="s">
        <v>563</v>
      </c>
      <c r="AO2" s="41" t="s">
        <v>417</v>
      </c>
      <c r="AP2" s="41" t="s">
        <v>418</v>
      </c>
      <c r="AQ2" s="42" t="s">
        <v>529</v>
      </c>
      <c r="AR2" s="143" t="s">
        <v>221</v>
      </c>
    </row>
    <row r="3" spans="1:46" s="3" customFormat="1" ht="15.75" thickTop="1">
      <c r="A3" s="224" t="s">
        <v>0</v>
      </c>
      <c r="B3" s="90" t="s">
        <v>276</v>
      </c>
      <c r="C3" s="135" t="s">
        <v>333</v>
      </c>
      <c r="D3" s="43">
        <f>ROUND(IF('Indicator Data'!D5=0,0.1,IF(LOG('Indicator Data'!D5)&gt;D$85,10,IF(LOG('Indicator Data'!D5)&lt;D$86,0,10-(D$85-LOG('Indicator Data'!D5))/(D$85-D$86)*10))),1)</f>
        <v>4.8</v>
      </c>
      <c r="E3" s="43">
        <f>ROUND(IF('Indicator Data'!E5=0,0.1,IF(LOG('Indicator Data'!E5)&gt;E$85,10,IF(LOG('Indicator Data'!E5)&lt;E$86,0,10-(E$85-LOG('Indicator Data'!E5))/(E$85-E$86)*10))),1)</f>
        <v>4.8</v>
      </c>
      <c r="F3" s="43">
        <f t="shared" ref="F3:F32" si="0">ROUND((10-GEOMEAN(((10-D3)/10*9+1),((10-E3)/10*9+1)))/9*10,1)</f>
        <v>4.8</v>
      </c>
      <c r="G3" s="43">
        <f>ROUND(IF('Indicator Data'!H5="No data",0.1,IF('Indicator Data'!H5=0,0,IF(LOG('Indicator Data'!H5)&gt;G$85,10,IF(LOG('Indicator Data'!H5)&lt;G$86,0,10-(G$85-LOG('Indicator Data'!H5))/(G$85-G$86)*10)))),1)</f>
        <v>5.2</v>
      </c>
      <c r="H3" s="43">
        <f>ROUND(IF('Indicator Data'!F5=0,0,IF(LOG('Indicator Data'!F5)&gt;H$85,10,IF(LOG('Indicator Data'!F5)&lt;H$86,0,10-(H$85-LOG('Indicator Data'!F5))/(H$85-H$86)*10))),1)</f>
        <v>0</v>
      </c>
      <c r="I3" s="43">
        <f>ROUND(IF('Indicator Data'!G5=0,0,IF(LOG('Indicator Data'!G5)&gt;I$85,10,IF(LOG('Indicator Data'!G5)&lt;I$86,0,10-(I$85-LOG('Indicator Data'!G5))/(I$85-I$86)*10))),1)</f>
        <v>0</v>
      </c>
      <c r="J3" s="43">
        <f t="shared" ref="J3:J32" si="1">ROUND((10-GEOMEAN(((10-H3)/10*9+1),((10-I3)/10*9+1)))/9*10,1)</f>
        <v>0</v>
      </c>
      <c r="K3" s="43">
        <f>IF('Indicator Data'!J5="No data","x",ROUND(IF('Indicator Data'!J5=0,0,IF(LOG('Indicator Data'!J5)&gt;K$85,10,IF(LOG('Indicator Data'!J5)&lt;K$86,0,10-(K$85-LOG('Indicator Data'!J5))/(K$85-K$86)*10))),1))</f>
        <v>6.3</v>
      </c>
      <c r="L3" s="44">
        <f>'Indicator Data'!D5/'Indicator Data'!$BE5</f>
        <v>2.1044702686163802E-3</v>
      </c>
      <c r="M3" s="44">
        <f>'Indicator Data'!E5/'Indicator Data'!$BE5</f>
        <v>3.4328238424238827E-4</v>
      </c>
      <c r="N3" s="44">
        <f>IF(G3=0.1,0,'Indicator Data'!H5/'Indicator Data'!$BE5)</f>
        <v>4.7590359904928466E-3</v>
      </c>
      <c r="O3" s="44">
        <f>'Indicator Data'!F5/'Indicator Data'!$BE5</f>
        <v>0</v>
      </c>
      <c r="P3" s="44">
        <f>'Indicator Data'!G5/'Indicator Data'!$BE5</f>
        <v>0</v>
      </c>
      <c r="Q3" s="44">
        <f>IF('Indicator Data'!J5="No data","x",'Indicator Data'!J5/'Indicator Data'!$BE5)</f>
        <v>1.0410877851459712E-2</v>
      </c>
      <c r="R3" s="43">
        <f t="shared" ref="R3:R32" si="2">ROUND(IF(L3&gt;R$85,10,IF(L3&lt;R$86,0,10-(R$85-L3)/(R$85-R$86)*10)),1)</f>
        <v>10</v>
      </c>
      <c r="S3" s="43">
        <f t="shared" ref="S3:S32" si="3">ROUND(IF(M3&gt;S$85,10,IF(M3&lt;S$86,0,10-(S$85-M3)/(S$85-S$86)*10)),1)</f>
        <v>3.4</v>
      </c>
      <c r="T3" s="43">
        <f t="shared" ref="T3:T32" si="4">ROUND(((10-GEOMEAN(((10-R3)/10*9+1),((10-S3)/10*9+1)))/9*10),1)</f>
        <v>8.1999999999999993</v>
      </c>
      <c r="U3" s="43">
        <f t="shared" ref="U3:U32" si="5">ROUND(IF(N3=0,0.1,IF(N3&gt;U$85,10,IF(N3&lt;U$86,0,10-(U$85-N3)/(U$85-U$86)*10))),1)</f>
        <v>3.2</v>
      </c>
      <c r="V3" s="43">
        <f t="shared" ref="V3:V32" si="6">ROUND(IF(O3&gt;V$85,10,IF(O3&lt;V$86,0,10-(V$85-O3)/(V$85-V$86)*10)),1)</f>
        <v>0</v>
      </c>
      <c r="W3" s="43">
        <f t="shared" ref="W3:W32" si="7">ROUND(IF(P3&gt;W$85,10,IF(P3&lt;W$86,0,10-(W$85-P3)/(W$85-W$86)*10)),1)</f>
        <v>0</v>
      </c>
      <c r="X3" s="43">
        <f t="shared" ref="X3:X32" si="8">ROUND(((10-GEOMEAN(((10-V3)/10*9+1),((10-W3)/10*9+1)))/9*10),1)</f>
        <v>0</v>
      </c>
      <c r="Y3" s="43">
        <f>IF('Indicator Data'!J5="No data","x",ROUND(IF(Q3&gt;Y$85,10,IF(Q3&lt;Y$86,0,10-(Y$85-Q3)/(Y$85-Y$86)*10)),1))</f>
        <v>3.5</v>
      </c>
      <c r="Z3" s="43">
        <f t="shared" ref="Z3:Z32" si="9">ROUND(AVERAGE(D3,R3),1)</f>
        <v>7.4</v>
      </c>
      <c r="AA3" s="43">
        <f>ROUND(AVERAGE(E3,S3),1)</f>
        <v>4.0999999999999996</v>
      </c>
      <c r="AB3" s="43">
        <f t="shared" ref="AB3:AB32" si="10">ROUND(AVERAGE(V3,H3),1)</f>
        <v>0</v>
      </c>
      <c r="AC3" s="43">
        <f t="shared" ref="AC3:AC32" si="11">ROUND(AVERAGE(W3,I3),1)</f>
        <v>0</v>
      </c>
      <c r="AD3" s="43">
        <f t="shared" ref="AD3:AD32" si="12">ROUND((10-GEOMEAN(((10-AB3)/10*9+1),((10-AC3)/10*9+1)))/9*10,1)</f>
        <v>0</v>
      </c>
      <c r="AE3" s="43">
        <f>IF(K3="x","x",ROUND((10-GEOMEAN(((10-K3)/10*9+1),((10-Y3)/10*9+1)))/9*10,1))</f>
        <v>5.0999999999999996</v>
      </c>
      <c r="AF3" s="45">
        <f>ROUND((10-GEOMEAN(((10-F3)/10*9+1),((10-T3)/10*9+1)))/9*10,1)</f>
        <v>6.8</v>
      </c>
      <c r="AG3" s="45">
        <f t="shared" ref="AG3:AG32" si="13">ROUND(IF(AND(U3="x",G3="x"),"x",(10-GEOMEAN(((10-G3)/10*9+1),((10-U3)/10*9+1)))/9*10),1)</f>
        <v>4.3</v>
      </c>
      <c r="AH3" s="45">
        <f>ROUND((10-GEOMEAN(((10-J3)/10*9+1),((10-X3)/10*9+1)))/9*10,1)</f>
        <v>0</v>
      </c>
      <c r="AI3" s="43">
        <f>IF('Indicator Data'!I5="No data","x",IF('Indicator Data'!BC5&lt;1000,"x",ROUND((IF('Indicator Data'!I5&gt;AI$85,10,IF('Indicator Data'!I5&lt;AI$86,0,10-(AI$85-'Indicator Data'!I5)/(AI$85-AI$86)*10))),1)))</f>
        <v>2.5</v>
      </c>
      <c r="AJ3" s="45">
        <f>IF(AND(AE3="x",AI3="x"),"x",ROUND(AVERAGE(AE3,AI3),1))</f>
        <v>3.8</v>
      </c>
      <c r="AK3" s="144">
        <f>IF(ROUND(IF(AJ3="x",(10-GEOMEAN(((10-AF3)/10*9+1),((10-AG3)/10*9+1),((10-AH3)/10*9+1)))/9*10,(10-GEOMEAN(((10-AF3)/10*9+1),((10-AJ3)/10*9+1),((10-AH3)/10*9+1),((10-AG3)/10*9+1)))/9*10),1)=0,0.1,ROUND(IF(AJ3="x",(10-GEOMEAN(((10-AF3)/10*9+1),((10-AG3)/10*9+1),((10-AH3)/10*9+1)))/9*10,(10-GEOMEAN(((10-AF3)/10*9+1),((10-AJ3)/10*9+1),((10-AH3)/10*9+1),((10-AG3)/10*9+1)))/9*10),1))</f>
        <v>4.0999999999999996</v>
      </c>
      <c r="AL3" s="43">
        <f>ROUND(IF('Indicator Data'!N5=0,0,IF('Indicator Data'!N5&gt;AL$85,10,IF('Indicator Data'!N5&lt;AL$86,0,10-(AL$85-'Indicator Data'!N5)/(AL$85-AL$86)*10))),1)</f>
        <v>1.8</v>
      </c>
      <c r="AM3" s="43">
        <f>ROUND(IF('Indicator Data'!O5=0,0,IF(LOG('Indicator Data'!O5)&gt;LOG(AM$85),10,IF(LOG('Indicator Data'!O5)&lt;LOG(AM$86),0,10-(LOG(AM$85)-LOG('Indicator Data'!O5))/(LOG(AM$85)-LOG(AM$86))*10))),1)</f>
        <v>4.7</v>
      </c>
      <c r="AN3" s="45">
        <f>ROUND((10-GEOMEAN(((10-AL3)/10*9+1),((10-AM3)/10*9+1)))/9*10,1)</f>
        <v>3.4</v>
      </c>
      <c r="AO3" s="43">
        <f>'Indicator Data'!K5</f>
        <v>6</v>
      </c>
      <c r="AP3" s="43">
        <f>'Indicator Data'!L5</f>
        <v>0</v>
      </c>
      <c r="AQ3" s="45">
        <f>ROUND((10-GEOMEAN(((10-AO3)/10*9+1),((10-AP3)/10*9+1)))/9*10,1)</f>
        <v>3.6</v>
      </c>
      <c r="AR3" s="144">
        <f>IF(AQ3&gt;AN3,AQ3,ROUND((10-GEOMEAN(((10-AN3)/10*9+1),((10-AQ3)/10*9+1)))/9*10,1))</f>
        <v>3.6</v>
      </c>
      <c r="AS3" s="14"/>
      <c r="AT3" s="78"/>
    </row>
    <row r="4" spans="1:46" s="3" customFormat="1">
      <c r="A4" s="224" t="s">
        <v>0</v>
      </c>
      <c r="B4" s="90" t="s">
        <v>277</v>
      </c>
      <c r="C4" s="135" t="s">
        <v>334</v>
      </c>
      <c r="D4" s="43">
        <f>ROUND(IF('Indicator Data'!D6=0,0.1,IF(LOG('Indicator Data'!D6)&gt;D$85,10,IF(LOG('Indicator Data'!D6)&lt;D$86,0,10-(D$85-LOG('Indicator Data'!D6))/(D$85-D$86)*10))),1)</f>
        <v>5.9</v>
      </c>
      <c r="E4" s="43">
        <f>ROUND(IF('Indicator Data'!E6=0,0.1,IF(LOG('Indicator Data'!E6)&gt;E$85,10,IF(LOG('Indicator Data'!E6)&lt;E$86,0,10-(E$85-LOG('Indicator Data'!E6))/(E$85-E$86)*10))),1)</f>
        <v>4.8</v>
      </c>
      <c r="F4" s="43">
        <f t="shared" si="0"/>
        <v>5.4</v>
      </c>
      <c r="G4" s="43">
        <f>ROUND(IF('Indicator Data'!H6="No data",0.1,IF('Indicator Data'!H6=0,0,IF(LOG('Indicator Data'!H6)&gt;G$85,10,IF(LOG('Indicator Data'!H6)&lt;G$86,0,10-(G$85-LOG('Indicator Data'!H6))/(G$85-G$86)*10)))),1)</f>
        <v>7.3</v>
      </c>
      <c r="H4" s="43">
        <f>ROUND(IF('Indicator Data'!F6=0,0,IF(LOG('Indicator Data'!F6)&gt;H$85,10,IF(LOG('Indicator Data'!F6)&lt;H$86,0,10-(H$85-LOG('Indicator Data'!F6))/(H$85-H$86)*10))),1)</f>
        <v>0</v>
      </c>
      <c r="I4" s="43">
        <f>ROUND(IF('Indicator Data'!G6=0,0,IF(LOG('Indicator Data'!G6)&gt;I$85,10,IF(LOG('Indicator Data'!G6)&lt;I$86,0,10-(I$85-LOG('Indicator Data'!G6))/(I$85-I$86)*10))),1)</f>
        <v>0</v>
      </c>
      <c r="J4" s="43">
        <f t="shared" si="1"/>
        <v>0</v>
      </c>
      <c r="K4" s="43">
        <f>IF('Indicator Data'!J6="No data","x",ROUND(IF('Indicator Data'!J6=0,0,IF(LOG('Indicator Data'!J6)&gt;K$85,10,IF(LOG('Indicator Data'!J6)&lt;K$86,0,10-(K$85-LOG('Indicator Data'!J6))/(K$85-K$86)*10))),1))</f>
        <v>6.9</v>
      </c>
      <c r="L4" s="44">
        <f>'Indicator Data'!D6/'Indicator Data'!$BE6</f>
        <v>2.1069277966868473E-3</v>
      </c>
      <c r="M4" s="44">
        <f>'Indicator Data'!E6/'Indicator Data'!$BE6</f>
        <v>1.6624130128232417E-4</v>
      </c>
      <c r="N4" s="44">
        <f>IF(G4=0.1,0,'Indicator Data'!H6/'Indicator Data'!$BE6)</f>
        <v>1.2741924524601416E-2</v>
      </c>
      <c r="O4" s="44">
        <f>'Indicator Data'!F6/'Indicator Data'!$BE6</f>
        <v>0</v>
      </c>
      <c r="P4" s="44">
        <f>'Indicator Data'!G6/'Indicator Data'!$BE6</f>
        <v>0</v>
      </c>
      <c r="Q4" s="44">
        <f>IF('Indicator Data'!J6="No data","x",'Indicator Data'!J6/'Indicator Data'!$BE6)</f>
        <v>9.9873527429354993E-3</v>
      </c>
      <c r="R4" s="43">
        <f t="shared" si="2"/>
        <v>10</v>
      </c>
      <c r="S4" s="43">
        <f t="shared" si="3"/>
        <v>1.7</v>
      </c>
      <c r="T4" s="43">
        <f t="shared" si="4"/>
        <v>7.9</v>
      </c>
      <c r="U4" s="43">
        <f t="shared" si="5"/>
        <v>8.5</v>
      </c>
      <c r="V4" s="43">
        <f t="shared" si="6"/>
        <v>0</v>
      </c>
      <c r="W4" s="43">
        <f t="shared" si="7"/>
        <v>0</v>
      </c>
      <c r="X4" s="43">
        <f t="shared" si="8"/>
        <v>0</v>
      </c>
      <c r="Y4" s="43">
        <f>IF('Indicator Data'!J6="No data","x",ROUND(IF(Q4&gt;Y$85,10,IF(Q4&lt;Y$86,0,10-(Y$85-Q4)/(Y$85-Y$86)*10)),1))</f>
        <v>3.3</v>
      </c>
      <c r="Z4" s="43">
        <f t="shared" si="9"/>
        <v>8</v>
      </c>
      <c r="AA4" s="43">
        <f t="shared" ref="AA4:AA32" si="14">ROUND(AVERAGE(E4,S4),1)</f>
        <v>3.3</v>
      </c>
      <c r="AB4" s="43">
        <f t="shared" si="10"/>
        <v>0</v>
      </c>
      <c r="AC4" s="43">
        <f t="shared" si="11"/>
        <v>0</v>
      </c>
      <c r="AD4" s="43">
        <f t="shared" si="12"/>
        <v>0</v>
      </c>
      <c r="AE4" s="43">
        <f t="shared" ref="AE4:AE65" si="15">IF(K4="x","x",ROUND((10-GEOMEAN(((10-K4)/10*9+1),((10-Y4)/10*9+1)))/9*10,1))</f>
        <v>5.4</v>
      </c>
      <c r="AF4" s="45">
        <f t="shared" ref="AF4:AF32" si="16">ROUND((10-GEOMEAN(((10-F4)/10*9+1),((10-T4)/10*9+1)))/9*10,1)</f>
        <v>6.8</v>
      </c>
      <c r="AG4" s="45">
        <f t="shared" si="13"/>
        <v>8</v>
      </c>
      <c r="AH4" s="45">
        <f t="shared" ref="AH4:AH65" si="17">ROUND((10-GEOMEAN(((10-J4)/10*9+1),((10-X4)/10*9+1)))/9*10,1)</f>
        <v>0</v>
      </c>
      <c r="AI4" s="43">
        <f>IF('Indicator Data'!I6="No data","x",IF('Indicator Data'!BC6&lt;1000,"x",ROUND((IF('Indicator Data'!I6&gt;AI$85,10,IF('Indicator Data'!I6&lt;AI$86,0,10-(AI$85-'Indicator Data'!I6)/(AI$85-AI$86)*10))),1)))</f>
        <v>6.3</v>
      </c>
      <c r="AJ4" s="45">
        <f t="shared" ref="AJ4:AJ65" si="18">IF(AND(AE4="x",AI4="x"),"x",ROUND(AVERAGE(AE4,AI4),1))</f>
        <v>5.9</v>
      </c>
      <c r="AK4" s="144">
        <f t="shared" ref="AK4:AK65" si="19">IF(ROUND(IF(AJ4="x",(10-GEOMEAN(((10-AF4)/10*9+1),((10-AG4)/10*9+1),((10-AH4)/10*9+1)))/9*10,(10-GEOMEAN(((10-AF4)/10*9+1),((10-AJ4)/10*9+1),((10-AH4)/10*9+1),((10-AG4)/10*9+1)))/9*10),1)=0,0.1,ROUND(IF(AJ4="x",(10-GEOMEAN(((10-AF4)/10*9+1),((10-AG4)/10*9+1),((10-AH4)/10*9+1)))/9*10,(10-GEOMEAN(((10-AF4)/10*9+1),((10-AJ4)/10*9+1),((10-AH4)/10*9+1),((10-AG4)/10*9+1)))/9*10),1))</f>
        <v>5.8</v>
      </c>
      <c r="AL4" s="43">
        <f>ROUND(IF('Indicator Data'!N6=0,0,IF('Indicator Data'!N6&gt;AL$85,10,IF('Indicator Data'!N6&lt;AL$86,0,10-(AL$85-'Indicator Data'!N6)/(AL$85-AL$86)*10))),1)</f>
        <v>1.8</v>
      </c>
      <c r="AM4" s="43">
        <f>ROUND(IF('Indicator Data'!O6=0,0,IF(LOG('Indicator Data'!O6)&gt;LOG(AM$85),10,IF(LOG('Indicator Data'!O6)&lt;LOG(AM$86),0,10-(LOG(AM$85)-LOG('Indicator Data'!O6))/(LOG(AM$85)-LOG(AM$86))*10))),1)</f>
        <v>4.7</v>
      </c>
      <c r="AN4" s="45">
        <f t="shared" ref="AN4:AN32" si="20">ROUND((10-GEOMEAN(((10-AL4)/10*9+1),((10-AM4)/10*9+1)))/9*10,1)</f>
        <v>3.4</v>
      </c>
      <c r="AO4" s="43">
        <f>'Indicator Data'!K6</f>
        <v>6</v>
      </c>
      <c r="AP4" s="43">
        <f>'Indicator Data'!L6</f>
        <v>0</v>
      </c>
      <c r="AQ4" s="45">
        <f t="shared" ref="AQ4:AQ65" si="21">ROUND((10-GEOMEAN(((10-AO4)/10*9+1),((10-AP4)/10*9+1)))/9*10,1)</f>
        <v>3.6</v>
      </c>
      <c r="AR4" s="144">
        <f t="shared" ref="AR4:AR65" si="22">IF(AQ4&gt;AN4,AQ4,ROUND((10-GEOMEAN(((10-AN4)/10*9+1),((10-AQ4)/10*9+1)))/9*10,1))</f>
        <v>3.6</v>
      </c>
      <c r="AS4" s="14"/>
      <c r="AT4" s="78"/>
    </row>
    <row r="5" spans="1:46" s="3" customFormat="1">
      <c r="A5" s="224" t="s">
        <v>0</v>
      </c>
      <c r="B5" s="90" t="s">
        <v>278</v>
      </c>
      <c r="C5" s="136" t="s">
        <v>335</v>
      </c>
      <c r="D5" s="43">
        <f>ROUND(IF('Indicator Data'!D7=0,0.1,IF(LOG('Indicator Data'!D7)&gt;D$85,10,IF(LOG('Indicator Data'!D7)&lt;D$86,0,10-(D$85-LOG('Indicator Data'!D7))/(D$85-D$86)*10))),1)</f>
        <v>6</v>
      </c>
      <c r="E5" s="43">
        <f>ROUND(IF('Indicator Data'!E7=0,0.1,IF(LOG('Indicator Data'!E7)&gt;E$85,10,IF(LOG('Indicator Data'!E7)&lt;E$86,0,10-(E$85-LOG('Indicator Data'!E7))/(E$85-E$86)*10))),1)</f>
        <v>7.6</v>
      </c>
      <c r="F5" s="43">
        <f t="shared" si="0"/>
        <v>6.9</v>
      </c>
      <c r="G5" s="43">
        <f>ROUND(IF('Indicator Data'!H7="No data",0.1,IF('Indicator Data'!H7=0,0,IF(LOG('Indicator Data'!H7)&gt;G$85,10,IF(LOG('Indicator Data'!H7)&lt;G$86,0,10-(G$85-LOG('Indicator Data'!H7))/(G$85-G$86)*10)))),1)</f>
        <v>6.8</v>
      </c>
      <c r="H5" s="43">
        <f>ROUND(IF('Indicator Data'!F7=0,0,IF(LOG('Indicator Data'!F7)&gt;H$85,10,IF(LOG('Indicator Data'!F7)&lt;H$86,0,10-(H$85-LOG('Indicator Data'!F7))/(H$85-H$86)*10))),1)</f>
        <v>0</v>
      </c>
      <c r="I5" s="43">
        <f>ROUND(IF('Indicator Data'!G7=0,0,IF(LOG('Indicator Data'!G7)&gt;I$85,10,IF(LOG('Indicator Data'!G7)&lt;I$86,0,10-(I$85-LOG('Indicator Data'!G7))/(I$85-I$86)*10))),1)</f>
        <v>0</v>
      </c>
      <c r="J5" s="43">
        <f t="shared" si="1"/>
        <v>0</v>
      </c>
      <c r="K5" s="43">
        <f>IF('Indicator Data'!J7="No data","x",ROUND(IF('Indicator Data'!J7=0,0,IF(LOG('Indicator Data'!J7)&gt;K$85,10,IF(LOG('Indicator Data'!J7)&lt;K$86,0,10-(K$85-LOG('Indicator Data'!J7))/(K$85-K$86)*10))),1))</f>
        <v>6.9</v>
      </c>
      <c r="L5" s="44">
        <f>'Indicator Data'!D7/'Indicator Data'!$BE7</f>
        <v>2.1051461473120588E-3</v>
      </c>
      <c r="M5" s="44">
        <f>'Indicator Data'!E7/'Indicator Data'!$BE7</f>
        <v>1.5274548789799124E-3</v>
      </c>
      <c r="N5" s="44">
        <f>IF(G5=0.1,0,'Indicator Data'!H7/'Indicator Data'!$BE7)</f>
        <v>7.5600750175060143E-3</v>
      </c>
      <c r="O5" s="44">
        <f>'Indicator Data'!F7/'Indicator Data'!$BE7</f>
        <v>0</v>
      </c>
      <c r="P5" s="44">
        <f>'Indicator Data'!G7/'Indicator Data'!$BE7</f>
        <v>0</v>
      </c>
      <c r="Q5" s="44">
        <f>IF('Indicator Data'!J7="No data","x",'Indicator Data'!J7/'Indicator Data'!$BE7)</f>
        <v>9.2589712816370483E-3</v>
      </c>
      <c r="R5" s="43">
        <f t="shared" si="2"/>
        <v>10</v>
      </c>
      <c r="S5" s="43">
        <f t="shared" si="3"/>
        <v>10</v>
      </c>
      <c r="T5" s="43">
        <f t="shared" si="4"/>
        <v>10</v>
      </c>
      <c r="U5" s="43">
        <f t="shared" si="5"/>
        <v>5</v>
      </c>
      <c r="V5" s="43">
        <f t="shared" si="6"/>
        <v>0</v>
      </c>
      <c r="W5" s="43">
        <f t="shared" si="7"/>
        <v>0</v>
      </c>
      <c r="X5" s="43">
        <f t="shared" si="8"/>
        <v>0</v>
      </c>
      <c r="Y5" s="43">
        <f>IF('Indicator Data'!J7="No data","x",ROUND(IF(Q5&gt;Y$85,10,IF(Q5&lt;Y$86,0,10-(Y$85-Q5)/(Y$85-Y$86)*10)),1))</f>
        <v>3.1</v>
      </c>
      <c r="Z5" s="43">
        <f t="shared" si="9"/>
        <v>8</v>
      </c>
      <c r="AA5" s="43">
        <f t="shared" si="14"/>
        <v>8.8000000000000007</v>
      </c>
      <c r="AB5" s="43">
        <f t="shared" si="10"/>
        <v>0</v>
      </c>
      <c r="AC5" s="43">
        <f t="shared" si="11"/>
        <v>0</v>
      </c>
      <c r="AD5" s="43">
        <f t="shared" si="12"/>
        <v>0</v>
      </c>
      <c r="AE5" s="43">
        <f t="shared" si="15"/>
        <v>5.3</v>
      </c>
      <c r="AF5" s="45">
        <f t="shared" si="16"/>
        <v>8.9</v>
      </c>
      <c r="AG5" s="45">
        <f t="shared" si="13"/>
        <v>6</v>
      </c>
      <c r="AH5" s="45">
        <f t="shared" si="17"/>
        <v>0</v>
      </c>
      <c r="AI5" s="43">
        <f>IF('Indicator Data'!I7="No data","x",IF('Indicator Data'!BC7&lt;1000,"x",ROUND((IF('Indicator Data'!I7&gt;AI$85,10,IF('Indicator Data'!I7&lt;AI$86,0,10-(AI$85-'Indicator Data'!I7)/(AI$85-AI$86)*10))),1)))</f>
        <v>7.5</v>
      </c>
      <c r="AJ5" s="45">
        <f t="shared" si="18"/>
        <v>6.4</v>
      </c>
      <c r="AK5" s="144">
        <f t="shared" si="19"/>
        <v>6.2</v>
      </c>
      <c r="AL5" s="43">
        <f>ROUND(IF('Indicator Data'!N7=0,0,IF('Indicator Data'!N7&gt;AL$85,10,IF('Indicator Data'!N7&lt;AL$86,0,10-(AL$85-'Indicator Data'!N7)/(AL$85-AL$86)*10))),1)</f>
        <v>1.8</v>
      </c>
      <c r="AM5" s="43">
        <f>ROUND(IF('Indicator Data'!O7=0,0,IF(LOG('Indicator Data'!O7)&gt;LOG(AM$85),10,IF(LOG('Indicator Data'!O7)&lt;LOG(AM$86),0,10-(LOG(AM$85)-LOG('Indicator Data'!O7))/(LOG(AM$85)-LOG(AM$86))*10))),1)</f>
        <v>4.7</v>
      </c>
      <c r="AN5" s="45">
        <f t="shared" si="20"/>
        <v>3.4</v>
      </c>
      <c r="AO5" s="43">
        <f>'Indicator Data'!K7</f>
        <v>6</v>
      </c>
      <c r="AP5" s="43">
        <f>'Indicator Data'!L7</f>
        <v>0</v>
      </c>
      <c r="AQ5" s="45">
        <f t="shared" si="21"/>
        <v>3.6</v>
      </c>
      <c r="AR5" s="144">
        <f t="shared" si="22"/>
        <v>3.6</v>
      </c>
      <c r="AS5" s="14"/>
      <c r="AT5" s="78"/>
    </row>
    <row r="6" spans="1:46" s="3" customFormat="1">
      <c r="A6" s="224" t="s">
        <v>0</v>
      </c>
      <c r="B6" s="90" t="s">
        <v>279</v>
      </c>
      <c r="C6" s="136" t="s">
        <v>336</v>
      </c>
      <c r="D6" s="43">
        <f>ROUND(IF('Indicator Data'!D8=0,0.1,IF(LOG('Indicator Data'!D8)&gt;D$85,10,IF(LOG('Indicator Data'!D8)&lt;D$86,0,10-(D$85-LOG('Indicator Data'!D8))/(D$85-D$86)*10))),1)</f>
        <v>5.6</v>
      </c>
      <c r="E6" s="43">
        <f>ROUND(IF('Indicator Data'!E8=0,0.1,IF(LOG('Indicator Data'!E8)&gt;E$85,10,IF(LOG('Indicator Data'!E8)&lt;E$86,0,10-(E$85-LOG('Indicator Data'!E8))/(E$85-E$86)*10))),1)</f>
        <v>7</v>
      </c>
      <c r="F6" s="43">
        <f t="shared" si="0"/>
        <v>6.4</v>
      </c>
      <c r="G6" s="43">
        <f>ROUND(IF('Indicator Data'!H8="No data",0.1,IF('Indicator Data'!H8=0,0,IF(LOG('Indicator Data'!H8)&gt;G$85,10,IF(LOG('Indicator Data'!H8)&lt;G$86,0,10-(G$85-LOG('Indicator Data'!H8))/(G$85-G$86)*10)))),1)</f>
        <v>4.7</v>
      </c>
      <c r="H6" s="43">
        <f>ROUND(IF('Indicator Data'!F8=0,0,IF(LOG('Indicator Data'!F8)&gt;H$85,10,IF(LOG('Indicator Data'!F8)&lt;H$86,0,10-(H$85-LOG('Indicator Data'!F8))/(H$85-H$86)*10))),1)</f>
        <v>1.8</v>
      </c>
      <c r="I6" s="43">
        <f>ROUND(IF('Indicator Data'!G8=0,0,IF(LOG('Indicator Data'!G8)&gt;I$85,10,IF(LOG('Indicator Data'!G8)&lt;I$86,0,10-(I$85-LOG('Indicator Data'!G8))/(I$85-I$86)*10))),1)</f>
        <v>0</v>
      </c>
      <c r="J6" s="43">
        <f t="shared" si="1"/>
        <v>0.9</v>
      </c>
      <c r="K6" s="43">
        <f>IF('Indicator Data'!J8="No data","x",ROUND(IF('Indicator Data'!J8=0,0,IF(LOG('Indicator Data'!J8)&gt;K$85,10,IF(LOG('Indicator Data'!J8)&lt;K$86,0,10-(K$85-LOG('Indicator Data'!J8))/(K$85-K$86)*10))),1))</f>
        <v>6.8</v>
      </c>
      <c r="L6" s="44">
        <f>'Indicator Data'!D8/'Indicator Data'!$BE8</f>
        <v>2.0526905839217363E-3</v>
      </c>
      <c r="M6" s="44">
        <f>'Indicator Data'!E8/'Indicator Data'!$BE8</f>
        <v>1.1765421639551416E-3</v>
      </c>
      <c r="N6" s="44">
        <f>IF(G6=0.1,0,'Indicator Data'!H8/'Indicator Data'!$BE8)</f>
        <v>1.8152591633387525E-3</v>
      </c>
      <c r="O6" s="44">
        <f>'Indicator Data'!F8/'Indicator Data'!$BE8</f>
        <v>3.3377082665394084E-5</v>
      </c>
      <c r="P6" s="44">
        <f>'Indicator Data'!G8/'Indicator Data'!$BE8</f>
        <v>0</v>
      </c>
      <c r="Q6" s="44">
        <f>IF('Indicator Data'!J8="No data","x",'Indicator Data'!J8/'Indicator Data'!$BE8)</f>
        <v>1.0328642534189528E-2</v>
      </c>
      <c r="R6" s="43">
        <f t="shared" si="2"/>
        <v>10</v>
      </c>
      <c r="S6" s="43">
        <f t="shared" si="3"/>
        <v>10</v>
      </c>
      <c r="T6" s="43">
        <f t="shared" si="4"/>
        <v>10</v>
      </c>
      <c r="U6" s="43">
        <f t="shared" si="5"/>
        <v>1.2</v>
      </c>
      <c r="V6" s="43">
        <f t="shared" si="6"/>
        <v>0.1</v>
      </c>
      <c r="W6" s="43">
        <f t="shared" si="7"/>
        <v>0</v>
      </c>
      <c r="X6" s="43">
        <f t="shared" si="8"/>
        <v>0.1</v>
      </c>
      <c r="Y6" s="43">
        <f>IF('Indicator Data'!J8="No data","x",ROUND(IF(Q6&gt;Y$85,10,IF(Q6&lt;Y$86,0,10-(Y$85-Q6)/(Y$85-Y$86)*10)),1))</f>
        <v>3.4</v>
      </c>
      <c r="Z6" s="43">
        <f t="shared" si="9"/>
        <v>7.8</v>
      </c>
      <c r="AA6" s="43">
        <f t="shared" si="14"/>
        <v>8.5</v>
      </c>
      <c r="AB6" s="43">
        <f t="shared" si="10"/>
        <v>1</v>
      </c>
      <c r="AC6" s="43">
        <f t="shared" si="11"/>
        <v>0</v>
      </c>
      <c r="AD6" s="43">
        <f t="shared" si="12"/>
        <v>0.5</v>
      </c>
      <c r="AE6" s="43">
        <f t="shared" si="15"/>
        <v>5.3</v>
      </c>
      <c r="AF6" s="45">
        <f t="shared" si="16"/>
        <v>8.8000000000000007</v>
      </c>
      <c r="AG6" s="45">
        <f t="shared" si="13"/>
        <v>3.1</v>
      </c>
      <c r="AH6" s="45">
        <f t="shared" si="17"/>
        <v>0.5</v>
      </c>
      <c r="AI6" s="43">
        <f>IF('Indicator Data'!I8="No data","x",IF('Indicator Data'!BC8&lt;1000,"x",ROUND((IF('Indicator Data'!I8&gt;AI$85,10,IF('Indicator Data'!I8&lt;AI$86,0,10-(AI$85-'Indicator Data'!I8)/(AI$85-AI$86)*10))),1)))</f>
        <v>2.5</v>
      </c>
      <c r="AJ6" s="45">
        <f t="shared" si="18"/>
        <v>3.9</v>
      </c>
      <c r="AK6" s="144">
        <f t="shared" si="19"/>
        <v>5</v>
      </c>
      <c r="AL6" s="43">
        <f>ROUND(IF('Indicator Data'!N8=0,0,IF('Indicator Data'!N8&gt;AL$85,10,IF('Indicator Data'!N8&lt;AL$86,0,10-(AL$85-'Indicator Data'!N8)/(AL$85-AL$86)*10))),1)</f>
        <v>1.8</v>
      </c>
      <c r="AM6" s="43">
        <f>ROUND(IF('Indicator Data'!O8=0,0,IF(LOG('Indicator Data'!O8)&gt;LOG(AM$85),10,IF(LOG('Indicator Data'!O8)&lt;LOG(AM$86),0,10-(LOG(AM$85)-LOG('Indicator Data'!O8))/(LOG(AM$85)-LOG(AM$86))*10))),1)</f>
        <v>4.7</v>
      </c>
      <c r="AN6" s="45">
        <f t="shared" si="20"/>
        <v>3.4</v>
      </c>
      <c r="AO6" s="43">
        <f>'Indicator Data'!K8</f>
        <v>6</v>
      </c>
      <c r="AP6" s="43">
        <f>'Indicator Data'!L8</f>
        <v>0</v>
      </c>
      <c r="AQ6" s="45">
        <f t="shared" si="21"/>
        <v>3.6</v>
      </c>
      <c r="AR6" s="144">
        <f t="shared" si="22"/>
        <v>3.6</v>
      </c>
      <c r="AS6" s="14"/>
      <c r="AT6" s="78"/>
    </row>
    <row r="7" spans="1:46" s="3" customFormat="1">
      <c r="A7" s="224" t="s">
        <v>0</v>
      </c>
      <c r="B7" s="90" t="s">
        <v>280</v>
      </c>
      <c r="C7" s="136" t="s">
        <v>337</v>
      </c>
      <c r="D7" s="43">
        <f>ROUND(IF('Indicator Data'!D9=0,0.1,IF(LOG('Indicator Data'!D9)&gt;D$85,10,IF(LOG('Indicator Data'!D9)&lt;D$86,0,10-(D$85-LOG('Indicator Data'!D9))/(D$85-D$86)*10))),1)</f>
        <v>5.3</v>
      </c>
      <c r="E7" s="43">
        <f>ROUND(IF('Indicator Data'!E9=0,0.1,IF(LOG('Indicator Data'!E9)&gt;E$85,10,IF(LOG('Indicator Data'!E9)&lt;E$86,0,10-(E$85-LOG('Indicator Data'!E9))/(E$85-E$86)*10))),1)</f>
        <v>5.5</v>
      </c>
      <c r="F7" s="43">
        <f t="shared" si="0"/>
        <v>5.4</v>
      </c>
      <c r="G7" s="43">
        <f>ROUND(IF('Indicator Data'!H9="No data",0.1,IF('Indicator Data'!H9=0,0,IF(LOG('Indicator Data'!H9)&gt;G$85,10,IF(LOG('Indicator Data'!H9)&lt;G$86,0,10-(G$85-LOG('Indicator Data'!H9))/(G$85-G$86)*10)))),1)</f>
        <v>5.2</v>
      </c>
      <c r="H7" s="43">
        <f>ROUND(IF('Indicator Data'!F9=0,0,IF(LOG('Indicator Data'!F9)&gt;H$85,10,IF(LOG('Indicator Data'!F9)&lt;H$86,0,10-(H$85-LOG('Indicator Data'!F9))/(H$85-H$86)*10))),1)</f>
        <v>5.3</v>
      </c>
      <c r="I7" s="43">
        <f>ROUND(IF('Indicator Data'!G9=0,0,IF(LOG('Indicator Data'!G9)&gt;I$85,10,IF(LOG('Indicator Data'!G9)&lt;I$86,0,10-(I$85-LOG('Indicator Data'!G9))/(I$85-I$86)*10))),1)</f>
        <v>0</v>
      </c>
      <c r="J7" s="43">
        <f t="shared" si="1"/>
        <v>3.1</v>
      </c>
      <c r="K7" s="43">
        <f>IF('Indicator Data'!J9="No data","x",ROUND(IF('Indicator Data'!J9=0,0,IF(LOG('Indicator Data'!J9)&gt;K$85,10,IF(LOG('Indicator Data'!J9)&lt;K$86,0,10-(K$85-LOG('Indicator Data'!J9))/(K$85-K$86)*10))),1))</f>
        <v>6.9</v>
      </c>
      <c r="L7" s="44">
        <f>'Indicator Data'!D9/'Indicator Data'!$BE9</f>
        <v>2.1036367997130413E-3</v>
      </c>
      <c r="M7" s="44">
        <f>'Indicator Data'!E9/'Indicator Data'!$BE9</f>
        <v>4.4066207275784405E-4</v>
      </c>
      <c r="N7" s="44">
        <f>IF(G7=0.1,0,'Indicator Data'!H9/'Indicator Data'!$BE9)</f>
        <v>3.5845383142096314E-3</v>
      </c>
      <c r="O7" s="44">
        <f>'Indicator Data'!F9/'Indicator Data'!$BE9</f>
        <v>2.418395423111501E-3</v>
      </c>
      <c r="P7" s="44">
        <f>'Indicator Data'!G9/'Indicator Data'!$BE9</f>
        <v>0</v>
      </c>
      <c r="Q7" s="44">
        <f>IF('Indicator Data'!J9="No data","x",'Indicator Data'!J9/'Indicator Data'!$BE9)</f>
        <v>1.421331908783671E-2</v>
      </c>
      <c r="R7" s="43">
        <f t="shared" si="2"/>
        <v>10</v>
      </c>
      <c r="S7" s="43">
        <f t="shared" si="3"/>
        <v>4.4000000000000004</v>
      </c>
      <c r="T7" s="43">
        <f t="shared" si="4"/>
        <v>8.4</v>
      </c>
      <c r="U7" s="43">
        <f t="shared" si="5"/>
        <v>2.4</v>
      </c>
      <c r="V7" s="43">
        <f t="shared" si="6"/>
        <v>8.1</v>
      </c>
      <c r="W7" s="43">
        <f t="shared" si="7"/>
        <v>0</v>
      </c>
      <c r="X7" s="43">
        <f t="shared" si="8"/>
        <v>5.3</v>
      </c>
      <c r="Y7" s="43">
        <f>IF('Indicator Data'!J9="No data","x",ROUND(IF(Q7&gt;Y$85,10,IF(Q7&lt;Y$86,0,10-(Y$85-Q7)/(Y$85-Y$86)*10)),1))</f>
        <v>4.7</v>
      </c>
      <c r="Z7" s="43">
        <f t="shared" si="9"/>
        <v>7.7</v>
      </c>
      <c r="AA7" s="43">
        <f t="shared" si="14"/>
        <v>5</v>
      </c>
      <c r="AB7" s="43">
        <f t="shared" si="10"/>
        <v>6.7</v>
      </c>
      <c r="AC7" s="43">
        <f t="shared" si="11"/>
        <v>0</v>
      </c>
      <c r="AD7" s="43">
        <f t="shared" si="12"/>
        <v>4.0999999999999996</v>
      </c>
      <c r="AE7" s="43">
        <f t="shared" si="15"/>
        <v>5.9</v>
      </c>
      <c r="AF7" s="45">
        <f t="shared" si="16"/>
        <v>7.2</v>
      </c>
      <c r="AG7" s="45">
        <f t="shared" si="13"/>
        <v>3.9</v>
      </c>
      <c r="AH7" s="45">
        <f t="shared" si="17"/>
        <v>4.3</v>
      </c>
      <c r="AI7" s="43">
        <f>IF('Indicator Data'!I9="No data","x",IF('Indicator Data'!BC9&lt;1000,"x",ROUND((IF('Indicator Data'!I9&gt;AI$85,10,IF('Indicator Data'!I9&lt;AI$86,0,10-(AI$85-'Indicator Data'!I9)/(AI$85-AI$86)*10))),1)))</f>
        <v>1.3</v>
      </c>
      <c r="AJ7" s="45">
        <f t="shared" si="18"/>
        <v>3.6</v>
      </c>
      <c r="AK7" s="144">
        <f t="shared" si="19"/>
        <v>4.9000000000000004</v>
      </c>
      <c r="AL7" s="43">
        <f>ROUND(IF('Indicator Data'!N9=0,0,IF('Indicator Data'!N9&gt;AL$85,10,IF('Indicator Data'!N9&lt;AL$86,0,10-(AL$85-'Indicator Data'!N9)/(AL$85-AL$86)*10))),1)</f>
        <v>1.8</v>
      </c>
      <c r="AM7" s="43">
        <f>ROUND(IF('Indicator Data'!O9=0,0,IF(LOG('Indicator Data'!O9)&gt;LOG(AM$85),10,IF(LOG('Indicator Data'!O9)&lt;LOG(AM$86),0,10-(LOG(AM$85)-LOG('Indicator Data'!O9))/(LOG(AM$85)-LOG(AM$86))*10))),1)</f>
        <v>4.7</v>
      </c>
      <c r="AN7" s="45">
        <f t="shared" si="20"/>
        <v>3.4</v>
      </c>
      <c r="AO7" s="43">
        <f>'Indicator Data'!K9</f>
        <v>6</v>
      </c>
      <c r="AP7" s="43">
        <f>'Indicator Data'!L9</f>
        <v>0</v>
      </c>
      <c r="AQ7" s="45">
        <f t="shared" si="21"/>
        <v>3.6</v>
      </c>
      <c r="AR7" s="144">
        <f t="shared" si="22"/>
        <v>3.6</v>
      </c>
      <c r="AS7" s="14"/>
      <c r="AT7" s="78"/>
    </row>
    <row r="8" spans="1:46" s="3" customFormat="1">
      <c r="A8" s="224" t="s">
        <v>0</v>
      </c>
      <c r="B8" s="90" t="s">
        <v>281</v>
      </c>
      <c r="C8" s="136" t="s">
        <v>338</v>
      </c>
      <c r="D8" s="43">
        <f>ROUND(IF('Indicator Data'!D10=0,0.1,IF(LOG('Indicator Data'!D10)&gt;D$85,10,IF(LOG('Indicator Data'!D10)&lt;D$86,0,10-(D$85-LOG('Indicator Data'!D10))/(D$85-D$86)*10))),1)</f>
        <v>5.6</v>
      </c>
      <c r="E8" s="43">
        <f>ROUND(IF('Indicator Data'!E10=0,0.1,IF(LOG('Indicator Data'!E10)&gt;E$85,10,IF(LOG('Indicator Data'!E10)&lt;E$86,0,10-(E$85-LOG('Indicator Data'!E10))/(E$85-E$86)*10))),1)</f>
        <v>6.7</v>
      </c>
      <c r="F8" s="43">
        <f t="shared" si="0"/>
        <v>6.2</v>
      </c>
      <c r="G8" s="43">
        <f>ROUND(IF('Indicator Data'!H10="No data",0.1,IF('Indicator Data'!H10=0,0,IF(LOG('Indicator Data'!H10)&gt;G$85,10,IF(LOG('Indicator Data'!H10)&lt;G$86,0,10-(G$85-LOG('Indicator Data'!H10))/(G$85-G$86)*10)))),1)</f>
        <v>6.1</v>
      </c>
      <c r="H8" s="43">
        <f>ROUND(IF('Indicator Data'!F10=0,0,IF(LOG('Indicator Data'!F10)&gt;H$85,10,IF(LOG('Indicator Data'!F10)&lt;H$86,0,10-(H$85-LOG('Indicator Data'!F10))/(H$85-H$86)*10))),1)</f>
        <v>3.5</v>
      </c>
      <c r="I8" s="43">
        <f>ROUND(IF('Indicator Data'!G10=0,0,IF(LOG('Indicator Data'!G10)&gt;I$85,10,IF(LOG('Indicator Data'!G10)&lt;I$86,0,10-(I$85-LOG('Indicator Data'!G10))/(I$85-I$86)*10))),1)</f>
        <v>0</v>
      </c>
      <c r="J8" s="43">
        <f t="shared" si="1"/>
        <v>1.9</v>
      </c>
      <c r="K8" s="43">
        <f>IF('Indicator Data'!J10="No data","x",ROUND(IF('Indicator Data'!J10=0,0,IF(LOG('Indicator Data'!J10)&gt;K$85,10,IF(LOG('Indicator Data'!J10)&lt;K$86,0,10-(K$85-LOG('Indicator Data'!J10))/(K$85-K$86)*10))),1))</f>
        <v>6.8</v>
      </c>
      <c r="L8" s="44">
        <f>'Indicator Data'!D10/'Indicator Data'!$BE10</f>
        <v>2.1069374014895089E-3</v>
      </c>
      <c r="M8" s="44">
        <f>'Indicator Data'!E10/'Indicator Data'!$BE10</f>
        <v>9.6829463557815724E-4</v>
      </c>
      <c r="N8" s="44">
        <f>IF(G8=0.1,0,'Indicator Data'!H10/'Indicator Data'!$BE10)</f>
        <v>6.1553475421102545E-3</v>
      </c>
      <c r="O8" s="44">
        <f>'Indicator Data'!F10/'Indicator Data'!$BE10</f>
        <v>2.4655650442962333E-4</v>
      </c>
      <c r="P8" s="44">
        <f>'Indicator Data'!G10/'Indicator Data'!$BE10</f>
        <v>0</v>
      </c>
      <c r="Q8" s="44">
        <f>IF('Indicator Data'!J10="No data","x",'Indicator Data'!J10/'Indicator Data'!$BE10)</f>
        <v>1.0859693308741139E-2</v>
      </c>
      <c r="R8" s="43">
        <f t="shared" si="2"/>
        <v>10</v>
      </c>
      <c r="S8" s="43">
        <f t="shared" si="3"/>
        <v>9.6999999999999993</v>
      </c>
      <c r="T8" s="43">
        <f t="shared" si="4"/>
        <v>9.9</v>
      </c>
      <c r="U8" s="43">
        <f t="shared" si="5"/>
        <v>4.0999999999999996</v>
      </c>
      <c r="V8" s="43">
        <f t="shared" si="6"/>
        <v>0.8</v>
      </c>
      <c r="W8" s="43">
        <f t="shared" si="7"/>
        <v>0</v>
      </c>
      <c r="X8" s="43">
        <f t="shared" si="8"/>
        <v>0.4</v>
      </c>
      <c r="Y8" s="43">
        <f>IF('Indicator Data'!J10="No data","x",ROUND(IF(Q8&gt;Y$85,10,IF(Q8&lt;Y$86,0,10-(Y$85-Q8)/(Y$85-Y$86)*10)),1))</f>
        <v>3.6</v>
      </c>
      <c r="Z8" s="43">
        <f t="shared" si="9"/>
        <v>7.8</v>
      </c>
      <c r="AA8" s="43">
        <f t="shared" si="14"/>
        <v>8.1999999999999993</v>
      </c>
      <c r="AB8" s="43">
        <f t="shared" si="10"/>
        <v>2.2000000000000002</v>
      </c>
      <c r="AC8" s="43">
        <f t="shared" si="11"/>
        <v>0</v>
      </c>
      <c r="AD8" s="43">
        <f t="shared" si="12"/>
        <v>1.2</v>
      </c>
      <c r="AE8" s="43">
        <f t="shared" si="15"/>
        <v>5.4</v>
      </c>
      <c r="AF8" s="45">
        <f t="shared" si="16"/>
        <v>8.6999999999999993</v>
      </c>
      <c r="AG8" s="45">
        <f t="shared" si="13"/>
        <v>5.2</v>
      </c>
      <c r="AH8" s="45">
        <f t="shared" si="17"/>
        <v>1.2</v>
      </c>
      <c r="AI8" s="43">
        <f>IF('Indicator Data'!I10="No data","x",IF('Indicator Data'!BC10&lt;1000,"x",ROUND((IF('Indicator Data'!I10&gt;AI$85,10,IF('Indicator Data'!I10&lt;AI$86,0,10-(AI$85-'Indicator Data'!I10)/(AI$85-AI$86)*10))),1)))</f>
        <v>1.3</v>
      </c>
      <c r="AJ8" s="45">
        <f t="shared" si="18"/>
        <v>3.4</v>
      </c>
      <c r="AK8" s="144">
        <f t="shared" si="19"/>
        <v>5.4</v>
      </c>
      <c r="AL8" s="43">
        <f>ROUND(IF('Indicator Data'!N10=0,0,IF('Indicator Data'!N10&gt;AL$85,10,IF('Indicator Data'!N10&lt;AL$86,0,10-(AL$85-'Indicator Data'!N10)/(AL$85-AL$86)*10))),1)</f>
        <v>1.8</v>
      </c>
      <c r="AM8" s="43">
        <f>ROUND(IF('Indicator Data'!O10=0,0,IF(LOG('Indicator Data'!O10)&gt;LOG(AM$85),10,IF(LOG('Indicator Data'!O10)&lt;LOG(AM$86),0,10-(LOG(AM$85)-LOG('Indicator Data'!O10))/(LOG(AM$85)-LOG(AM$86))*10))),1)</f>
        <v>4.7</v>
      </c>
      <c r="AN8" s="45">
        <f t="shared" si="20"/>
        <v>3.4</v>
      </c>
      <c r="AO8" s="43">
        <f>'Indicator Data'!K10</f>
        <v>6</v>
      </c>
      <c r="AP8" s="43">
        <f>'Indicator Data'!L10</f>
        <v>0</v>
      </c>
      <c r="AQ8" s="45">
        <f t="shared" si="21"/>
        <v>3.6</v>
      </c>
      <c r="AR8" s="144">
        <f t="shared" si="22"/>
        <v>3.6</v>
      </c>
      <c r="AS8" s="14"/>
      <c r="AT8" s="78"/>
    </row>
    <row r="9" spans="1:46" s="3" customFormat="1">
      <c r="A9" s="224" t="s">
        <v>0</v>
      </c>
      <c r="B9" s="90" t="s">
        <v>282</v>
      </c>
      <c r="C9" s="136" t="s">
        <v>339</v>
      </c>
      <c r="D9" s="43">
        <f>ROUND(IF('Indicator Data'!D11=0,0.1,IF(LOG('Indicator Data'!D11)&gt;D$85,10,IF(LOG('Indicator Data'!D11)&lt;D$86,0,10-(D$85-LOG('Indicator Data'!D11))/(D$85-D$86)*10))),1)</f>
        <v>5.7</v>
      </c>
      <c r="E9" s="43">
        <f>ROUND(IF('Indicator Data'!E11=0,0.1,IF(LOG('Indicator Data'!E11)&gt;E$85,10,IF(LOG('Indicator Data'!E11)&lt;E$86,0,10-(E$85-LOG('Indicator Data'!E11))/(E$85-E$86)*10))),1)</f>
        <v>7.7</v>
      </c>
      <c r="F9" s="43">
        <f t="shared" si="0"/>
        <v>6.8</v>
      </c>
      <c r="G9" s="43">
        <f>ROUND(IF('Indicator Data'!H11="No data",0.1,IF('Indicator Data'!H11=0,0,IF(LOG('Indicator Data'!H11)&gt;G$85,10,IF(LOG('Indicator Data'!H11)&lt;G$86,0,10-(G$85-LOG('Indicator Data'!H11))/(G$85-G$86)*10)))),1)</f>
        <v>5.3</v>
      </c>
      <c r="H9" s="43">
        <f>ROUND(IF('Indicator Data'!F11=0,0,IF(LOG('Indicator Data'!F11)&gt;H$85,10,IF(LOG('Indicator Data'!F11)&lt;H$86,0,10-(H$85-LOG('Indicator Data'!F11))/(H$85-H$86)*10))),1)</f>
        <v>0</v>
      </c>
      <c r="I9" s="43">
        <f>ROUND(IF('Indicator Data'!G11=0,0,IF(LOG('Indicator Data'!G11)&gt;I$85,10,IF(LOG('Indicator Data'!G11)&lt;I$86,0,10-(I$85-LOG('Indicator Data'!G11))/(I$85-I$86)*10))),1)</f>
        <v>0</v>
      </c>
      <c r="J9" s="43">
        <f t="shared" si="1"/>
        <v>0</v>
      </c>
      <c r="K9" s="43">
        <f>IF('Indicator Data'!J11="No data","x",ROUND(IF('Indicator Data'!J11=0,0,IF(LOG('Indicator Data'!J11)&gt;K$85,10,IF(LOG('Indicator Data'!J11)&lt;K$86,0,10-(K$85-LOG('Indicator Data'!J11))/(K$85-K$86)*10))),1))</f>
        <v>6.8</v>
      </c>
      <c r="L9" s="44">
        <f>'Indicator Data'!D11/'Indicator Data'!$BE11</f>
        <v>2.10483907977254E-3</v>
      </c>
      <c r="M9" s="44">
        <f>'Indicator Data'!E11/'Indicator Data'!$BE11</f>
        <v>2.0479515370759849E-3</v>
      </c>
      <c r="N9" s="44">
        <f>IF(G9=0.1,0,'Indicator Data'!H11/'Indicator Data'!$BE11)</f>
        <v>2.8032359640871194E-3</v>
      </c>
      <c r="O9" s="44">
        <f>'Indicator Data'!F11/'Indicator Data'!$BE11</f>
        <v>0</v>
      </c>
      <c r="P9" s="44">
        <f>'Indicator Data'!G11/'Indicator Data'!$BE11</f>
        <v>0</v>
      </c>
      <c r="Q9" s="44">
        <f>IF('Indicator Data'!J11="No data","x",'Indicator Data'!J11/'Indicator Data'!$BE11)</f>
        <v>1.0637970484255809E-2</v>
      </c>
      <c r="R9" s="43">
        <f t="shared" si="2"/>
        <v>10</v>
      </c>
      <c r="S9" s="43">
        <f t="shared" si="3"/>
        <v>10</v>
      </c>
      <c r="T9" s="43">
        <f t="shared" si="4"/>
        <v>10</v>
      </c>
      <c r="U9" s="43">
        <f t="shared" si="5"/>
        <v>1.9</v>
      </c>
      <c r="V9" s="43">
        <f t="shared" si="6"/>
        <v>0</v>
      </c>
      <c r="W9" s="43">
        <f t="shared" si="7"/>
        <v>0</v>
      </c>
      <c r="X9" s="43">
        <f t="shared" si="8"/>
        <v>0</v>
      </c>
      <c r="Y9" s="43">
        <f>IF('Indicator Data'!J11="No data","x",ROUND(IF(Q9&gt;Y$85,10,IF(Q9&lt;Y$86,0,10-(Y$85-Q9)/(Y$85-Y$86)*10)),1))</f>
        <v>3.5</v>
      </c>
      <c r="Z9" s="43">
        <f t="shared" si="9"/>
        <v>7.9</v>
      </c>
      <c r="AA9" s="43">
        <f t="shared" si="14"/>
        <v>8.9</v>
      </c>
      <c r="AB9" s="43">
        <f t="shared" si="10"/>
        <v>0</v>
      </c>
      <c r="AC9" s="43">
        <f t="shared" si="11"/>
        <v>0</v>
      </c>
      <c r="AD9" s="43">
        <f t="shared" si="12"/>
        <v>0</v>
      </c>
      <c r="AE9" s="43">
        <f t="shared" si="15"/>
        <v>5.4</v>
      </c>
      <c r="AF9" s="45">
        <f t="shared" si="16"/>
        <v>8.9</v>
      </c>
      <c r="AG9" s="45">
        <f t="shared" si="13"/>
        <v>3.8</v>
      </c>
      <c r="AH9" s="45">
        <f t="shared" si="17"/>
        <v>0</v>
      </c>
      <c r="AI9" s="43">
        <f>IF('Indicator Data'!I11="No data","x",IF('Indicator Data'!BC11&lt;1000,"x",ROUND((IF('Indicator Data'!I11&gt;AI$85,10,IF('Indicator Data'!I11&lt;AI$86,0,10-(AI$85-'Indicator Data'!I11)/(AI$85-AI$86)*10))),1)))</f>
        <v>1.3</v>
      </c>
      <c r="AJ9" s="45">
        <f t="shared" si="18"/>
        <v>3.4</v>
      </c>
      <c r="AK9" s="144">
        <f t="shared" si="19"/>
        <v>5</v>
      </c>
      <c r="AL9" s="43">
        <f>ROUND(IF('Indicator Data'!N11=0,0,IF('Indicator Data'!N11&gt;AL$85,10,IF('Indicator Data'!N11&lt;AL$86,0,10-(AL$85-'Indicator Data'!N11)/(AL$85-AL$86)*10))),1)</f>
        <v>1.8</v>
      </c>
      <c r="AM9" s="43">
        <f>ROUND(IF('Indicator Data'!O11=0,0,IF(LOG('Indicator Data'!O11)&gt;LOG(AM$85),10,IF(LOG('Indicator Data'!O11)&lt;LOG(AM$86),0,10-(LOG(AM$85)-LOG('Indicator Data'!O11))/(LOG(AM$85)-LOG(AM$86))*10))),1)</f>
        <v>4.7</v>
      </c>
      <c r="AN9" s="45">
        <f t="shared" si="20"/>
        <v>3.4</v>
      </c>
      <c r="AO9" s="43">
        <f>'Indicator Data'!K11</f>
        <v>6</v>
      </c>
      <c r="AP9" s="43">
        <f>'Indicator Data'!L11</f>
        <v>0</v>
      </c>
      <c r="AQ9" s="45">
        <f t="shared" si="21"/>
        <v>3.6</v>
      </c>
      <c r="AR9" s="144">
        <f t="shared" si="22"/>
        <v>3.6</v>
      </c>
      <c r="AS9" s="14"/>
      <c r="AT9" s="78"/>
    </row>
    <row r="10" spans="1:46" s="3" customFormat="1">
      <c r="A10" s="224" t="s">
        <v>0</v>
      </c>
      <c r="B10" s="90" t="s">
        <v>283</v>
      </c>
      <c r="C10" s="136" t="s">
        <v>340</v>
      </c>
      <c r="D10" s="43">
        <f>ROUND(IF('Indicator Data'!D12=0,0.1,IF(LOG('Indicator Data'!D12)&gt;D$85,10,IF(LOG('Indicator Data'!D12)&lt;D$86,0,10-(D$85-LOG('Indicator Data'!D12))/(D$85-D$86)*10))),1)</f>
        <v>4.9000000000000004</v>
      </c>
      <c r="E10" s="43">
        <f>ROUND(IF('Indicator Data'!E12=0,0.1,IF(LOG('Indicator Data'!E12)&gt;E$85,10,IF(LOG('Indicator Data'!E12)&lt;E$86,0,10-(E$85-LOG('Indicator Data'!E12))/(E$85-E$86)*10))),1)</f>
        <v>4.8</v>
      </c>
      <c r="F10" s="43">
        <f t="shared" si="0"/>
        <v>4.9000000000000004</v>
      </c>
      <c r="G10" s="43">
        <f>ROUND(IF('Indicator Data'!H12="No data",0.1,IF('Indicator Data'!H12=0,0,IF(LOG('Indicator Data'!H12)&gt;G$85,10,IF(LOG('Indicator Data'!H12)&lt;G$86,0,10-(G$85-LOG('Indicator Data'!H12))/(G$85-G$86)*10)))),1)</f>
        <v>5.9</v>
      </c>
      <c r="H10" s="43">
        <f>ROUND(IF('Indicator Data'!F12=0,0,IF(LOG('Indicator Data'!F12)&gt;H$85,10,IF(LOG('Indicator Data'!F12)&lt;H$86,0,10-(H$85-LOG('Indicator Data'!F12))/(H$85-H$86)*10))),1)</f>
        <v>6.8</v>
      </c>
      <c r="I10" s="43">
        <f>ROUND(IF('Indicator Data'!G12=0,0,IF(LOG('Indicator Data'!G12)&gt;I$85,10,IF(LOG('Indicator Data'!G12)&lt;I$86,0,10-(I$85-LOG('Indicator Data'!G12))/(I$85-I$86)*10))),1)</f>
        <v>8.4</v>
      </c>
      <c r="J10" s="43">
        <f t="shared" si="1"/>
        <v>7.7</v>
      </c>
      <c r="K10" s="43">
        <f>IF('Indicator Data'!J12="No data","x",ROUND(IF('Indicator Data'!J12=0,0,IF(LOG('Indicator Data'!J12)&gt;K$85,10,IF(LOG('Indicator Data'!J12)&lt;K$86,0,10-(K$85-LOG('Indicator Data'!J12))/(K$85-K$86)*10))),1))</f>
        <v>0</v>
      </c>
      <c r="L10" s="44">
        <f>'Indicator Data'!D12/'Indicator Data'!$BE12</f>
        <v>2.1074668583285668E-3</v>
      </c>
      <c r="M10" s="44">
        <f>'Indicator Data'!E12/'Indicator Data'!$BE12</f>
        <v>3.2862195079021714E-4</v>
      </c>
      <c r="N10" s="44">
        <f>IF(G10=0.1,0,'Indicator Data'!H12/'Indicator Data'!$BE12)</f>
        <v>8.3257164726221137E-3</v>
      </c>
      <c r="O10" s="44">
        <f>'Indicator Data'!F12/'Indicator Data'!$BE12</f>
        <v>1.7938472139874682E-2</v>
      </c>
      <c r="P10" s="44">
        <f>'Indicator Data'!G12/'Indicator Data'!$BE12</f>
        <v>1.6588264559454006E-2</v>
      </c>
      <c r="Q10" s="44">
        <f>IF('Indicator Data'!J12="No data","x",'Indicator Data'!J12/'Indicator Data'!$BE12)</f>
        <v>0</v>
      </c>
      <c r="R10" s="43">
        <f t="shared" si="2"/>
        <v>10</v>
      </c>
      <c r="S10" s="43">
        <f t="shared" si="3"/>
        <v>3.3</v>
      </c>
      <c r="T10" s="43">
        <f t="shared" si="4"/>
        <v>8.1999999999999993</v>
      </c>
      <c r="U10" s="43">
        <f t="shared" si="5"/>
        <v>5.6</v>
      </c>
      <c r="V10" s="43">
        <f t="shared" si="6"/>
        <v>10</v>
      </c>
      <c r="W10" s="43">
        <f t="shared" si="7"/>
        <v>10</v>
      </c>
      <c r="X10" s="43">
        <f t="shared" si="8"/>
        <v>10</v>
      </c>
      <c r="Y10" s="43">
        <f>IF('Indicator Data'!J12="No data","x",ROUND(IF(Q10&gt;Y$85,10,IF(Q10&lt;Y$86,0,10-(Y$85-Q10)/(Y$85-Y$86)*10)),1))</f>
        <v>0</v>
      </c>
      <c r="Z10" s="43">
        <f t="shared" si="9"/>
        <v>7.5</v>
      </c>
      <c r="AA10" s="43">
        <f t="shared" si="14"/>
        <v>4.0999999999999996</v>
      </c>
      <c r="AB10" s="43">
        <f t="shared" si="10"/>
        <v>8.4</v>
      </c>
      <c r="AC10" s="43">
        <f t="shared" si="11"/>
        <v>9.1999999999999993</v>
      </c>
      <c r="AD10" s="43">
        <f t="shared" si="12"/>
        <v>8.8000000000000007</v>
      </c>
      <c r="AE10" s="43">
        <f t="shared" si="15"/>
        <v>0</v>
      </c>
      <c r="AF10" s="45">
        <f t="shared" si="16"/>
        <v>6.9</v>
      </c>
      <c r="AG10" s="45">
        <f t="shared" si="13"/>
        <v>5.8</v>
      </c>
      <c r="AH10" s="45">
        <f t="shared" si="17"/>
        <v>9.1999999999999993</v>
      </c>
      <c r="AI10" s="43">
        <f>IF('Indicator Data'!I12="No data","x",IF('Indicator Data'!BC12&lt;1000,"x",ROUND((IF('Indicator Data'!I12&gt;AI$85,10,IF('Indicator Data'!I12&lt;AI$86,0,10-(AI$85-'Indicator Data'!I12)/(AI$85-AI$86)*10))),1)))</f>
        <v>1.3</v>
      </c>
      <c r="AJ10" s="45">
        <f t="shared" si="18"/>
        <v>0.7</v>
      </c>
      <c r="AK10" s="144">
        <f t="shared" si="19"/>
        <v>6.5</v>
      </c>
      <c r="AL10" s="43">
        <f>ROUND(IF('Indicator Data'!N12=0,0,IF('Indicator Data'!N12&gt;AL$85,10,IF('Indicator Data'!N12&lt;AL$86,0,10-(AL$85-'Indicator Data'!N12)/(AL$85-AL$86)*10))),1)</f>
        <v>1.8</v>
      </c>
      <c r="AM10" s="43">
        <f>ROUND(IF('Indicator Data'!O12=0,0,IF(LOG('Indicator Data'!O12)&gt;LOG(AM$85),10,IF(LOG('Indicator Data'!O12)&lt;LOG(AM$86),0,10-(LOG(AM$85)-LOG('Indicator Data'!O12))/(LOG(AM$85)-LOG(AM$86))*10))),1)</f>
        <v>4.7</v>
      </c>
      <c r="AN10" s="45">
        <f t="shared" si="20"/>
        <v>3.4</v>
      </c>
      <c r="AO10" s="43">
        <f>'Indicator Data'!K12</f>
        <v>6</v>
      </c>
      <c r="AP10" s="43">
        <f>'Indicator Data'!L12</f>
        <v>0</v>
      </c>
      <c r="AQ10" s="45">
        <f t="shared" si="21"/>
        <v>3.6</v>
      </c>
      <c r="AR10" s="144">
        <f t="shared" si="22"/>
        <v>3.6</v>
      </c>
      <c r="AS10" s="14"/>
      <c r="AT10" s="78"/>
    </row>
    <row r="11" spans="1:46" s="3" customFormat="1">
      <c r="A11" s="224" t="s">
        <v>0</v>
      </c>
      <c r="B11" s="90" t="s">
        <v>284</v>
      </c>
      <c r="C11" s="136" t="s">
        <v>341</v>
      </c>
      <c r="D11" s="43">
        <f>ROUND(IF('Indicator Data'!D13=0,0.1,IF(LOG('Indicator Data'!D13)&gt;D$85,10,IF(LOG('Indicator Data'!D13)&lt;D$86,0,10-(D$85-LOG('Indicator Data'!D13))/(D$85-D$86)*10))),1)</f>
        <v>4.8</v>
      </c>
      <c r="E11" s="43">
        <f>ROUND(IF('Indicator Data'!E13=0,0.1,IF(LOG('Indicator Data'!E13)&gt;E$85,10,IF(LOG('Indicator Data'!E13)&lt;E$86,0,10-(E$85-LOG('Indicator Data'!E13))/(E$85-E$86)*10))),1)</f>
        <v>2</v>
      </c>
      <c r="F11" s="43">
        <f t="shared" si="0"/>
        <v>3.5</v>
      </c>
      <c r="G11" s="43">
        <f>ROUND(IF('Indicator Data'!H13="No data",0.1,IF('Indicator Data'!H13=0,0,IF(LOG('Indicator Data'!H13)&gt;G$85,10,IF(LOG('Indicator Data'!H13)&lt;G$86,0,10-(G$85-LOG('Indicator Data'!H13))/(G$85-G$86)*10)))),1)</f>
        <v>5.2</v>
      </c>
      <c r="H11" s="43">
        <f>ROUND(IF('Indicator Data'!F13=0,0,IF(LOG('Indicator Data'!F13)&gt;H$85,10,IF(LOG('Indicator Data'!F13)&lt;H$86,0,10-(H$85-LOG('Indicator Data'!F13))/(H$85-H$86)*10))),1)</f>
        <v>5.5</v>
      </c>
      <c r="I11" s="43">
        <f>ROUND(IF('Indicator Data'!G13=0,0,IF(LOG('Indicator Data'!G13)&gt;I$85,10,IF(LOG('Indicator Data'!G13)&lt;I$86,0,10-(I$85-LOG('Indicator Data'!G13))/(I$85-I$86)*10))),1)</f>
        <v>3.4</v>
      </c>
      <c r="J11" s="43">
        <f t="shared" si="1"/>
        <v>4.5</v>
      </c>
      <c r="K11" s="43">
        <f>IF('Indicator Data'!J13="No data","x",ROUND(IF('Indicator Data'!J13=0,0,IF(LOG('Indicator Data'!J13)&gt;K$85,10,IF(LOG('Indicator Data'!J13)&lt;K$86,0,10-(K$85-LOG('Indicator Data'!J13))/(K$85-K$86)*10))),1))</f>
        <v>6.3</v>
      </c>
      <c r="L11" s="44">
        <f>'Indicator Data'!D13/'Indicator Data'!$BE13</f>
        <v>2.1086475580060888E-3</v>
      </c>
      <c r="M11" s="44">
        <f>'Indicator Data'!E13/'Indicator Data'!$BE13</f>
        <v>3.861991864480016E-5</v>
      </c>
      <c r="N11" s="44">
        <f>IF(G11=0.1,0,'Indicator Data'!H13/'Indicator Data'!$BE13)</f>
        <v>5.1383819010328742E-3</v>
      </c>
      <c r="O11" s="44">
        <f>'Indicator Data'!F13/'Indicator Data'!$BE13</f>
        <v>4.2945349533017778E-3</v>
      </c>
      <c r="P11" s="44">
        <f>'Indicator Data'!G13/'Indicator Data'!$BE13</f>
        <v>1.6992764203712071E-4</v>
      </c>
      <c r="Q11" s="44">
        <f>IF('Indicator Data'!J13="No data","x",'Indicator Data'!J13/'Indicator Data'!$BE13)</f>
        <v>1.0397930346129384E-2</v>
      </c>
      <c r="R11" s="43">
        <f t="shared" si="2"/>
        <v>10</v>
      </c>
      <c r="S11" s="43">
        <f t="shared" si="3"/>
        <v>0.4</v>
      </c>
      <c r="T11" s="43">
        <f t="shared" si="4"/>
        <v>7.7</v>
      </c>
      <c r="U11" s="43">
        <f t="shared" si="5"/>
        <v>3.4</v>
      </c>
      <c r="V11" s="43">
        <f t="shared" si="6"/>
        <v>10</v>
      </c>
      <c r="W11" s="43">
        <f t="shared" si="7"/>
        <v>3.4</v>
      </c>
      <c r="X11" s="43">
        <f t="shared" si="8"/>
        <v>8.1999999999999993</v>
      </c>
      <c r="Y11" s="43">
        <f>IF('Indicator Data'!J13="No data","x",ROUND(IF(Q11&gt;Y$85,10,IF(Q11&lt;Y$86,0,10-(Y$85-Q11)/(Y$85-Y$86)*10)),1))</f>
        <v>3.5</v>
      </c>
      <c r="Z11" s="43">
        <f t="shared" si="9"/>
        <v>7.4</v>
      </c>
      <c r="AA11" s="43">
        <f t="shared" si="14"/>
        <v>1.2</v>
      </c>
      <c r="AB11" s="43">
        <f t="shared" si="10"/>
        <v>7.8</v>
      </c>
      <c r="AC11" s="43">
        <f t="shared" si="11"/>
        <v>3.4</v>
      </c>
      <c r="AD11" s="43">
        <f t="shared" si="12"/>
        <v>6.1</v>
      </c>
      <c r="AE11" s="43">
        <f t="shared" si="15"/>
        <v>5.0999999999999996</v>
      </c>
      <c r="AF11" s="45">
        <f t="shared" si="16"/>
        <v>6</v>
      </c>
      <c r="AG11" s="45">
        <f t="shared" si="13"/>
        <v>4.4000000000000004</v>
      </c>
      <c r="AH11" s="45">
        <f t="shared" si="17"/>
        <v>6.7</v>
      </c>
      <c r="AI11" s="43">
        <f>IF('Indicator Data'!I13="No data","x",IF('Indicator Data'!BC13&lt;1000,"x",ROUND((IF('Indicator Data'!I13&gt;AI$85,10,IF('Indicator Data'!I13&lt;AI$86,0,10-(AI$85-'Indicator Data'!I13)/(AI$85-AI$86)*10))),1)))</f>
        <v>3.8</v>
      </c>
      <c r="AJ11" s="45">
        <f t="shared" si="18"/>
        <v>4.5</v>
      </c>
      <c r="AK11" s="144">
        <f t="shared" si="19"/>
        <v>5.5</v>
      </c>
      <c r="AL11" s="43">
        <f>ROUND(IF('Indicator Data'!N13=0,0,IF('Indicator Data'!N13&gt;AL$85,10,IF('Indicator Data'!N13&lt;AL$86,0,10-(AL$85-'Indicator Data'!N13)/(AL$85-AL$86)*10))),1)</f>
        <v>1.8</v>
      </c>
      <c r="AM11" s="43">
        <f>ROUND(IF('Indicator Data'!O13=0,0,IF(LOG('Indicator Data'!O13)&gt;LOG(AM$85),10,IF(LOG('Indicator Data'!O13)&lt;LOG(AM$86),0,10-(LOG(AM$85)-LOG('Indicator Data'!O13))/(LOG(AM$85)-LOG(AM$86))*10))),1)</f>
        <v>4.7</v>
      </c>
      <c r="AN11" s="45">
        <f t="shared" si="20"/>
        <v>3.4</v>
      </c>
      <c r="AO11" s="43">
        <f>'Indicator Data'!K13</f>
        <v>6</v>
      </c>
      <c r="AP11" s="43">
        <f>'Indicator Data'!L13</f>
        <v>0</v>
      </c>
      <c r="AQ11" s="45">
        <f t="shared" si="21"/>
        <v>3.6</v>
      </c>
      <c r="AR11" s="144">
        <f t="shared" si="22"/>
        <v>3.6</v>
      </c>
      <c r="AS11" s="14"/>
      <c r="AT11" s="78"/>
    </row>
    <row r="12" spans="1:46" s="3" customFormat="1">
      <c r="A12" s="224" t="s">
        <v>0</v>
      </c>
      <c r="B12" s="90" t="s">
        <v>285</v>
      </c>
      <c r="C12" s="136" t="s">
        <v>342</v>
      </c>
      <c r="D12" s="43">
        <f>ROUND(IF('Indicator Data'!D14=0,0.1,IF(LOG('Indicator Data'!D14)&gt;D$85,10,IF(LOG('Indicator Data'!D14)&lt;D$86,0,10-(D$85-LOG('Indicator Data'!D14))/(D$85-D$86)*10))),1)</f>
        <v>3.5</v>
      </c>
      <c r="E12" s="43">
        <f>ROUND(IF('Indicator Data'!E14=0,0.1,IF(LOG('Indicator Data'!E14)&gt;E$85,10,IF(LOG('Indicator Data'!E14)&lt;E$86,0,10-(E$85-LOG('Indicator Data'!E14))/(E$85-E$86)*10))),1)</f>
        <v>2.7</v>
      </c>
      <c r="F12" s="43">
        <f t="shared" si="0"/>
        <v>3.1</v>
      </c>
      <c r="G12" s="43">
        <f>ROUND(IF('Indicator Data'!H14="No data",0.1,IF('Indicator Data'!H14=0,0,IF(LOG('Indicator Data'!H14)&gt;G$85,10,IF(LOG('Indicator Data'!H14)&lt;G$86,0,10-(G$85-LOG('Indicator Data'!H14))/(G$85-G$86)*10)))),1)</f>
        <v>4.7</v>
      </c>
      <c r="H12" s="43">
        <f>ROUND(IF('Indicator Data'!F14=0,0,IF(LOG('Indicator Data'!F14)&gt;H$85,10,IF(LOG('Indicator Data'!F14)&lt;H$86,0,10-(H$85-LOG('Indicator Data'!F14))/(H$85-H$86)*10))),1)</f>
        <v>5</v>
      </c>
      <c r="I12" s="43">
        <f>ROUND(IF('Indicator Data'!G14=0,0,IF(LOG('Indicator Data'!G14)&gt;I$85,10,IF(LOG('Indicator Data'!G14)&lt;I$86,0,10-(I$85-LOG('Indicator Data'!G14))/(I$85-I$86)*10))),1)</f>
        <v>3.8</v>
      </c>
      <c r="J12" s="43">
        <f t="shared" si="1"/>
        <v>4.4000000000000004</v>
      </c>
      <c r="K12" s="43">
        <f>IF('Indicator Data'!J14="No data","x",ROUND(IF('Indicator Data'!J14=0,0,IF(LOG('Indicator Data'!J14)&gt;K$85,10,IF(LOG('Indicator Data'!J14)&lt;K$86,0,10-(K$85-LOG('Indicator Data'!J14))/(K$85-K$86)*10))),1))</f>
        <v>0</v>
      </c>
      <c r="L12" s="44">
        <f>'Indicator Data'!D14/'Indicator Data'!$BE14</f>
        <v>2.1113006673463813E-3</v>
      </c>
      <c r="M12" s="44">
        <f>'Indicator Data'!E14/'Indicator Data'!$BE14</f>
        <v>1.7274278187379483E-4</v>
      </c>
      <c r="N12" s="44">
        <f>IF(G12=0.1,0,'Indicator Data'!H14/'Indicator Data'!$BE14)</f>
        <v>8.3172144638068938E-3</v>
      </c>
      <c r="O12" s="44">
        <f>'Indicator Data'!F14/'Indicator Data'!$BE14</f>
        <v>5.9500291534307108E-3</v>
      </c>
      <c r="P12" s="44">
        <f>'Indicator Data'!G14/'Indicator Data'!$BE14</f>
        <v>6.1419655777349277E-4</v>
      </c>
      <c r="Q12" s="44">
        <f>IF('Indicator Data'!J14="No data","x",'Indicator Data'!J14/'Indicator Data'!$BE14)</f>
        <v>0</v>
      </c>
      <c r="R12" s="43">
        <f t="shared" si="2"/>
        <v>10</v>
      </c>
      <c r="S12" s="43">
        <f t="shared" si="3"/>
        <v>1.7</v>
      </c>
      <c r="T12" s="43">
        <f t="shared" si="4"/>
        <v>7.9</v>
      </c>
      <c r="U12" s="43">
        <f t="shared" si="5"/>
        <v>5.5</v>
      </c>
      <c r="V12" s="43">
        <f t="shared" si="6"/>
        <v>10</v>
      </c>
      <c r="W12" s="43">
        <f t="shared" si="7"/>
        <v>10</v>
      </c>
      <c r="X12" s="43">
        <f t="shared" si="8"/>
        <v>10</v>
      </c>
      <c r="Y12" s="43">
        <f>IF('Indicator Data'!J14="No data","x",ROUND(IF(Q12&gt;Y$85,10,IF(Q12&lt;Y$86,0,10-(Y$85-Q12)/(Y$85-Y$86)*10)),1))</f>
        <v>0</v>
      </c>
      <c r="Z12" s="43">
        <f t="shared" si="9"/>
        <v>6.8</v>
      </c>
      <c r="AA12" s="43">
        <f t="shared" si="14"/>
        <v>2.2000000000000002</v>
      </c>
      <c r="AB12" s="43">
        <f t="shared" si="10"/>
        <v>7.5</v>
      </c>
      <c r="AC12" s="43">
        <f t="shared" si="11"/>
        <v>6.9</v>
      </c>
      <c r="AD12" s="43">
        <f t="shared" si="12"/>
        <v>7.2</v>
      </c>
      <c r="AE12" s="43">
        <f t="shared" si="15"/>
        <v>0</v>
      </c>
      <c r="AF12" s="45">
        <f t="shared" si="16"/>
        <v>6</v>
      </c>
      <c r="AG12" s="45">
        <f t="shared" si="13"/>
        <v>5.0999999999999996</v>
      </c>
      <c r="AH12" s="45">
        <f t="shared" si="17"/>
        <v>8.4</v>
      </c>
      <c r="AI12" s="43">
        <f>IF('Indicator Data'!I14="No data","x",IF('Indicator Data'!BC14&lt;1000,"x",ROUND((IF('Indicator Data'!I14&gt;AI$85,10,IF('Indicator Data'!I14&lt;AI$86,0,10-(AI$85-'Indicator Data'!I14)/(AI$85-AI$86)*10))),1)))</f>
        <v>1.3</v>
      </c>
      <c r="AJ12" s="45">
        <f t="shared" si="18"/>
        <v>0.7</v>
      </c>
      <c r="AK12" s="144">
        <f t="shared" si="19"/>
        <v>5.7</v>
      </c>
      <c r="AL12" s="43">
        <f>ROUND(IF('Indicator Data'!N14=0,0,IF('Indicator Data'!N14&gt;AL$85,10,IF('Indicator Data'!N14&lt;AL$86,0,10-(AL$85-'Indicator Data'!N14)/(AL$85-AL$86)*10))),1)</f>
        <v>1.8</v>
      </c>
      <c r="AM12" s="43">
        <f>ROUND(IF('Indicator Data'!O14=0,0,IF(LOG('Indicator Data'!O14)&gt;LOG(AM$85),10,IF(LOG('Indicator Data'!O14)&lt;LOG(AM$86),0,10-(LOG(AM$85)-LOG('Indicator Data'!O14))/(LOG(AM$85)-LOG(AM$86))*10))),1)</f>
        <v>4.7</v>
      </c>
      <c r="AN12" s="45">
        <f t="shared" si="20"/>
        <v>3.4</v>
      </c>
      <c r="AO12" s="43">
        <f>'Indicator Data'!K14</f>
        <v>6</v>
      </c>
      <c r="AP12" s="43">
        <f>'Indicator Data'!L14</f>
        <v>0</v>
      </c>
      <c r="AQ12" s="45">
        <f t="shared" si="21"/>
        <v>3.6</v>
      </c>
      <c r="AR12" s="144">
        <f t="shared" si="22"/>
        <v>3.6</v>
      </c>
      <c r="AS12" s="14"/>
      <c r="AT12" s="78"/>
    </row>
    <row r="13" spans="1:46" s="3" customFormat="1">
      <c r="A13" s="225" t="s">
        <v>0</v>
      </c>
      <c r="B13" s="90" t="s">
        <v>722</v>
      </c>
      <c r="C13" s="136" t="s">
        <v>343</v>
      </c>
      <c r="D13" s="43">
        <f>ROUND(IF('Indicator Data'!D15=0,0.1,IF(LOG('Indicator Data'!D15)&gt;D$85,10,IF(LOG('Indicator Data'!D15)&lt;D$86,0,10-(D$85-LOG('Indicator Data'!D15))/(D$85-D$86)*10))),1)</f>
        <v>7.9</v>
      </c>
      <c r="E13" s="43">
        <f>ROUND(IF('Indicator Data'!E15=0,0.1,IF(LOG('Indicator Data'!E15)&gt;E$85,10,IF(LOG('Indicator Data'!E15)&lt;E$86,0,10-(E$85-LOG('Indicator Data'!E15))/(E$85-E$86)*10))),1)</f>
        <v>0.1</v>
      </c>
      <c r="F13" s="43">
        <f t="shared" si="0"/>
        <v>5.2</v>
      </c>
      <c r="G13" s="43">
        <f>ROUND(IF('Indicator Data'!H15="No data",0.1,IF('Indicator Data'!H15=0,0,IF(LOG('Indicator Data'!H15)&gt;G$85,10,IF(LOG('Indicator Data'!H15)&lt;G$86,0,10-(G$85-LOG('Indicator Data'!H15))/(G$85-G$86)*10)))),1)</f>
        <v>7.3</v>
      </c>
      <c r="H13" s="43">
        <f>ROUND(IF('Indicator Data'!F15=0,0,IF(LOG('Indicator Data'!F15)&gt;H$85,10,IF(LOG('Indicator Data'!F15)&lt;H$86,0,10-(H$85-LOG('Indicator Data'!F15))/(H$85-H$86)*10))),1)</f>
        <v>0</v>
      </c>
      <c r="I13" s="43">
        <f>ROUND(IF('Indicator Data'!G15=0,0,IF(LOG('Indicator Data'!G15)&gt;I$85,10,IF(LOG('Indicator Data'!G15)&lt;I$86,0,10-(I$85-LOG('Indicator Data'!G15))/(I$85-I$86)*10))),1)</f>
        <v>0</v>
      </c>
      <c r="J13" s="43">
        <f t="shared" si="1"/>
        <v>0</v>
      </c>
      <c r="K13" s="43">
        <f>IF('Indicator Data'!J15="No data","x",ROUND(IF('Indicator Data'!J15=0,0,IF(LOG('Indicator Data'!J15)&gt;K$85,10,IF(LOG('Indicator Data'!J15)&lt;K$86,0,10-(K$85-LOG('Indicator Data'!J15))/(K$85-K$86)*10))),1))</f>
        <v>0</v>
      </c>
      <c r="L13" s="44">
        <f>'Indicator Data'!D15/'Indicator Data'!$BE15</f>
        <v>2.1048953872089874E-3</v>
      </c>
      <c r="M13" s="44">
        <f>'Indicator Data'!E15/'Indicator Data'!$BE15</f>
        <v>0</v>
      </c>
      <c r="N13" s="44">
        <f>IF(G13=0.1,0,'Indicator Data'!H15/'Indicator Data'!$BE15)</f>
        <v>3.3503821266644114E-3</v>
      </c>
      <c r="O13" s="44">
        <f>'Indicator Data'!F15/'Indicator Data'!$BE15</f>
        <v>0</v>
      </c>
      <c r="P13" s="44">
        <f>'Indicator Data'!G15/'Indicator Data'!$BE15</f>
        <v>0</v>
      </c>
      <c r="Q13" s="44">
        <f>IF('Indicator Data'!J15="No data","x",'Indicator Data'!J15/'Indicator Data'!$BE15)</f>
        <v>0</v>
      </c>
      <c r="R13" s="43">
        <f t="shared" si="2"/>
        <v>10</v>
      </c>
      <c r="S13" s="43">
        <f t="shared" si="3"/>
        <v>0</v>
      </c>
      <c r="T13" s="43">
        <f t="shared" si="4"/>
        <v>7.6</v>
      </c>
      <c r="U13" s="43">
        <f t="shared" si="5"/>
        <v>2.2000000000000002</v>
      </c>
      <c r="V13" s="43">
        <f t="shared" si="6"/>
        <v>0</v>
      </c>
      <c r="W13" s="43">
        <f t="shared" si="7"/>
        <v>0</v>
      </c>
      <c r="X13" s="43">
        <f t="shared" si="8"/>
        <v>0</v>
      </c>
      <c r="Y13" s="43">
        <f>IF('Indicator Data'!J15="No data","x",ROUND(IF(Q13&gt;Y$85,10,IF(Q13&lt;Y$86,0,10-(Y$85-Q13)/(Y$85-Y$86)*10)),1))</f>
        <v>0</v>
      </c>
      <c r="Z13" s="43">
        <f t="shared" si="9"/>
        <v>9</v>
      </c>
      <c r="AA13" s="43">
        <f t="shared" si="14"/>
        <v>0.1</v>
      </c>
      <c r="AB13" s="43">
        <f t="shared" si="10"/>
        <v>0</v>
      </c>
      <c r="AC13" s="43">
        <f t="shared" si="11"/>
        <v>0</v>
      </c>
      <c r="AD13" s="43">
        <f t="shared" si="12"/>
        <v>0</v>
      </c>
      <c r="AE13" s="43">
        <f>IF(K13="x","x",ROUND((10-GEOMEAN(((10-K13)/10*9+1),((10-Y13)/10*9+1)))/9*10,1))</f>
        <v>0</v>
      </c>
      <c r="AF13" s="45">
        <f t="shared" si="16"/>
        <v>6.6</v>
      </c>
      <c r="AG13" s="45">
        <f t="shared" si="13"/>
        <v>5.3</v>
      </c>
      <c r="AH13" s="45">
        <f t="shared" si="17"/>
        <v>0</v>
      </c>
      <c r="AI13" s="43" t="str">
        <f>IF('Indicator Data'!I15="No data","x",IF('Indicator Data'!BC15&lt;1000,"x",ROUND((IF('Indicator Data'!I15&gt;AI$85,10,IF('Indicator Data'!I15&lt;AI$86,0,10-(AI$85-'Indicator Data'!I15)/(AI$85-AI$86)*10))),1)))</f>
        <v>x</v>
      </c>
      <c r="AJ13" s="45">
        <f t="shared" si="18"/>
        <v>0</v>
      </c>
      <c r="AK13" s="144">
        <f t="shared" si="19"/>
        <v>3.6</v>
      </c>
      <c r="AL13" s="43">
        <f>ROUND(IF('Indicator Data'!N15=0,0,IF('Indicator Data'!N15&gt;AL$85,10,IF('Indicator Data'!N15&lt;AL$86,0,10-(AL$85-'Indicator Data'!N15)/(AL$85-AL$86)*10))),1)</f>
        <v>1.8</v>
      </c>
      <c r="AM13" s="43">
        <f>ROUND(IF('Indicator Data'!O15=0,0,IF(LOG('Indicator Data'!O15)&gt;LOG(AM$85),10,IF(LOG('Indicator Data'!O15)&lt;LOG(AM$86),0,10-(LOG(AM$85)-LOG('Indicator Data'!O15))/(LOG(AM$85)-LOG(AM$86))*10))),1)</f>
        <v>4.7</v>
      </c>
      <c r="AN13" s="45">
        <f t="shared" si="20"/>
        <v>3.4</v>
      </c>
      <c r="AO13" s="43">
        <f>'Indicator Data'!K15</f>
        <v>6</v>
      </c>
      <c r="AP13" s="43">
        <f>'Indicator Data'!L15</f>
        <v>7</v>
      </c>
      <c r="AQ13" s="45">
        <f t="shared" si="21"/>
        <v>6.5</v>
      </c>
      <c r="AR13" s="144">
        <f t="shared" si="22"/>
        <v>6.5</v>
      </c>
      <c r="AS13" s="14"/>
      <c r="AT13" s="78"/>
    </row>
    <row r="14" spans="1:46" s="3" customFormat="1">
      <c r="A14" s="226" t="s">
        <v>1</v>
      </c>
      <c r="B14" s="228" t="s">
        <v>286</v>
      </c>
      <c r="C14" s="229" t="s">
        <v>344</v>
      </c>
      <c r="D14" s="230">
        <f>ROUND(IF('Indicator Data'!D16=0,0.1,IF(LOG('Indicator Data'!D16)&gt;D$85,10,IF(LOG('Indicator Data'!D16)&lt;D$86,0,10-(D$85-LOG('Indicator Data'!D16))/(D$85-D$86)*10))),1)</f>
        <v>7.1</v>
      </c>
      <c r="E14" s="230">
        <f>ROUND(IF('Indicator Data'!E16=0,0.1,IF(LOG('Indicator Data'!E16)&gt;E$85,10,IF(LOG('Indicator Data'!E16)&lt;E$86,0,10-(E$85-LOG('Indicator Data'!E16))/(E$85-E$86)*10))),1)</f>
        <v>0.1</v>
      </c>
      <c r="F14" s="230">
        <f t="shared" si="0"/>
        <v>4.5</v>
      </c>
      <c r="G14" s="230">
        <f>ROUND(IF('Indicator Data'!H16="No data",0.1,IF('Indicator Data'!H16=0,0,IF(LOG('Indicator Data'!H16)&gt;G$85,10,IF(LOG('Indicator Data'!H16)&lt;G$86,0,10-(G$85-LOG('Indicator Data'!H16))/(G$85-G$86)*10)))),1)</f>
        <v>5.6</v>
      </c>
      <c r="H14" s="230">
        <f>ROUND(IF('Indicator Data'!F16=0,0,IF(LOG('Indicator Data'!F16)&gt;H$85,10,IF(LOG('Indicator Data'!F16)&lt;H$86,0,10-(H$85-LOG('Indicator Data'!F16))/(H$85-H$86)*10))),1)</f>
        <v>0</v>
      </c>
      <c r="I14" s="230">
        <f>ROUND(IF('Indicator Data'!G16=0,0,IF(LOG('Indicator Data'!G16)&gt;I$85,10,IF(LOG('Indicator Data'!G16)&lt;I$86,0,10-(I$85-LOG('Indicator Data'!G16))/(I$85-I$86)*10))),1)</f>
        <v>0</v>
      </c>
      <c r="J14" s="230">
        <f t="shared" si="1"/>
        <v>0</v>
      </c>
      <c r="K14" s="230" t="str">
        <f>IF('Indicator Data'!J16="No data","x",ROUND(IF('Indicator Data'!J16=0,0,IF(LOG('Indicator Data'!J16)&gt;K$85,10,IF(LOG('Indicator Data'!J16)&lt;K$86,0,10-(K$85-LOG('Indicator Data'!J16))/(K$85-K$86)*10))),1))</f>
        <v>x</v>
      </c>
      <c r="L14" s="231">
        <f>'Indicator Data'!D16/'Indicator Data'!$BE16</f>
        <v>2.1059855295958228E-3</v>
      </c>
      <c r="M14" s="231">
        <f>'Indicator Data'!E16/'Indicator Data'!$BE16</f>
        <v>0</v>
      </c>
      <c r="N14" s="231">
        <f>IF(G14=0.1,0,'Indicator Data'!H16/'Indicator Data'!$BE16)</f>
        <v>1.3792307770234971E-3</v>
      </c>
      <c r="O14" s="231">
        <f>'Indicator Data'!F16/'Indicator Data'!$BE16</f>
        <v>0</v>
      </c>
      <c r="P14" s="231">
        <f>'Indicator Data'!G16/'Indicator Data'!$BE16</f>
        <v>0</v>
      </c>
      <c r="Q14" s="231" t="str">
        <f>IF('Indicator Data'!J16="No data","x",'Indicator Data'!J16/'Indicator Data'!$BE16)</f>
        <v>x</v>
      </c>
      <c r="R14" s="230">
        <f t="shared" si="2"/>
        <v>10</v>
      </c>
      <c r="S14" s="230">
        <f t="shared" si="3"/>
        <v>0</v>
      </c>
      <c r="T14" s="230">
        <f t="shared" si="4"/>
        <v>7.6</v>
      </c>
      <c r="U14" s="230">
        <f t="shared" si="5"/>
        <v>0.9</v>
      </c>
      <c r="V14" s="230">
        <f t="shared" si="6"/>
        <v>0</v>
      </c>
      <c r="W14" s="230">
        <f t="shared" si="7"/>
        <v>0</v>
      </c>
      <c r="X14" s="230">
        <f t="shared" si="8"/>
        <v>0</v>
      </c>
      <c r="Y14" s="230" t="str">
        <f>IF('Indicator Data'!J16="No data","x",ROUND(IF(Q14&gt;Y$85,10,IF(Q14&lt;Y$86,0,10-(Y$85-Q14)/(Y$85-Y$86)*10)),1))</f>
        <v>x</v>
      </c>
      <c r="Z14" s="230">
        <f t="shared" si="9"/>
        <v>8.6</v>
      </c>
      <c r="AA14" s="230">
        <f t="shared" si="14"/>
        <v>0.1</v>
      </c>
      <c r="AB14" s="230">
        <f t="shared" si="10"/>
        <v>0</v>
      </c>
      <c r="AC14" s="230">
        <f t="shared" si="11"/>
        <v>0</v>
      </c>
      <c r="AD14" s="230">
        <f t="shared" si="12"/>
        <v>0</v>
      </c>
      <c r="AE14" s="230" t="str">
        <f t="shared" si="15"/>
        <v>x</v>
      </c>
      <c r="AF14" s="232">
        <f t="shared" si="16"/>
        <v>6.3</v>
      </c>
      <c r="AG14" s="232">
        <f t="shared" si="13"/>
        <v>3.6</v>
      </c>
      <c r="AH14" s="232">
        <f t="shared" si="17"/>
        <v>0</v>
      </c>
      <c r="AI14" s="230">
        <f>IF('Indicator Data'!I16="No data","x",IF('Indicator Data'!BC16&lt;1000,"x",ROUND((IF('Indicator Data'!I16&gt;AI$85,10,IF('Indicator Data'!I16&lt;AI$86,0,10-(AI$85-'Indicator Data'!I16)/(AI$85-AI$86)*10))),1)))</f>
        <v>5</v>
      </c>
      <c r="AJ14" s="232">
        <f t="shared" si="18"/>
        <v>5</v>
      </c>
      <c r="AK14" s="233">
        <f t="shared" si="19"/>
        <v>4.0999999999999996</v>
      </c>
      <c r="AL14" s="230">
        <f>ROUND(IF('Indicator Data'!N16=0,0,IF('Indicator Data'!N16&gt;AL$85,10,IF('Indicator Data'!N16&lt;AL$86,0,10-(AL$85-'Indicator Data'!N16)/(AL$85-AL$86)*10))),1)</f>
        <v>8.9</v>
      </c>
      <c r="AM14" s="230">
        <f>ROUND(IF('Indicator Data'!O16=0,0,IF(LOG('Indicator Data'!O16)&gt;LOG(AM$85),10,IF(LOG('Indicator Data'!O16)&lt;LOG(AM$86),0,10-(LOG(AM$85)-LOG('Indicator Data'!O16))/(LOG(AM$85)-LOG(AM$86))*10))),1)</f>
        <v>6.1</v>
      </c>
      <c r="AN14" s="232">
        <f t="shared" si="20"/>
        <v>7.8</v>
      </c>
      <c r="AO14" s="230">
        <f>'Indicator Data'!K16</f>
        <v>6</v>
      </c>
      <c r="AP14" s="230">
        <f>'Indicator Data'!L16</f>
        <v>0</v>
      </c>
      <c r="AQ14" s="232">
        <f t="shared" si="21"/>
        <v>3.6</v>
      </c>
      <c r="AR14" s="233">
        <f t="shared" si="22"/>
        <v>6.1</v>
      </c>
      <c r="AS14" s="14"/>
      <c r="AT14" s="78"/>
    </row>
    <row r="15" spans="1:46" s="3" customFormat="1">
      <c r="A15" s="224" t="s">
        <v>1</v>
      </c>
      <c r="B15" s="234" t="s">
        <v>287</v>
      </c>
      <c r="C15" s="135" t="s">
        <v>345</v>
      </c>
      <c r="D15" s="43">
        <f>ROUND(IF('Indicator Data'!D17=0,0.1,IF(LOG('Indicator Data'!D17)&gt;D$85,10,IF(LOG('Indicator Data'!D17)&lt;D$86,0,10-(D$85-LOG('Indicator Data'!D17))/(D$85-D$86)*10))),1)</f>
        <v>8.6999999999999993</v>
      </c>
      <c r="E15" s="43">
        <f>ROUND(IF('Indicator Data'!E17=0,0.1,IF(LOG('Indicator Data'!E17)&gt;E$85,10,IF(LOG('Indicator Data'!E17)&lt;E$86,0,10-(E$85-LOG('Indicator Data'!E17))/(E$85-E$86)*10))),1)</f>
        <v>7.4</v>
      </c>
      <c r="F15" s="43">
        <f t="shared" si="0"/>
        <v>8.1</v>
      </c>
      <c r="G15" s="43">
        <f>ROUND(IF('Indicator Data'!H17="No data",0.1,IF('Indicator Data'!H17=0,0,IF(LOG('Indicator Data'!H17)&gt;G$85,10,IF(LOG('Indicator Data'!H17)&lt;G$86,0,10-(G$85-LOG('Indicator Data'!H17))/(G$85-G$86)*10)))),1)</f>
        <v>9.8000000000000007</v>
      </c>
      <c r="H15" s="43">
        <f>ROUND(IF('Indicator Data'!F17=0,0,IF(LOG('Indicator Data'!F17)&gt;H$85,10,IF(LOG('Indicator Data'!F17)&lt;H$86,0,10-(H$85-LOG('Indicator Data'!F17))/(H$85-H$86)*10))),1)</f>
        <v>0</v>
      </c>
      <c r="I15" s="43">
        <f>ROUND(IF('Indicator Data'!G17=0,0,IF(LOG('Indicator Data'!G17)&gt;I$85,10,IF(LOG('Indicator Data'!G17)&lt;I$86,0,10-(I$85-LOG('Indicator Data'!G17))/(I$85-I$86)*10))),1)</f>
        <v>0</v>
      </c>
      <c r="J15" s="43">
        <f t="shared" si="1"/>
        <v>0</v>
      </c>
      <c r="K15" s="43" t="str">
        <f>IF('Indicator Data'!J17="No data","x",ROUND(IF('Indicator Data'!J17=0,0,IF(LOG('Indicator Data'!J17)&gt;K$85,10,IF(LOG('Indicator Data'!J17)&lt;K$86,0,10-(K$85-LOG('Indicator Data'!J17))/(K$85-K$86)*10))),1))</f>
        <v>x</v>
      </c>
      <c r="L15" s="44">
        <f>'Indicator Data'!D17/'Indicator Data'!$BE17</f>
        <v>2.1043436691756227E-3</v>
      </c>
      <c r="M15" s="44">
        <f>'Indicator Data'!E17/'Indicator Data'!$BE17</f>
        <v>2.0078236137093875E-4</v>
      </c>
      <c r="N15" s="44">
        <f>IF(G15=0.1,0,'Indicator Data'!H17/'Indicator Data'!$BE17)</f>
        <v>1.3382062243223311E-2</v>
      </c>
      <c r="O15" s="44">
        <f>'Indicator Data'!F17/'Indicator Data'!$BE17</f>
        <v>0</v>
      </c>
      <c r="P15" s="44">
        <f>'Indicator Data'!G17/'Indicator Data'!$BE17</f>
        <v>0</v>
      </c>
      <c r="Q15" s="44" t="str">
        <f>IF('Indicator Data'!J17="No data","x",'Indicator Data'!J17/'Indicator Data'!$BE17)</f>
        <v>x</v>
      </c>
      <c r="R15" s="43">
        <f t="shared" si="2"/>
        <v>10</v>
      </c>
      <c r="S15" s="43">
        <f t="shared" si="3"/>
        <v>2</v>
      </c>
      <c r="T15" s="43">
        <f t="shared" si="4"/>
        <v>7.9</v>
      </c>
      <c r="U15" s="43">
        <f t="shared" si="5"/>
        <v>8.9</v>
      </c>
      <c r="V15" s="43">
        <f t="shared" si="6"/>
        <v>0</v>
      </c>
      <c r="W15" s="43">
        <f t="shared" si="7"/>
        <v>0</v>
      </c>
      <c r="X15" s="43">
        <f t="shared" si="8"/>
        <v>0</v>
      </c>
      <c r="Y15" s="43" t="str">
        <f>IF('Indicator Data'!J17="No data","x",ROUND(IF(Q15&gt;Y$85,10,IF(Q15&lt;Y$86,0,10-(Y$85-Q15)/(Y$85-Y$86)*10)),1))</f>
        <v>x</v>
      </c>
      <c r="Z15" s="43">
        <f t="shared" si="9"/>
        <v>9.4</v>
      </c>
      <c r="AA15" s="43">
        <f t="shared" si="14"/>
        <v>4.7</v>
      </c>
      <c r="AB15" s="43">
        <f t="shared" si="10"/>
        <v>0</v>
      </c>
      <c r="AC15" s="43">
        <f t="shared" si="11"/>
        <v>0</v>
      </c>
      <c r="AD15" s="43">
        <f t="shared" si="12"/>
        <v>0</v>
      </c>
      <c r="AE15" s="43" t="str">
        <f t="shared" si="15"/>
        <v>x</v>
      </c>
      <c r="AF15" s="45">
        <f t="shared" si="16"/>
        <v>8</v>
      </c>
      <c r="AG15" s="45">
        <f t="shared" si="13"/>
        <v>9.4</v>
      </c>
      <c r="AH15" s="45">
        <f t="shared" si="17"/>
        <v>0</v>
      </c>
      <c r="AI15" s="43">
        <f>IF('Indicator Data'!I17="No data","x",IF('Indicator Data'!BC17&lt;1000,"x",ROUND((IF('Indicator Data'!I17&gt;AI$85,10,IF('Indicator Data'!I17&lt;AI$86,0,10-(AI$85-'Indicator Data'!I17)/(AI$85-AI$86)*10))),1)))</f>
        <v>2.5</v>
      </c>
      <c r="AJ15" s="45">
        <f t="shared" si="18"/>
        <v>2.5</v>
      </c>
      <c r="AK15" s="144">
        <f t="shared" si="19"/>
        <v>6.4</v>
      </c>
      <c r="AL15" s="43">
        <f>ROUND(IF('Indicator Data'!N17=0,0,IF('Indicator Data'!N17&gt;AL$85,10,IF('Indicator Data'!N17&lt;AL$86,0,10-(AL$85-'Indicator Data'!N17)/(AL$85-AL$86)*10))),1)</f>
        <v>8.9</v>
      </c>
      <c r="AM15" s="43">
        <f>ROUND(IF('Indicator Data'!O17=0,0,IF(LOG('Indicator Data'!O17)&gt;LOG(AM$85),10,IF(LOG('Indicator Data'!O17)&lt;LOG(AM$86),0,10-(LOG(AM$85)-LOG('Indicator Data'!O17))/(LOG(AM$85)-LOG(AM$86))*10))),1)</f>
        <v>6.1</v>
      </c>
      <c r="AN15" s="45">
        <f t="shared" si="20"/>
        <v>7.8</v>
      </c>
      <c r="AO15" s="43">
        <f>'Indicator Data'!K17</f>
        <v>6</v>
      </c>
      <c r="AP15" s="43">
        <f>'Indicator Data'!L17</f>
        <v>0</v>
      </c>
      <c r="AQ15" s="45">
        <f t="shared" si="21"/>
        <v>3.6</v>
      </c>
      <c r="AR15" s="144">
        <f t="shared" si="22"/>
        <v>6.1</v>
      </c>
      <c r="AS15" s="14"/>
      <c r="AT15" s="78"/>
    </row>
    <row r="16" spans="1:46" s="3" customFormat="1">
      <c r="A16" s="224" t="s">
        <v>1</v>
      </c>
      <c r="B16" s="234" t="s">
        <v>723</v>
      </c>
      <c r="C16" s="135" t="s">
        <v>346</v>
      </c>
      <c r="D16" s="43">
        <f>ROUND(IF('Indicator Data'!D18=0,0.1,IF(LOG('Indicator Data'!D18)&gt;D$85,10,IF(LOG('Indicator Data'!D18)&lt;D$86,0,10-(D$85-LOG('Indicator Data'!D18))/(D$85-D$86)*10))),1)</f>
        <v>8.1</v>
      </c>
      <c r="E16" s="43">
        <f>ROUND(IF('Indicator Data'!E18=0,0.1,IF(LOG('Indicator Data'!E18)&gt;E$85,10,IF(LOG('Indicator Data'!E18)&lt;E$86,0,10-(E$85-LOG('Indicator Data'!E18))/(E$85-E$86)*10))),1)</f>
        <v>3</v>
      </c>
      <c r="F16" s="43">
        <f t="shared" si="0"/>
        <v>6.2</v>
      </c>
      <c r="G16" s="43">
        <f>ROUND(IF('Indicator Data'!H18="No data",0.1,IF('Indicator Data'!H18=0,0,IF(LOG('Indicator Data'!H18)&gt;G$85,10,IF(LOG('Indicator Data'!H18)&lt;G$86,0,10-(G$85-LOG('Indicator Data'!H18))/(G$85-G$86)*10)))),1)</f>
        <v>6.6</v>
      </c>
      <c r="H16" s="43">
        <f>ROUND(IF('Indicator Data'!F18=0,0,IF(LOG('Indicator Data'!F18)&gt;H$85,10,IF(LOG('Indicator Data'!F18)&lt;H$86,0,10-(H$85-LOG('Indicator Data'!F18))/(H$85-H$86)*10))),1)</f>
        <v>6.5</v>
      </c>
      <c r="I16" s="43">
        <f>ROUND(IF('Indicator Data'!G18=0,0,IF(LOG('Indicator Data'!G18)&gt;I$85,10,IF(LOG('Indicator Data'!G18)&lt;I$86,0,10-(I$85-LOG('Indicator Data'!G18))/(I$85-I$86)*10))),1)</f>
        <v>0</v>
      </c>
      <c r="J16" s="43">
        <f t="shared" si="1"/>
        <v>4</v>
      </c>
      <c r="K16" s="43" t="str">
        <f>IF('Indicator Data'!J18="No data","x",ROUND(IF('Indicator Data'!J18=0,0,IF(LOG('Indicator Data'!J18)&gt;K$85,10,IF(LOG('Indicator Data'!J18)&lt;K$86,0,10-(K$85-LOG('Indicator Data'!J18))/(K$85-K$86)*10))),1))</f>
        <v>x</v>
      </c>
      <c r="L16" s="44">
        <f>'Indicator Data'!D18/'Indicator Data'!$BE18</f>
        <v>2.1038418795177047E-3</v>
      </c>
      <c r="M16" s="44">
        <f>'Indicator Data'!E18/'Indicator Data'!$BE18</f>
        <v>8.8127420695714977E-6</v>
      </c>
      <c r="N16" s="44">
        <f>IF(G16=0.1,0,'Indicator Data'!H18/'Indicator Data'!$BE18)</f>
        <v>1.5784764812951527E-3</v>
      </c>
      <c r="O16" s="44">
        <f>'Indicator Data'!F18/'Indicator Data'!$BE18</f>
        <v>1.3627703873037378E-3</v>
      </c>
      <c r="P16" s="44">
        <f>'Indicator Data'!G18/'Indicator Data'!$BE18</f>
        <v>8.0115836996104519E-7</v>
      </c>
      <c r="Q16" s="44" t="str">
        <f>IF('Indicator Data'!J18="No data","x",'Indicator Data'!J18/'Indicator Data'!$BE18)</f>
        <v>x</v>
      </c>
      <c r="R16" s="43">
        <f t="shared" si="2"/>
        <v>10</v>
      </c>
      <c r="S16" s="43">
        <f t="shared" si="3"/>
        <v>0.1</v>
      </c>
      <c r="T16" s="43">
        <f t="shared" si="4"/>
        <v>7.6</v>
      </c>
      <c r="U16" s="43">
        <f t="shared" si="5"/>
        <v>1.1000000000000001</v>
      </c>
      <c r="V16" s="43">
        <f t="shared" si="6"/>
        <v>4.5</v>
      </c>
      <c r="W16" s="43">
        <f t="shared" si="7"/>
        <v>0</v>
      </c>
      <c r="X16" s="43">
        <f t="shared" si="8"/>
        <v>2.5</v>
      </c>
      <c r="Y16" s="43" t="str">
        <f>IF('Indicator Data'!J18="No data","x",ROUND(IF(Q16&gt;Y$85,10,IF(Q16&lt;Y$86,0,10-(Y$85-Q16)/(Y$85-Y$86)*10)),1))</f>
        <v>x</v>
      </c>
      <c r="Z16" s="43">
        <f t="shared" si="9"/>
        <v>9.1</v>
      </c>
      <c r="AA16" s="43">
        <f t="shared" si="14"/>
        <v>1.6</v>
      </c>
      <c r="AB16" s="43">
        <f t="shared" si="10"/>
        <v>5.5</v>
      </c>
      <c r="AC16" s="43">
        <f t="shared" si="11"/>
        <v>0</v>
      </c>
      <c r="AD16" s="43">
        <f t="shared" si="12"/>
        <v>3.2</v>
      </c>
      <c r="AE16" s="43" t="str">
        <f t="shared" si="15"/>
        <v>x</v>
      </c>
      <c r="AF16" s="45">
        <f t="shared" si="16"/>
        <v>7</v>
      </c>
      <c r="AG16" s="45">
        <f t="shared" si="13"/>
        <v>4.4000000000000004</v>
      </c>
      <c r="AH16" s="45">
        <f t="shared" si="17"/>
        <v>3.3</v>
      </c>
      <c r="AI16" s="43">
        <f>IF('Indicator Data'!I18="No data","x",IF('Indicator Data'!BC18&lt;1000,"x",ROUND((IF('Indicator Data'!I18&gt;AI$85,10,IF('Indicator Data'!I18&lt;AI$86,0,10-(AI$85-'Indicator Data'!I18)/(AI$85-AI$86)*10))),1)))</f>
        <v>5</v>
      </c>
      <c r="AJ16" s="45">
        <f t="shared" si="18"/>
        <v>5</v>
      </c>
      <c r="AK16" s="144">
        <f t="shared" si="19"/>
        <v>5.0999999999999996</v>
      </c>
      <c r="AL16" s="43">
        <f>ROUND(IF('Indicator Data'!N18=0,0,IF('Indicator Data'!N18&gt;AL$85,10,IF('Indicator Data'!N18&lt;AL$86,0,10-(AL$85-'Indicator Data'!N18)/(AL$85-AL$86)*10))),1)</f>
        <v>8.9</v>
      </c>
      <c r="AM16" s="43">
        <f>ROUND(IF('Indicator Data'!O18=0,0,IF(LOG('Indicator Data'!O18)&gt;LOG(AM$85),10,IF(LOG('Indicator Data'!O18)&lt;LOG(AM$86),0,10-(LOG(AM$85)-LOG('Indicator Data'!O18))/(LOG(AM$85)-LOG(AM$86))*10))),1)</f>
        <v>6.1</v>
      </c>
      <c r="AN16" s="45">
        <f t="shared" si="20"/>
        <v>7.8</v>
      </c>
      <c r="AO16" s="43">
        <f>'Indicator Data'!K18</f>
        <v>6</v>
      </c>
      <c r="AP16" s="43">
        <f>'Indicator Data'!L18</f>
        <v>0</v>
      </c>
      <c r="AQ16" s="45">
        <f t="shared" si="21"/>
        <v>3.6</v>
      </c>
      <c r="AR16" s="144">
        <f t="shared" si="22"/>
        <v>6.1</v>
      </c>
      <c r="AS16" s="14"/>
      <c r="AT16" s="78"/>
    </row>
    <row r="17" spans="1:46" s="3" customFormat="1">
      <c r="A17" s="224" t="s">
        <v>1</v>
      </c>
      <c r="B17" s="234" t="s">
        <v>288</v>
      </c>
      <c r="C17" s="135" t="s">
        <v>347</v>
      </c>
      <c r="D17" s="43">
        <f>ROUND(IF('Indicator Data'!D19=0,0.1,IF(LOG('Indicator Data'!D19)&gt;D$85,10,IF(LOG('Indicator Data'!D19)&lt;D$86,0,10-(D$85-LOG('Indicator Data'!D19))/(D$85-D$86)*10))),1)</f>
        <v>6.8</v>
      </c>
      <c r="E17" s="43">
        <f>ROUND(IF('Indicator Data'!E19=0,0.1,IF(LOG('Indicator Data'!E19)&gt;E$85,10,IF(LOG('Indicator Data'!E19)&lt;E$86,0,10-(E$85-LOG('Indicator Data'!E19))/(E$85-E$86)*10))),1)</f>
        <v>8.6</v>
      </c>
      <c r="F17" s="43">
        <f t="shared" si="0"/>
        <v>7.8</v>
      </c>
      <c r="G17" s="43">
        <f>ROUND(IF('Indicator Data'!H19="No data",0.1,IF('Indicator Data'!H19=0,0,IF(LOG('Indicator Data'!H19)&gt;G$85,10,IF(LOG('Indicator Data'!H19)&lt;G$86,0,10-(G$85-LOG('Indicator Data'!H19))/(G$85-G$86)*10)))),1)</f>
        <v>5.8</v>
      </c>
      <c r="H17" s="43">
        <f>ROUND(IF('Indicator Data'!F19=0,0,IF(LOG('Indicator Data'!F19)&gt;H$85,10,IF(LOG('Indicator Data'!F19)&lt;H$86,0,10-(H$85-LOG('Indicator Data'!F19))/(H$85-H$86)*10))),1)</f>
        <v>5.4</v>
      </c>
      <c r="I17" s="43">
        <f>ROUND(IF('Indicator Data'!G19=0,0,IF(LOG('Indicator Data'!G19)&gt;I$85,10,IF(LOG('Indicator Data'!G19)&lt;I$86,0,10-(I$85-LOG('Indicator Data'!G19))/(I$85-I$86)*10))),1)</f>
        <v>6.8</v>
      </c>
      <c r="J17" s="43">
        <f t="shared" si="1"/>
        <v>6.1</v>
      </c>
      <c r="K17" s="43" t="str">
        <f>IF('Indicator Data'!J19="No data","x",ROUND(IF('Indicator Data'!J19=0,0,IF(LOG('Indicator Data'!J19)&gt;K$85,10,IF(LOG('Indicator Data'!J19)&lt;K$86,0,10-(K$85-LOG('Indicator Data'!J19))/(K$85-K$86)*10))),1))</f>
        <v>x</v>
      </c>
      <c r="L17" s="44">
        <f>'Indicator Data'!D19/'Indicator Data'!$BE19</f>
        <v>2.1057917934904583E-3</v>
      </c>
      <c r="M17" s="44">
        <f>'Indicator Data'!E19/'Indicator Data'!$BE19</f>
        <v>1.9693228383767655E-3</v>
      </c>
      <c r="N17" s="44">
        <f>IF(G17=0.1,0,'Indicator Data'!H19/'Indicator Data'!$BE19)</f>
        <v>2.0441406102040525E-3</v>
      </c>
      <c r="O17" s="44">
        <f>'Indicator Data'!F19/'Indicator Data'!$BE19</f>
        <v>1.0026677396547728E-3</v>
      </c>
      <c r="P17" s="44">
        <f>'Indicator Data'!G19/'Indicator Data'!$BE19</f>
        <v>9.7423670733942007E-4</v>
      </c>
      <c r="Q17" s="44" t="str">
        <f>IF('Indicator Data'!J19="No data","x",'Indicator Data'!J19/'Indicator Data'!$BE19)</f>
        <v>x</v>
      </c>
      <c r="R17" s="43">
        <f t="shared" si="2"/>
        <v>10</v>
      </c>
      <c r="S17" s="43">
        <f t="shared" si="3"/>
        <v>10</v>
      </c>
      <c r="T17" s="43">
        <f t="shared" si="4"/>
        <v>10</v>
      </c>
      <c r="U17" s="43">
        <f t="shared" si="5"/>
        <v>1.4</v>
      </c>
      <c r="V17" s="43">
        <f t="shared" si="6"/>
        <v>3.3</v>
      </c>
      <c r="W17" s="43">
        <f t="shared" si="7"/>
        <v>10</v>
      </c>
      <c r="X17" s="43">
        <f t="shared" si="8"/>
        <v>8.1999999999999993</v>
      </c>
      <c r="Y17" s="43" t="str">
        <f>IF('Indicator Data'!J19="No data","x",ROUND(IF(Q17&gt;Y$85,10,IF(Q17&lt;Y$86,0,10-(Y$85-Q17)/(Y$85-Y$86)*10)),1))</f>
        <v>x</v>
      </c>
      <c r="Z17" s="43">
        <f t="shared" si="9"/>
        <v>8.4</v>
      </c>
      <c r="AA17" s="43">
        <f t="shared" si="14"/>
        <v>9.3000000000000007</v>
      </c>
      <c r="AB17" s="43">
        <f t="shared" si="10"/>
        <v>4.4000000000000004</v>
      </c>
      <c r="AC17" s="43">
        <f t="shared" si="11"/>
        <v>8.4</v>
      </c>
      <c r="AD17" s="43">
        <f t="shared" si="12"/>
        <v>6.8</v>
      </c>
      <c r="AE17" s="43" t="str">
        <f t="shared" si="15"/>
        <v>x</v>
      </c>
      <c r="AF17" s="45">
        <f t="shared" si="16"/>
        <v>9.1999999999999993</v>
      </c>
      <c r="AG17" s="45">
        <f t="shared" si="13"/>
        <v>3.9</v>
      </c>
      <c r="AH17" s="45">
        <f t="shared" si="17"/>
        <v>7.3</v>
      </c>
      <c r="AI17" s="43">
        <f>IF('Indicator Data'!I19="No data","x",IF('Indicator Data'!BC19&lt;1000,"x",ROUND((IF('Indicator Data'!I19&gt;AI$85,10,IF('Indicator Data'!I19&lt;AI$86,0,10-(AI$85-'Indicator Data'!I19)/(AI$85-AI$86)*10))),1)))</f>
        <v>2.5</v>
      </c>
      <c r="AJ17" s="45">
        <f t="shared" si="18"/>
        <v>2.5</v>
      </c>
      <c r="AK17" s="144">
        <f t="shared" si="19"/>
        <v>6.5</v>
      </c>
      <c r="AL17" s="43">
        <f>ROUND(IF('Indicator Data'!N19=0,0,IF('Indicator Data'!N19&gt;AL$85,10,IF('Indicator Data'!N19&lt;AL$86,0,10-(AL$85-'Indicator Data'!N19)/(AL$85-AL$86)*10))),1)</f>
        <v>8.9</v>
      </c>
      <c r="AM17" s="43">
        <f>ROUND(IF('Indicator Data'!O19=0,0,IF(LOG('Indicator Data'!O19)&gt;LOG(AM$85),10,IF(LOG('Indicator Data'!O19)&lt;LOG(AM$86),0,10-(LOG(AM$85)-LOG('Indicator Data'!O19))/(LOG(AM$85)-LOG(AM$86))*10))),1)</f>
        <v>6.1</v>
      </c>
      <c r="AN17" s="45">
        <f t="shared" si="20"/>
        <v>7.8</v>
      </c>
      <c r="AO17" s="43">
        <f>'Indicator Data'!K19</f>
        <v>6</v>
      </c>
      <c r="AP17" s="43">
        <f>'Indicator Data'!L19</f>
        <v>0</v>
      </c>
      <c r="AQ17" s="45">
        <f t="shared" si="21"/>
        <v>3.6</v>
      </c>
      <c r="AR17" s="144">
        <f>IF(AQ17&gt;AN17,AQ17,ROUND((10-GEOMEAN(((10-AN17)/10*9+1),((10-AQ17)/10*9+1)))/9*10,1))</f>
        <v>6.1</v>
      </c>
      <c r="AS17" s="14"/>
      <c r="AT17" s="78"/>
    </row>
    <row r="18" spans="1:46" s="3" customFormat="1">
      <c r="A18" s="224" t="s">
        <v>1</v>
      </c>
      <c r="B18" s="234" t="s">
        <v>289</v>
      </c>
      <c r="C18" s="135" t="s">
        <v>348</v>
      </c>
      <c r="D18" s="43">
        <f>ROUND(IF('Indicator Data'!D20=0,0.1,IF(LOG('Indicator Data'!D20)&gt;D$85,10,IF(LOG('Indicator Data'!D20)&lt;D$86,0,10-(D$85-LOG('Indicator Data'!D20))/(D$85-D$86)*10))),1)</f>
        <v>7.6</v>
      </c>
      <c r="E18" s="43">
        <f>ROUND(IF('Indicator Data'!E20=0,0.1,IF(LOG('Indicator Data'!E20)&gt;E$85,10,IF(LOG('Indicator Data'!E20)&lt;E$86,0,10-(E$85-LOG('Indicator Data'!E20))/(E$85-E$86)*10))),1)</f>
        <v>9.1999999999999993</v>
      </c>
      <c r="F18" s="43">
        <f t="shared" si="0"/>
        <v>8.5</v>
      </c>
      <c r="G18" s="43">
        <f>ROUND(IF('Indicator Data'!H20="No data",0.1,IF('Indicator Data'!H20=0,0,IF(LOG('Indicator Data'!H20)&gt;G$85,10,IF(LOG('Indicator Data'!H20)&lt;G$86,0,10-(G$85-LOG('Indicator Data'!H20))/(G$85-G$86)*10)))),1)</f>
        <v>6.9</v>
      </c>
      <c r="H18" s="43">
        <f>ROUND(IF('Indicator Data'!F20=0,0,IF(LOG('Indicator Data'!F20)&gt;H$85,10,IF(LOG('Indicator Data'!F20)&lt;H$86,0,10-(H$85-LOG('Indicator Data'!F20))/(H$85-H$86)*10))),1)</f>
        <v>0</v>
      </c>
      <c r="I18" s="43">
        <f>ROUND(IF('Indicator Data'!G20=0,0,IF(LOG('Indicator Data'!G20)&gt;I$85,10,IF(LOG('Indicator Data'!G20)&lt;I$86,0,10-(I$85-LOG('Indicator Data'!G20))/(I$85-I$86)*10))),1)</f>
        <v>0</v>
      </c>
      <c r="J18" s="43">
        <f t="shared" si="1"/>
        <v>0</v>
      </c>
      <c r="K18" s="43" t="str">
        <f>IF('Indicator Data'!J20="No data","x",ROUND(IF('Indicator Data'!J20=0,0,IF(LOG('Indicator Data'!J20)&gt;K$85,10,IF(LOG('Indicator Data'!J20)&lt;K$86,0,10-(K$85-LOG('Indicator Data'!J20))/(K$85-K$86)*10))),1))</f>
        <v>x</v>
      </c>
      <c r="L18" s="44">
        <f>'Indicator Data'!D20/'Indicator Data'!$BE20</f>
        <v>2.0837734857410356E-3</v>
      </c>
      <c r="M18" s="44">
        <f>'Indicator Data'!E20/'Indicator Data'!$BE20</f>
        <v>1.8317667828837022E-3</v>
      </c>
      <c r="N18" s="44">
        <f>IF(G18=0.1,0,'Indicator Data'!H20/'Indicator Data'!$BE20)</f>
        <v>2.9811249379007058E-3</v>
      </c>
      <c r="O18" s="44">
        <f>'Indicator Data'!F20/'Indicator Data'!$BE20</f>
        <v>0</v>
      </c>
      <c r="P18" s="44">
        <f>'Indicator Data'!G20/'Indicator Data'!$BE20</f>
        <v>0</v>
      </c>
      <c r="Q18" s="44" t="str">
        <f>IF('Indicator Data'!J20="No data","x",'Indicator Data'!J20/'Indicator Data'!$BE20)</f>
        <v>x</v>
      </c>
      <c r="R18" s="43">
        <f t="shared" si="2"/>
        <v>10</v>
      </c>
      <c r="S18" s="43">
        <f t="shared" si="3"/>
        <v>10</v>
      </c>
      <c r="T18" s="43">
        <f t="shared" si="4"/>
        <v>10</v>
      </c>
      <c r="U18" s="43">
        <f t="shared" si="5"/>
        <v>2</v>
      </c>
      <c r="V18" s="43">
        <f t="shared" si="6"/>
        <v>0</v>
      </c>
      <c r="W18" s="43">
        <f t="shared" si="7"/>
        <v>0</v>
      </c>
      <c r="X18" s="43">
        <f t="shared" si="8"/>
        <v>0</v>
      </c>
      <c r="Y18" s="43" t="str">
        <f>IF('Indicator Data'!J20="No data","x",ROUND(IF(Q18&gt;Y$85,10,IF(Q18&lt;Y$86,0,10-(Y$85-Q18)/(Y$85-Y$86)*10)),1))</f>
        <v>x</v>
      </c>
      <c r="Z18" s="43">
        <f t="shared" si="9"/>
        <v>8.8000000000000007</v>
      </c>
      <c r="AA18" s="43">
        <f t="shared" si="14"/>
        <v>9.6</v>
      </c>
      <c r="AB18" s="43">
        <f t="shared" si="10"/>
        <v>0</v>
      </c>
      <c r="AC18" s="43">
        <f t="shared" si="11"/>
        <v>0</v>
      </c>
      <c r="AD18" s="43">
        <f t="shared" si="12"/>
        <v>0</v>
      </c>
      <c r="AE18" s="43" t="str">
        <f t="shared" si="15"/>
        <v>x</v>
      </c>
      <c r="AF18" s="45">
        <f t="shared" si="16"/>
        <v>9.4</v>
      </c>
      <c r="AG18" s="45">
        <f t="shared" si="13"/>
        <v>4.9000000000000004</v>
      </c>
      <c r="AH18" s="45">
        <f t="shared" si="17"/>
        <v>0</v>
      </c>
      <c r="AI18" s="43">
        <f>IF('Indicator Data'!I20="No data","x",IF('Indicator Data'!BC20&lt;1000,"x",ROUND((IF('Indicator Data'!I20&gt;AI$85,10,IF('Indicator Data'!I20&lt;AI$86,0,10-(AI$85-'Indicator Data'!I20)/(AI$85-AI$86)*10))),1)))</f>
        <v>0</v>
      </c>
      <c r="AJ18" s="45">
        <f t="shared" si="18"/>
        <v>0</v>
      </c>
      <c r="AK18" s="144">
        <f t="shared" si="19"/>
        <v>5.0999999999999996</v>
      </c>
      <c r="AL18" s="43">
        <f>ROUND(IF('Indicator Data'!N20=0,0,IF('Indicator Data'!N20&gt;AL$85,10,IF('Indicator Data'!N20&lt;AL$86,0,10-(AL$85-'Indicator Data'!N20)/(AL$85-AL$86)*10))),1)</f>
        <v>8.9</v>
      </c>
      <c r="AM18" s="43">
        <f>ROUND(IF('Indicator Data'!O20=0,0,IF(LOG('Indicator Data'!O20)&gt;LOG(AM$85),10,IF(LOG('Indicator Data'!O20)&lt;LOG(AM$86),0,10-(LOG(AM$85)-LOG('Indicator Data'!O20))/(LOG(AM$85)-LOG(AM$86))*10))),1)</f>
        <v>6.1</v>
      </c>
      <c r="AN18" s="45">
        <f t="shared" si="20"/>
        <v>7.8</v>
      </c>
      <c r="AO18" s="43">
        <f>'Indicator Data'!K20</f>
        <v>6</v>
      </c>
      <c r="AP18" s="43">
        <f>'Indicator Data'!L20</f>
        <v>0</v>
      </c>
      <c r="AQ18" s="45">
        <f t="shared" si="21"/>
        <v>3.6</v>
      </c>
      <c r="AR18" s="144">
        <f t="shared" si="22"/>
        <v>6.1</v>
      </c>
      <c r="AS18" s="14"/>
      <c r="AT18" s="78"/>
    </row>
    <row r="19" spans="1:46" s="3" customFormat="1">
      <c r="A19" s="224" t="s">
        <v>1</v>
      </c>
      <c r="B19" s="234" t="s">
        <v>290</v>
      </c>
      <c r="C19" s="135" t="s">
        <v>349</v>
      </c>
      <c r="D19" s="43">
        <f>ROUND(IF('Indicator Data'!D21=0,0.1,IF(LOG('Indicator Data'!D21)&gt;D$85,10,IF(LOG('Indicator Data'!D21)&lt;D$86,0,10-(D$85-LOG('Indicator Data'!D21))/(D$85-D$86)*10))),1)</f>
        <v>6</v>
      </c>
      <c r="E19" s="43">
        <f>ROUND(IF('Indicator Data'!E21=0,0.1,IF(LOG('Indicator Data'!E21)&gt;E$85,10,IF(LOG('Indicator Data'!E21)&lt;E$86,0,10-(E$85-LOG('Indicator Data'!E21))/(E$85-E$86)*10))),1)</f>
        <v>7.9</v>
      </c>
      <c r="F19" s="43">
        <f t="shared" si="0"/>
        <v>7.1</v>
      </c>
      <c r="G19" s="43">
        <f>ROUND(IF('Indicator Data'!H21="No data",0.1,IF('Indicator Data'!H21=0,0,IF(LOG('Indicator Data'!H21)&gt;G$85,10,IF(LOG('Indicator Data'!H21)&lt;G$86,0,10-(G$85-LOG('Indicator Data'!H21))/(G$85-G$86)*10)))),1)</f>
        <v>2.8</v>
      </c>
      <c r="H19" s="43">
        <f>ROUND(IF('Indicator Data'!F21=0,0,IF(LOG('Indicator Data'!F21)&gt;H$85,10,IF(LOG('Indicator Data'!F21)&lt;H$86,0,10-(H$85-LOG('Indicator Data'!F21))/(H$85-H$86)*10))),1)</f>
        <v>0</v>
      </c>
      <c r="I19" s="43">
        <f>ROUND(IF('Indicator Data'!G21=0,0,IF(LOG('Indicator Data'!G21)&gt;I$85,10,IF(LOG('Indicator Data'!G21)&lt;I$86,0,10-(I$85-LOG('Indicator Data'!G21))/(I$85-I$86)*10))),1)</f>
        <v>0</v>
      </c>
      <c r="J19" s="43">
        <f t="shared" si="1"/>
        <v>0</v>
      </c>
      <c r="K19" s="43" t="str">
        <f>IF('Indicator Data'!J21="No data","x",ROUND(IF('Indicator Data'!J21=0,0,IF(LOG('Indicator Data'!J21)&gt;K$85,10,IF(LOG('Indicator Data'!J21)&lt;K$86,0,10-(K$85-LOG('Indicator Data'!J21))/(K$85-K$86)*10))),1))</f>
        <v>x</v>
      </c>
      <c r="L19" s="44">
        <f>'Indicator Data'!D21/'Indicator Data'!$BE21</f>
        <v>2.1055213682231689E-3</v>
      </c>
      <c r="M19" s="44">
        <f>'Indicator Data'!E21/'Indicator Data'!$BE21</f>
        <v>1.907316424609568E-3</v>
      </c>
      <c r="N19" s="44">
        <f>IF(G19=0.1,0,'Indicator Data'!H21/'Indicator Data'!$BE21)</f>
        <v>3.1824392076266583E-4</v>
      </c>
      <c r="O19" s="44">
        <f>'Indicator Data'!F21/'Indicator Data'!$BE21</f>
        <v>0</v>
      </c>
      <c r="P19" s="44">
        <f>'Indicator Data'!G21/'Indicator Data'!$BE21</f>
        <v>0</v>
      </c>
      <c r="Q19" s="44" t="str">
        <f>IF('Indicator Data'!J21="No data","x",'Indicator Data'!J21/'Indicator Data'!$BE21)</f>
        <v>x</v>
      </c>
      <c r="R19" s="43">
        <f t="shared" si="2"/>
        <v>10</v>
      </c>
      <c r="S19" s="43">
        <f t="shared" si="3"/>
        <v>10</v>
      </c>
      <c r="T19" s="43">
        <f t="shared" si="4"/>
        <v>10</v>
      </c>
      <c r="U19" s="43">
        <f t="shared" si="5"/>
        <v>0.2</v>
      </c>
      <c r="V19" s="43">
        <f t="shared" si="6"/>
        <v>0</v>
      </c>
      <c r="W19" s="43">
        <f t="shared" si="7"/>
        <v>0</v>
      </c>
      <c r="X19" s="43">
        <f t="shared" si="8"/>
        <v>0</v>
      </c>
      <c r="Y19" s="43" t="str">
        <f>IF('Indicator Data'!J21="No data","x",ROUND(IF(Q19&gt;Y$85,10,IF(Q19&lt;Y$86,0,10-(Y$85-Q19)/(Y$85-Y$86)*10)),1))</f>
        <v>x</v>
      </c>
      <c r="Z19" s="43">
        <f t="shared" si="9"/>
        <v>8</v>
      </c>
      <c r="AA19" s="43">
        <f t="shared" si="14"/>
        <v>9</v>
      </c>
      <c r="AB19" s="43">
        <f t="shared" si="10"/>
        <v>0</v>
      </c>
      <c r="AC19" s="43">
        <f t="shared" si="11"/>
        <v>0</v>
      </c>
      <c r="AD19" s="43">
        <f t="shared" si="12"/>
        <v>0</v>
      </c>
      <c r="AE19" s="43" t="str">
        <f t="shared" si="15"/>
        <v>x</v>
      </c>
      <c r="AF19" s="45">
        <f t="shared" si="16"/>
        <v>9</v>
      </c>
      <c r="AG19" s="45">
        <f t="shared" si="13"/>
        <v>1.6</v>
      </c>
      <c r="AH19" s="45">
        <f t="shared" si="17"/>
        <v>0</v>
      </c>
      <c r="AI19" s="43">
        <f>IF('Indicator Data'!I21="No data","x",IF('Indicator Data'!BC21&lt;1000,"x",ROUND((IF('Indicator Data'!I21&gt;AI$85,10,IF('Indicator Data'!I21&lt;AI$86,0,10-(AI$85-'Indicator Data'!I21)/(AI$85-AI$86)*10))),1)))</f>
        <v>3.8</v>
      </c>
      <c r="AJ19" s="45">
        <f t="shared" si="18"/>
        <v>3.8</v>
      </c>
      <c r="AK19" s="144">
        <f t="shared" si="19"/>
        <v>4.8</v>
      </c>
      <c r="AL19" s="43">
        <f>ROUND(IF('Indicator Data'!N21=0,0,IF('Indicator Data'!N21&gt;AL$85,10,IF('Indicator Data'!N21&lt;AL$86,0,10-(AL$85-'Indicator Data'!N21)/(AL$85-AL$86)*10))),1)</f>
        <v>8.9</v>
      </c>
      <c r="AM19" s="43">
        <f>ROUND(IF('Indicator Data'!O21=0,0,IF(LOG('Indicator Data'!O21)&gt;LOG(AM$85),10,IF(LOG('Indicator Data'!O21)&lt;LOG(AM$86),0,10-(LOG(AM$85)-LOG('Indicator Data'!O21))/(LOG(AM$85)-LOG(AM$86))*10))),1)</f>
        <v>6.1</v>
      </c>
      <c r="AN19" s="45">
        <f t="shared" si="20"/>
        <v>7.8</v>
      </c>
      <c r="AO19" s="43">
        <f>'Indicator Data'!K21</f>
        <v>6</v>
      </c>
      <c r="AP19" s="43">
        <f>'Indicator Data'!L21</f>
        <v>0</v>
      </c>
      <c r="AQ19" s="45">
        <f t="shared" si="21"/>
        <v>3.6</v>
      </c>
      <c r="AR19" s="144">
        <f t="shared" si="22"/>
        <v>6.1</v>
      </c>
      <c r="AS19" s="14"/>
      <c r="AT19" s="78"/>
    </row>
    <row r="20" spans="1:46" s="3" customFormat="1">
      <c r="A20" s="224" t="s">
        <v>1</v>
      </c>
      <c r="B20" s="234" t="s">
        <v>291</v>
      </c>
      <c r="C20" s="135" t="s">
        <v>350</v>
      </c>
      <c r="D20" s="43">
        <f>ROUND(IF('Indicator Data'!D22=0,0.1,IF(LOG('Indicator Data'!D22)&gt;D$85,10,IF(LOG('Indicator Data'!D22)&lt;D$86,0,10-(D$85-LOG('Indicator Data'!D22))/(D$85-D$86)*10))),1)</f>
        <v>6.5</v>
      </c>
      <c r="E20" s="43">
        <f>ROUND(IF('Indicator Data'!E22=0,0.1,IF(LOG('Indicator Data'!E22)&gt;E$85,10,IF(LOG('Indicator Data'!E22)&lt;E$86,0,10-(E$85-LOG('Indicator Data'!E22))/(E$85-E$86)*10))),1)</f>
        <v>3</v>
      </c>
      <c r="F20" s="43">
        <f t="shared" si="0"/>
        <v>5</v>
      </c>
      <c r="G20" s="43">
        <f>ROUND(IF('Indicator Data'!H22="No data",0.1,IF('Indicator Data'!H22=0,0,IF(LOG('Indicator Data'!H22)&gt;G$85,10,IF(LOG('Indicator Data'!H22)&lt;G$86,0,10-(G$85-LOG('Indicator Data'!H22))/(G$85-G$86)*10)))),1)</f>
        <v>6.5</v>
      </c>
      <c r="H20" s="43">
        <f>ROUND(IF('Indicator Data'!F22=0,0,IF(LOG('Indicator Data'!F22)&gt;H$85,10,IF(LOG('Indicator Data'!F22)&lt;H$86,0,10-(H$85-LOG('Indicator Data'!F22))/(H$85-H$86)*10))),1)</f>
        <v>0</v>
      </c>
      <c r="I20" s="43">
        <f>ROUND(IF('Indicator Data'!G22=0,0,IF(LOG('Indicator Data'!G22)&gt;I$85,10,IF(LOG('Indicator Data'!G22)&lt;I$86,0,10-(I$85-LOG('Indicator Data'!G22))/(I$85-I$86)*10))),1)</f>
        <v>0</v>
      </c>
      <c r="J20" s="43">
        <f t="shared" si="1"/>
        <v>0</v>
      </c>
      <c r="K20" s="43" t="str">
        <f>IF('Indicator Data'!J22="No data","x",ROUND(IF('Indicator Data'!J22=0,0,IF(LOG('Indicator Data'!J22)&gt;K$85,10,IF(LOG('Indicator Data'!J22)&lt;K$86,0,10-(K$85-LOG('Indicator Data'!J22))/(K$85-K$86)*10))),1))</f>
        <v>x</v>
      </c>
      <c r="L20" s="44">
        <f>'Indicator Data'!D22/'Indicator Data'!$BE22</f>
        <v>2.1061111644784911E-3</v>
      </c>
      <c r="M20" s="44">
        <f>'Indicator Data'!E22/'Indicator Data'!$BE22</f>
        <v>2.6148107008197972E-5</v>
      </c>
      <c r="N20" s="44">
        <f>IF(G20=0.1,0,'Indicator Data'!H22/'Indicator Data'!$BE22)</f>
        <v>4.5989957699291515E-3</v>
      </c>
      <c r="O20" s="44">
        <f>'Indicator Data'!F22/'Indicator Data'!$BE22</f>
        <v>0</v>
      </c>
      <c r="P20" s="44">
        <f>'Indicator Data'!G22/'Indicator Data'!$BE22</f>
        <v>0</v>
      </c>
      <c r="Q20" s="44" t="str">
        <f>IF('Indicator Data'!J22="No data","x",'Indicator Data'!J22/'Indicator Data'!$BE22)</f>
        <v>x</v>
      </c>
      <c r="R20" s="43">
        <f t="shared" si="2"/>
        <v>10</v>
      </c>
      <c r="S20" s="43">
        <f t="shared" si="3"/>
        <v>0.3</v>
      </c>
      <c r="T20" s="43">
        <f t="shared" si="4"/>
        <v>7.6</v>
      </c>
      <c r="U20" s="43">
        <f t="shared" si="5"/>
        <v>3.1</v>
      </c>
      <c r="V20" s="43">
        <f t="shared" si="6"/>
        <v>0</v>
      </c>
      <c r="W20" s="43">
        <f t="shared" si="7"/>
        <v>0</v>
      </c>
      <c r="X20" s="43">
        <f t="shared" si="8"/>
        <v>0</v>
      </c>
      <c r="Y20" s="43" t="str">
        <f>IF('Indicator Data'!J22="No data","x",ROUND(IF(Q20&gt;Y$85,10,IF(Q20&lt;Y$86,0,10-(Y$85-Q20)/(Y$85-Y$86)*10)),1))</f>
        <v>x</v>
      </c>
      <c r="Z20" s="43">
        <f t="shared" si="9"/>
        <v>8.3000000000000007</v>
      </c>
      <c r="AA20" s="43">
        <f t="shared" si="14"/>
        <v>1.7</v>
      </c>
      <c r="AB20" s="43">
        <f t="shared" si="10"/>
        <v>0</v>
      </c>
      <c r="AC20" s="43">
        <f t="shared" si="11"/>
        <v>0</v>
      </c>
      <c r="AD20" s="43">
        <f t="shared" si="12"/>
        <v>0</v>
      </c>
      <c r="AE20" s="43" t="str">
        <f t="shared" si="15"/>
        <v>x</v>
      </c>
      <c r="AF20" s="45">
        <f t="shared" si="16"/>
        <v>6.5</v>
      </c>
      <c r="AG20" s="45">
        <f t="shared" si="13"/>
        <v>5</v>
      </c>
      <c r="AH20" s="45">
        <f t="shared" si="17"/>
        <v>0</v>
      </c>
      <c r="AI20" s="43">
        <f>IF('Indicator Data'!I22="No data","x",IF('Indicator Data'!BC22&lt;1000,"x",ROUND((IF('Indicator Data'!I22&gt;AI$85,10,IF('Indicator Data'!I22&lt;AI$86,0,10-(AI$85-'Indicator Data'!I22)/(AI$85-AI$86)*10))),1)))</f>
        <v>2.5</v>
      </c>
      <c r="AJ20" s="45">
        <f t="shared" si="18"/>
        <v>2.5</v>
      </c>
      <c r="AK20" s="144">
        <f t="shared" si="19"/>
        <v>3.9</v>
      </c>
      <c r="AL20" s="43">
        <f>ROUND(IF('Indicator Data'!N22=0,0,IF('Indicator Data'!N22&gt;AL$85,10,IF('Indicator Data'!N22&lt;AL$86,0,10-(AL$85-'Indicator Data'!N22)/(AL$85-AL$86)*10))),1)</f>
        <v>8.9</v>
      </c>
      <c r="AM20" s="43">
        <f>ROUND(IF('Indicator Data'!O22=0,0,IF(LOG('Indicator Data'!O22)&gt;LOG(AM$85),10,IF(LOG('Indicator Data'!O22)&lt;LOG(AM$86),0,10-(LOG(AM$85)-LOG('Indicator Data'!O22))/(LOG(AM$85)-LOG(AM$86))*10))),1)</f>
        <v>6.1</v>
      </c>
      <c r="AN20" s="45">
        <f t="shared" si="20"/>
        <v>7.8</v>
      </c>
      <c r="AO20" s="43">
        <f>'Indicator Data'!K22</f>
        <v>6</v>
      </c>
      <c r="AP20" s="43">
        <f>'Indicator Data'!L22</f>
        <v>0</v>
      </c>
      <c r="AQ20" s="45">
        <f t="shared" si="21"/>
        <v>3.6</v>
      </c>
      <c r="AR20" s="144">
        <f t="shared" si="22"/>
        <v>6.1</v>
      </c>
      <c r="AS20" s="14"/>
      <c r="AT20" s="78"/>
    </row>
    <row r="21" spans="1:46" s="3" customFormat="1">
      <c r="A21" s="224" t="s">
        <v>1</v>
      </c>
      <c r="B21" s="234" t="s">
        <v>292</v>
      </c>
      <c r="C21" s="135" t="s">
        <v>351</v>
      </c>
      <c r="D21" s="43">
        <f>ROUND(IF('Indicator Data'!D23=0,0.1,IF(LOG('Indicator Data'!D23)&gt;D$85,10,IF(LOG('Indicator Data'!D23)&lt;D$86,0,10-(D$85-LOG('Indicator Data'!D23))/(D$85-D$86)*10))),1)</f>
        <v>7</v>
      </c>
      <c r="E21" s="43">
        <f>ROUND(IF('Indicator Data'!E23=0,0.1,IF(LOG('Indicator Data'!E23)&gt;E$85,10,IF(LOG('Indicator Data'!E23)&lt;E$86,0,10-(E$85-LOG('Indicator Data'!E23))/(E$85-E$86)*10))),1)</f>
        <v>8.6</v>
      </c>
      <c r="F21" s="43">
        <f t="shared" si="0"/>
        <v>7.9</v>
      </c>
      <c r="G21" s="43">
        <f>ROUND(IF('Indicator Data'!H23="No data",0.1,IF('Indicator Data'!H23=0,0,IF(LOG('Indicator Data'!H23)&gt;G$85,10,IF(LOG('Indicator Data'!H23)&lt;G$86,0,10-(G$85-LOG('Indicator Data'!H23))/(G$85-G$86)*10)))),1)</f>
        <v>5.2</v>
      </c>
      <c r="H21" s="43">
        <f>ROUND(IF('Indicator Data'!F23=0,0,IF(LOG('Indicator Data'!F23)&gt;H$85,10,IF(LOG('Indicator Data'!F23)&lt;H$86,0,10-(H$85-LOG('Indicator Data'!F23))/(H$85-H$86)*10))),1)</f>
        <v>5.4</v>
      </c>
      <c r="I21" s="43">
        <f>ROUND(IF('Indicator Data'!G23=0,0,IF(LOG('Indicator Data'!G23)&gt;I$85,10,IF(LOG('Indicator Data'!G23)&lt;I$86,0,10-(I$85-LOG('Indicator Data'!G23))/(I$85-I$86)*10))),1)</f>
        <v>6.3</v>
      </c>
      <c r="J21" s="43">
        <f t="shared" si="1"/>
        <v>5.9</v>
      </c>
      <c r="K21" s="43" t="str">
        <f>IF('Indicator Data'!J23="No data","x",ROUND(IF('Indicator Data'!J23=0,0,IF(LOG('Indicator Data'!J23)&gt;K$85,10,IF(LOG('Indicator Data'!J23)&lt;K$86,0,10-(K$85-LOG('Indicator Data'!J23))/(K$85-K$86)*10))),1))</f>
        <v>x</v>
      </c>
      <c r="L21" s="44">
        <f>'Indicator Data'!D23/'Indicator Data'!$BE23</f>
        <v>2.0902042069006134E-3</v>
      </c>
      <c r="M21" s="44">
        <f>'Indicator Data'!E23/'Indicator Data'!$BE23</f>
        <v>1.740185808904618E-3</v>
      </c>
      <c r="N21" s="44">
        <f>IF(G21=0.1,0,'Indicator Data'!H23/'Indicator Data'!$BE23)</f>
        <v>1.1003138537444407E-3</v>
      </c>
      <c r="O21" s="44">
        <f>'Indicator Data'!F23/'Indicator Data'!$BE23</f>
        <v>8.0735375764170612E-4</v>
      </c>
      <c r="P21" s="44">
        <f>'Indicator Data'!G23/'Indicator Data'!$BE23</f>
        <v>5.2667862717321933E-4</v>
      </c>
      <c r="Q21" s="44" t="str">
        <f>IF('Indicator Data'!J23="No data","x",'Indicator Data'!J23/'Indicator Data'!$BE23)</f>
        <v>x</v>
      </c>
      <c r="R21" s="43">
        <f t="shared" si="2"/>
        <v>10</v>
      </c>
      <c r="S21" s="43">
        <f t="shared" si="3"/>
        <v>10</v>
      </c>
      <c r="T21" s="43">
        <f t="shared" si="4"/>
        <v>10</v>
      </c>
      <c r="U21" s="43">
        <f t="shared" si="5"/>
        <v>0.7</v>
      </c>
      <c r="V21" s="43">
        <f t="shared" si="6"/>
        <v>2.7</v>
      </c>
      <c r="W21" s="43">
        <f t="shared" si="7"/>
        <v>10</v>
      </c>
      <c r="X21" s="43">
        <f t="shared" si="8"/>
        <v>8.1</v>
      </c>
      <c r="Y21" s="43" t="str">
        <f>IF('Indicator Data'!J23="No data","x",ROUND(IF(Q21&gt;Y$85,10,IF(Q21&lt;Y$86,0,10-(Y$85-Q21)/(Y$85-Y$86)*10)),1))</f>
        <v>x</v>
      </c>
      <c r="Z21" s="43">
        <f t="shared" si="9"/>
        <v>8.5</v>
      </c>
      <c r="AA21" s="43">
        <f t="shared" si="14"/>
        <v>9.3000000000000007</v>
      </c>
      <c r="AB21" s="43">
        <f t="shared" si="10"/>
        <v>4.0999999999999996</v>
      </c>
      <c r="AC21" s="43">
        <f t="shared" si="11"/>
        <v>8.1999999999999993</v>
      </c>
      <c r="AD21" s="43">
        <f t="shared" si="12"/>
        <v>6.6</v>
      </c>
      <c r="AE21" s="43" t="str">
        <f t="shared" si="15"/>
        <v>x</v>
      </c>
      <c r="AF21" s="45">
        <f t="shared" si="16"/>
        <v>9.1999999999999993</v>
      </c>
      <c r="AG21" s="45">
        <f t="shared" si="13"/>
        <v>3.3</v>
      </c>
      <c r="AH21" s="45">
        <f t="shared" si="17"/>
        <v>7.1</v>
      </c>
      <c r="AI21" s="43">
        <f>IF('Indicator Data'!I23="No data","x",IF('Indicator Data'!BC23&lt;1000,"x",ROUND((IF('Indicator Data'!I23&gt;AI$85,10,IF('Indicator Data'!I23&lt;AI$86,0,10-(AI$85-'Indicator Data'!I23)/(AI$85-AI$86)*10))),1)))</f>
        <v>2.5</v>
      </c>
      <c r="AJ21" s="45">
        <f t="shared" si="18"/>
        <v>2.5</v>
      </c>
      <c r="AK21" s="144">
        <f t="shared" si="19"/>
        <v>6.3</v>
      </c>
      <c r="AL21" s="43">
        <f>ROUND(IF('Indicator Data'!N23=0,0,IF('Indicator Data'!N23&gt;AL$85,10,IF('Indicator Data'!N23&lt;AL$86,0,10-(AL$85-'Indicator Data'!N23)/(AL$85-AL$86)*10))),1)</f>
        <v>8.9</v>
      </c>
      <c r="AM21" s="43">
        <f>ROUND(IF('Indicator Data'!O23=0,0,IF(LOG('Indicator Data'!O23)&gt;LOG(AM$85),10,IF(LOG('Indicator Data'!O23)&lt;LOG(AM$86),0,10-(LOG(AM$85)-LOG('Indicator Data'!O23))/(LOG(AM$85)-LOG(AM$86))*10))),1)</f>
        <v>6.1</v>
      </c>
      <c r="AN21" s="45">
        <f t="shared" si="20"/>
        <v>7.8</v>
      </c>
      <c r="AO21" s="43">
        <f>'Indicator Data'!K23</f>
        <v>6</v>
      </c>
      <c r="AP21" s="43">
        <f>'Indicator Data'!L23</f>
        <v>0</v>
      </c>
      <c r="AQ21" s="45">
        <f t="shared" si="21"/>
        <v>3.6</v>
      </c>
      <c r="AR21" s="144">
        <f t="shared" si="22"/>
        <v>6.1</v>
      </c>
      <c r="AS21" s="14"/>
      <c r="AT21" s="78"/>
    </row>
    <row r="22" spans="1:46" s="3" customFormat="1">
      <c r="A22" s="224" t="s">
        <v>1</v>
      </c>
      <c r="B22" s="234" t="s">
        <v>293</v>
      </c>
      <c r="C22" s="135" t="s">
        <v>352</v>
      </c>
      <c r="D22" s="43">
        <f>ROUND(IF('Indicator Data'!D24=0,0.1,IF(LOG('Indicator Data'!D24)&gt;D$85,10,IF(LOG('Indicator Data'!D24)&lt;D$86,0,10-(D$85-LOG('Indicator Data'!D24))/(D$85-D$86)*10))),1)</f>
        <v>7.1</v>
      </c>
      <c r="E22" s="43">
        <f>ROUND(IF('Indicator Data'!E24=0,0.1,IF(LOG('Indicator Data'!E24)&gt;E$85,10,IF(LOG('Indicator Data'!E24)&lt;E$86,0,10-(E$85-LOG('Indicator Data'!E24))/(E$85-E$86)*10))),1)</f>
        <v>4.9000000000000004</v>
      </c>
      <c r="F22" s="43">
        <f t="shared" si="0"/>
        <v>6.1</v>
      </c>
      <c r="G22" s="43">
        <f>ROUND(IF('Indicator Data'!H24="No data",0.1,IF('Indicator Data'!H24=0,0,IF(LOG('Indicator Data'!H24)&gt;G$85,10,IF(LOG('Indicator Data'!H24)&lt;G$86,0,10-(G$85-LOG('Indicator Data'!H24))/(G$85-G$86)*10)))),1)</f>
        <v>6.4</v>
      </c>
      <c r="H22" s="43">
        <f>ROUND(IF('Indicator Data'!F24=0,0,IF(LOG('Indicator Data'!F24)&gt;H$85,10,IF(LOG('Indicator Data'!F24)&lt;H$86,0,10-(H$85-LOG('Indicator Data'!F24))/(H$85-H$86)*10))),1)</f>
        <v>0</v>
      </c>
      <c r="I22" s="43">
        <f>ROUND(IF('Indicator Data'!G24=0,0,IF(LOG('Indicator Data'!G24)&gt;I$85,10,IF(LOG('Indicator Data'!G24)&lt;I$86,0,10-(I$85-LOG('Indicator Data'!G24))/(I$85-I$86)*10))),1)</f>
        <v>0</v>
      </c>
      <c r="J22" s="43">
        <f t="shared" si="1"/>
        <v>0</v>
      </c>
      <c r="K22" s="43" t="str">
        <f>IF('Indicator Data'!J24="No data","x",ROUND(IF('Indicator Data'!J24=0,0,IF(LOG('Indicator Data'!J24)&gt;K$85,10,IF(LOG('Indicator Data'!J24)&lt;K$86,0,10-(K$85-LOG('Indicator Data'!J24))/(K$85-K$86)*10))),1))</f>
        <v>x</v>
      </c>
      <c r="L22" s="44">
        <f>'Indicator Data'!D24/'Indicator Data'!$BE24</f>
        <v>2.1049345945293252E-3</v>
      </c>
      <c r="M22" s="44">
        <f>'Indicator Data'!E24/'Indicator Data'!$BE24</f>
        <v>7.8018331895082473E-5</v>
      </c>
      <c r="N22" s="44">
        <f>IF(G22=0.1,0,'Indicator Data'!H24/'Indicator Data'!$BE24)</f>
        <v>2.7901182506572335E-3</v>
      </c>
      <c r="O22" s="44">
        <f>'Indicator Data'!F24/'Indicator Data'!$BE24</f>
        <v>0</v>
      </c>
      <c r="P22" s="44">
        <f>'Indicator Data'!G24/'Indicator Data'!$BE24</f>
        <v>0</v>
      </c>
      <c r="Q22" s="44" t="str">
        <f>IF('Indicator Data'!J24="No data","x",'Indicator Data'!J24/'Indicator Data'!$BE24)</f>
        <v>x</v>
      </c>
      <c r="R22" s="43">
        <f t="shared" si="2"/>
        <v>10</v>
      </c>
      <c r="S22" s="43">
        <f t="shared" si="3"/>
        <v>0.8</v>
      </c>
      <c r="T22" s="43">
        <f t="shared" si="4"/>
        <v>7.7</v>
      </c>
      <c r="U22" s="43">
        <f t="shared" si="5"/>
        <v>1.9</v>
      </c>
      <c r="V22" s="43">
        <f t="shared" si="6"/>
        <v>0</v>
      </c>
      <c r="W22" s="43">
        <f t="shared" si="7"/>
        <v>0</v>
      </c>
      <c r="X22" s="43">
        <f t="shared" si="8"/>
        <v>0</v>
      </c>
      <c r="Y22" s="43" t="str">
        <f>IF('Indicator Data'!J24="No data","x",ROUND(IF(Q22&gt;Y$85,10,IF(Q22&lt;Y$86,0,10-(Y$85-Q22)/(Y$85-Y$86)*10)),1))</f>
        <v>x</v>
      </c>
      <c r="Z22" s="43">
        <f t="shared" si="9"/>
        <v>8.6</v>
      </c>
      <c r="AA22" s="43">
        <f t="shared" si="14"/>
        <v>2.9</v>
      </c>
      <c r="AB22" s="43">
        <f t="shared" si="10"/>
        <v>0</v>
      </c>
      <c r="AC22" s="43">
        <f t="shared" si="11"/>
        <v>0</v>
      </c>
      <c r="AD22" s="43">
        <f t="shared" si="12"/>
        <v>0</v>
      </c>
      <c r="AE22" s="43" t="str">
        <f t="shared" si="15"/>
        <v>x</v>
      </c>
      <c r="AF22" s="45">
        <f t="shared" si="16"/>
        <v>7</v>
      </c>
      <c r="AG22" s="45">
        <f t="shared" si="13"/>
        <v>4.5</v>
      </c>
      <c r="AH22" s="45">
        <f t="shared" si="17"/>
        <v>0</v>
      </c>
      <c r="AI22" s="43">
        <f>IF('Indicator Data'!I24="No data","x",IF('Indicator Data'!BC24&lt;1000,"x",ROUND((IF('Indicator Data'!I24&gt;AI$85,10,IF('Indicator Data'!I24&lt;AI$86,0,10-(AI$85-'Indicator Data'!I24)/(AI$85-AI$86)*10))),1)))</f>
        <v>3.8</v>
      </c>
      <c r="AJ22" s="45">
        <f t="shared" si="18"/>
        <v>3.8</v>
      </c>
      <c r="AK22" s="144">
        <f t="shared" si="19"/>
        <v>4.3</v>
      </c>
      <c r="AL22" s="43">
        <f>ROUND(IF('Indicator Data'!N24=0,0,IF('Indicator Data'!N24&gt;AL$85,10,IF('Indicator Data'!N24&lt;AL$86,0,10-(AL$85-'Indicator Data'!N24)/(AL$85-AL$86)*10))),1)</f>
        <v>8.9</v>
      </c>
      <c r="AM22" s="43">
        <f>ROUND(IF('Indicator Data'!O24=0,0,IF(LOG('Indicator Data'!O24)&gt;LOG(AM$85),10,IF(LOG('Indicator Data'!O24)&lt;LOG(AM$86),0,10-(LOG(AM$85)-LOG('Indicator Data'!O24))/(LOG(AM$85)-LOG(AM$86))*10))),1)</f>
        <v>6.1</v>
      </c>
      <c r="AN22" s="45">
        <f t="shared" si="20"/>
        <v>7.8</v>
      </c>
      <c r="AO22" s="43">
        <f>'Indicator Data'!K24</f>
        <v>6</v>
      </c>
      <c r="AP22" s="43">
        <f>'Indicator Data'!L24</f>
        <v>7</v>
      </c>
      <c r="AQ22" s="45">
        <f t="shared" si="21"/>
        <v>6.5</v>
      </c>
      <c r="AR22" s="144">
        <f t="shared" si="22"/>
        <v>7.2</v>
      </c>
      <c r="AS22" s="14"/>
      <c r="AT22" s="78"/>
    </row>
    <row r="23" spans="1:46" s="3" customFormat="1">
      <c r="A23" s="227" t="s">
        <v>1</v>
      </c>
      <c r="B23" s="235" t="s">
        <v>724</v>
      </c>
      <c r="C23" s="236" t="s">
        <v>353</v>
      </c>
      <c r="D23" s="237">
        <f>ROUND(IF('Indicator Data'!D25=0,0.1,IF(LOG('Indicator Data'!D25)&gt;D$85,10,IF(LOG('Indicator Data'!D25)&lt;D$86,0,10-(D$85-LOG('Indicator Data'!D25))/(D$85-D$86)*10))),1)</f>
        <v>8</v>
      </c>
      <c r="E23" s="237">
        <f>ROUND(IF('Indicator Data'!E25=0,0.1,IF(LOG('Indicator Data'!E25)&gt;E$85,10,IF(LOG('Indicator Data'!E25)&lt;E$86,0,10-(E$85-LOG('Indicator Data'!E25))/(E$85-E$86)*10))),1)</f>
        <v>0.1</v>
      </c>
      <c r="F23" s="237">
        <f t="shared" si="0"/>
        <v>5.3</v>
      </c>
      <c r="G23" s="237">
        <f>ROUND(IF('Indicator Data'!H25="No data",0.1,IF('Indicator Data'!H25=0,0,IF(LOG('Indicator Data'!H25)&gt;G$85,10,IF(LOG('Indicator Data'!H25)&lt;G$86,0,10-(G$85-LOG('Indicator Data'!H25))/(G$85-G$86)*10)))),1)</f>
        <v>2.6</v>
      </c>
      <c r="H23" s="237">
        <f>ROUND(IF('Indicator Data'!F25=0,0,IF(LOG('Indicator Data'!F25)&gt;H$85,10,IF(LOG('Indicator Data'!F25)&lt;H$86,0,10-(H$85-LOG('Indicator Data'!F25))/(H$85-H$86)*10))),1)</f>
        <v>0</v>
      </c>
      <c r="I23" s="237">
        <f>ROUND(IF('Indicator Data'!G25=0,0,IF(LOG('Indicator Data'!G25)&gt;I$85,10,IF(LOG('Indicator Data'!G25)&lt;I$86,0,10-(I$85-LOG('Indicator Data'!G25))/(I$85-I$86)*10))),1)</f>
        <v>0</v>
      </c>
      <c r="J23" s="237">
        <f t="shared" si="1"/>
        <v>0</v>
      </c>
      <c r="K23" s="237" t="str">
        <f>IF('Indicator Data'!J25="No data","x",ROUND(IF('Indicator Data'!J25=0,0,IF(LOG('Indicator Data'!J25)&gt;K$85,10,IF(LOG('Indicator Data'!J25)&lt;K$86,0,10-(K$85-LOG('Indicator Data'!J25))/(K$85-K$86)*10))),1))</f>
        <v>x</v>
      </c>
      <c r="L23" s="238">
        <f>'Indicator Data'!D25/'Indicator Data'!$BE25</f>
        <v>1.1320106439075229E-3</v>
      </c>
      <c r="M23" s="238">
        <f>'Indicator Data'!E25/'Indicator Data'!$BE25</f>
        <v>0</v>
      </c>
      <c r="N23" s="238">
        <f>IF(G23=0.1,0,'Indicator Data'!H25/'Indicator Data'!$BE25)</f>
        <v>3.4998361934741129E-5</v>
      </c>
      <c r="O23" s="238">
        <f>'Indicator Data'!F25/'Indicator Data'!$BE25</f>
        <v>0</v>
      </c>
      <c r="P23" s="238">
        <f>'Indicator Data'!G25/'Indicator Data'!$BE25</f>
        <v>0</v>
      </c>
      <c r="Q23" s="238" t="str">
        <f>IF('Indicator Data'!J25="No data","x",'Indicator Data'!J25/'Indicator Data'!$BE25)</f>
        <v>x</v>
      </c>
      <c r="R23" s="237">
        <f t="shared" si="2"/>
        <v>5.7</v>
      </c>
      <c r="S23" s="237">
        <f t="shared" si="3"/>
        <v>0</v>
      </c>
      <c r="T23" s="237">
        <f t="shared" si="4"/>
        <v>3.4</v>
      </c>
      <c r="U23" s="237">
        <f t="shared" si="5"/>
        <v>0</v>
      </c>
      <c r="V23" s="237">
        <f t="shared" si="6"/>
        <v>0</v>
      </c>
      <c r="W23" s="237">
        <f t="shared" si="7"/>
        <v>0</v>
      </c>
      <c r="X23" s="237">
        <f t="shared" si="8"/>
        <v>0</v>
      </c>
      <c r="Y23" s="237" t="str">
        <f>IF('Indicator Data'!J25="No data","x",ROUND(IF(Q23&gt;Y$85,10,IF(Q23&lt;Y$86,0,10-(Y$85-Q23)/(Y$85-Y$86)*10)),1))</f>
        <v>x</v>
      </c>
      <c r="Z23" s="237">
        <f t="shared" si="9"/>
        <v>6.9</v>
      </c>
      <c r="AA23" s="237">
        <f t="shared" si="14"/>
        <v>0.1</v>
      </c>
      <c r="AB23" s="237">
        <f t="shared" si="10"/>
        <v>0</v>
      </c>
      <c r="AC23" s="237">
        <f t="shared" si="11"/>
        <v>0</v>
      </c>
      <c r="AD23" s="237">
        <f t="shared" si="12"/>
        <v>0</v>
      </c>
      <c r="AE23" s="237" t="str">
        <f t="shared" si="15"/>
        <v>x</v>
      </c>
      <c r="AF23" s="239">
        <f t="shared" si="16"/>
        <v>4.4000000000000004</v>
      </c>
      <c r="AG23" s="239">
        <f t="shared" si="13"/>
        <v>1.4</v>
      </c>
      <c r="AH23" s="239">
        <f t="shared" si="17"/>
        <v>0</v>
      </c>
      <c r="AI23" s="237">
        <f>IF('Indicator Data'!I25="No data","x",IF('Indicator Data'!BC25&lt;1000,"x",ROUND((IF('Indicator Data'!I25&gt;AI$85,10,IF('Indicator Data'!I25&lt;AI$86,0,10-(AI$85-'Indicator Data'!I25)/(AI$85-AI$86)*10))),1)))</f>
        <v>7.5</v>
      </c>
      <c r="AJ23" s="239">
        <f t="shared" si="18"/>
        <v>7.5</v>
      </c>
      <c r="AK23" s="240">
        <f t="shared" si="19"/>
        <v>4</v>
      </c>
      <c r="AL23" s="237">
        <f>ROUND(IF('Indicator Data'!N25=0,0,IF('Indicator Data'!N25&gt;AL$85,10,IF('Indicator Data'!N25&lt;AL$86,0,10-(AL$85-'Indicator Data'!N25)/(AL$85-AL$86)*10))),1)</f>
        <v>8.9</v>
      </c>
      <c r="AM23" s="237">
        <f>ROUND(IF('Indicator Data'!O25=0,0,IF(LOG('Indicator Data'!O25)&gt;LOG(AM$85),10,IF(LOG('Indicator Data'!O25)&lt;LOG(AM$86),0,10-(LOG(AM$85)-LOG('Indicator Data'!O25))/(LOG(AM$85)-LOG(AM$86))*10))),1)</f>
        <v>6.1</v>
      </c>
      <c r="AN23" s="239">
        <f t="shared" si="20"/>
        <v>7.8</v>
      </c>
      <c r="AO23" s="237">
        <f>'Indicator Data'!K25</f>
        <v>6</v>
      </c>
      <c r="AP23" s="237">
        <f>'Indicator Data'!L25</f>
        <v>5</v>
      </c>
      <c r="AQ23" s="239">
        <f t="shared" si="21"/>
        <v>5.5</v>
      </c>
      <c r="AR23" s="240">
        <f t="shared" si="22"/>
        <v>6.8</v>
      </c>
      <c r="AS23" s="14"/>
      <c r="AT23" s="78"/>
    </row>
    <row r="24" spans="1:46" s="3" customFormat="1">
      <c r="A24" s="224" t="s">
        <v>2</v>
      </c>
      <c r="B24" s="90" t="s">
        <v>725</v>
      </c>
      <c r="C24" s="136" t="s">
        <v>354</v>
      </c>
      <c r="D24" s="43">
        <f>ROUND(IF('Indicator Data'!D26=0,0.1,IF(LOG('Indicator Data'!D26)&gt;D$85,10,IF(LOG('Indicator Data'!D26)&lt;D$86,0,10-(D$85-LOG('Indicator Data'!D26))/(D$85-D$86)*10))),1)</f>
        <v>6.1</v>
      </c>
      <c r="E24" s="43">
        <f>ROUND(IF('Indicator Data'!E26=0,0.1,IF(LOG('Indicator Data'!E26)&gt;E$85,10,IF(LOG('Indicator Data'!E26)&lt;E$86,0,10-(E$85-LOG('Indicator Data'!E26))/(E$85-E$86)*10))),1)</f>
        <v>0.1</v>
      </c>
      <c r="F24" s="43">
        <f t="shared" si="0"/>
        <v>3.7</v>
      </c>
      <c r="G24" s="43">
        <f>ROUND(IF('Indicator Data'!H26="No data",0.1,IF('Indicator Data'!H26=0,0,IF(LOG('Indicator Data'!H26)&gt;G$85,10,IF(LOG('Indicator Data'!H26)&lt;G$86,0,10-(G$85-LOG('Indicator Data'!H26))/(G$85-G$86)*10)))),1)</f>
        <v>6.5</v>
      </c>
      <c r="H24" s="43">
        <f>ROUND(IF('Indicator Data'!F26=0,0,IF(LOG('Indicator Data'!F26)&gt;H$85,10,IF(LOG('Indicator Data'!F26)&lt;H$86,0,10-(H$85-LOG('Indicator Data'!F26))/(H$85-H$86)*10))),1)</f>
        <v>8.4</v>
      </c>
      <c r="I24" s="43">
        <f>ROUND(IF('Indicator Data'!G26=0,0,IF(LOG('Indicator Data'!G26)&gt;I$85,10,IF(LOG('Indicator Data'!G26)&lt;I$86,0,10-(I$85-LOG('Indicator Data'!G26))/(I$85-I$86)*10))),1)</f>
        <v>10</v>
      </c>
      <c r="J24" s="43">
        <f t="shared" si="1"/>
        <v>9.4</v>
      </c>
      <c r="K24" s="43">
        <f>IF('Indicator Data'!J26="No data","x",ROUND(IF('Indicator Data'!J26=0,0,IF(LOG('Indicator Data'!J26)&gt;K$85,10,IF(LOG('Indicator Data'!J26)&lt;K$86,0,10-(K$85-LOG('Indicator Data'!J26))/(K$85-K$86)*10))),1))</f>
        <v>0</v>
      </c>
      <c r="L24" s="44">
        <f>'Indicator Data'!D26/'Indicator Data'!$BE26</f>
        <v>2.0521108191982338E-3</v>
      </c>
      <c r="M24" s="44">
        <f>'Indicator Data'!E26/'Indicator Data'!$BE26</f>
        <v>0</v>
      </c>
      <c r="N24" s="44">
        <f>IF(G24=0.1,0,'Indicator Data'!H26/'Indicator Data'!$BE26)</f>
        <v>5.924190772396502E-3</v>
      </c>
      <c r="O24" s="44">
        <f>'Indicator Data'!F26/'Indicator Data'!$BE26</f>
        <v>4.6634447056192851E-2</v>
      </c>
      <c r="P24" s="44">
        <f>'Indicator Data'!G26/'Indicator Data'!$BE26</f>
        <v>3.3742434361437826E-2</v>
      </c>
      <c r="Q24" s="44">
        <f>IF('Indicator Data'!J26="No data","x",'Indicator Data'!J26/'Indicator Data'!$BE26)</f>
        <v>0</v>
      </c>
      <c r="R24" s="43">
        <f t="shared" si="2"/>
        <v>10</v>
      </c>
      <c r="S24" s="43">
        <f t="shared" si="3"/>
        <v>0</v>
      </c>
      <c r="T24" s="43">
        <f t="shared" si="4"/>
        <v>7.6</v>
      </c>
      <c r="U24" s="43">
        <f t="shared" si="5"/>
        <v>3.9</v>
      </c>
      <c r="V24" s="43">
        <f t="shared" si="6"/>
        <v>10</v>
      </c>
      <c r="W24" s="43">
        <f t="shared" si="7"/>
        <v>10</v>
      </c>
      <c r="X24" s="43">
        <f t="shared" si="8"/>
        <v>10</v>
      </c>
      <c r="Y24" s="43">
        <f>IF('Indicator Data'!J26="No data","x",ROUND(IF(Q24&gt;Y$85,10,IF(Q24&lt;Y$86,0,10-(Y$85-Q24)/(Y$85-Y$86)*10)),1))</f>
        <v>0</v>
      </c>
      <c r="Z24" s="43">
        <f t="shared" si="9"/>
        <v>8.1</v>
      </c>
      <c r="AA24" s="43">
        <f t="shared" si="14"/>
        <v>0.1</v>
      </c>
      <c r="AB24" s="43">
        <f t="shared" si="10"/>
        <v>9.1999999999999993</v>
      </c>
      <c r="AC24" s="43">
        <f t="shared" si="11"/>
        <v>10</v>
      </c>
      <c r="AD24" s="43">
        <f t="shared" si="12"/>
        <v>9.6999999999999993</v>
      </c>
      <c r="AE24" s="43">
        <f t="shared" si="15"/>
        <v>0</v>
      </c>
      <c r="AF24" s="45">
        <f t="shared" si="16"/>
        <v>6</v>
      </c>
      <c r="AG24" s="45">
        <f t="shared" si="13"/>
        <v>5.3</v>
      </c>
      <c r="AH24" s="45">
        <f t="shared" si="17"/>
        <v>9.6999999999999993</v>
      </c>
      <c r="AI24" s="43">
        <f>IF('Indicator Data'!I26="No data","x",IF('Indicator Data'!BC26&lt;1000,"x",ROUND((IF('Indicator Data'!I26&gt;AI$85,10,IF('Indicator Data'!I26&lt;AI$86,0,10-(AI$85-'Indicator Data'!I26)/(AI$85-AI$86)*10))),1)))</f>
        <v>0</v>
      </c>
      <c r="AJ24" s="45">
        <f t="shared" si="18"/>
        <v>0</v>
      </c>
      <c r="AK24" s="144">
        <f t="shared" si="19"/>
        <v>6.5</v>
      </c>
      <c r="AL24" s="43">
        <f>ROUND(IF('Indicator Data'!N26=0,0,IF('Indicator Data'!N26&gt;AL$85,10,IF('Indicator Data'!N26&lt;AL$86,0,10-(AL$85-'Indicator Data'!N26)/(AL$85-AL$86)*10))),1)</f>
        <v>2.1</v>
      </c>
      <c r="AM24" s="43">
        <f>ROUND(IF('Indicator Data'!O26=0,0,IF(LOG('Indicator Data'!O26)&gt;LOG(AM$85),10,IF(LOG('Indicator Data'!O26)&lt;LOG(AM$86),0,10-(LOG(AM$85)-LOG('Indicator Data'!O26))/(LOG(AM$85)-LOG(AM$86))*10))),1)</f>
        <v>5.5</v>
      </c>
      <c r="AN24" s="45">
        <f t="shared" si="20"/>
        <v>4</v>
      </c>
      <c r="AO24" s="43">
        <f>'Indicator Data'!K26</f>
        <v>3</v>
      </c>
      <c r="AP24" s="43">
        <f>'Indicator Data'!L26</f>
        <v>0</v>
      </c>
      <c r="AQ24" s="45">
        <f t="shared" si="21"/>
        <v>1.6</v>
      </c>
      <c r="AR24" s="144">
        <f t="shared" si="22"/>
        <v>2.9</v>
      </c>
      <c r="AS24" s="14"/>
      <c r="AT24" s="78"/>
    </row>
    <row r="25" spans="1:46" s="3" customFormat="1">
      <c r="A25" s="224" t="s">
        <v>2</v>
      </c>
      <c r="B25" s="90" t="s">
        <v>294</v>
      </c>
      <c r="C25" s="136" t="s">
        <v>355</v>
      </c>
      <c r="D25" s="43">
        <f>ROUND(IF('Indicator Data'!D27=0,0.1,IF(LOG('Indicator Data'!D27)&gt;D$85,10,IF(LOG('Indicator Data'!D27)&lt;D$86,0,10-(D$85-LOG('Indicator Data'!D27))/(D$85-D$86)*10))),1)</f>
        <v>4.7</v>
      </c>
      <c r="E25" s="43">
        <f>ROUND(IF('Indicator Data'!E27=0,0.1,IF(LOG('Indicator Data'!E27)&gt;E$85,10,IF(LOG('Indicator Data'!E27)&lt;E$86,0,10-(E$85-LOG('Indicator Data'!E27))/(E$85-E$86)*10))),1)</f>
        <v>0.1</v>
      </c>
      <c r="F25" s="43">
        <f t="shared" si="0"/>
        <v>2.7</v>
      </c>
      <c r="G25" s="43">
        <f>ROUND(IF('Indicator Data'!H27="No data",0.1,IF('Indicator Data'!H27=0,0,IF(LOG('Indicator Data'!H27)&gt;G$85,10,IF(LOG('Indicator Data'!H27)&lt;G$86,0,10-(G$85-LOG('Indicator Data'!H27))/(G$85-G$86)*10)))),1)</f>
        <v>5.3</v>
      </c>
      <c r="H25" s="43">
        <f>ROUND(IF('Indicator Data'!F27=0,0,IF(LOG('Indicator Data'!F27)&gt;H$85,10,IF(LOG('Indicator Data'!F27)&lt;H$86,0,10-(H$85-LOG('Indicator Data'!F27))/(H$85-H$86)*10))),1)</f>
        <v>3</v>
      </c>
      <c r="I25" s="43">
        <f>ROUND(IF('Indicator Data'!G27=0,0,IF(LOG('Indicator Data'!G27)&gt;I$85,10,IF(LOG('Indicator Data'!G27)&lt;I$86,0,10-(I$85-LOG('Indicator Data'!G27))/(I$85-I$86)*10))),1)</f>
        <v>2.7</v>
      </c>
      <c r="J25" s="43">
        <f t="shared" si="1"/>
        <v>2.9</v>
      </c>
      <c r="K25" s="43">
        <f>IF('Indicator Data'!J27="No data","x",ROUND(IF('Indicator Data'!J27=0,0,IF(LOG('Indicator Data'!J27)&gt;K$85,10,IF(LOG('Indicator Data'!J27)&lt;K$86,0,10-(K$85-LOG('Indicator Data'!J27))/(K$85-K$86)*10))),1))</f>
        <v>0</v>
      </c>
      <c r="L25" s="44">
        <f>'Indicator Data'!D27/'Indicator Data'!$BE27</f>
        <v>2.0976491724914266E-3</v>
      </c>
      <c r="M25" s="44">
        <f>'Indicator Data'!E27/'Indicator Data'!$BE27</f>
        <v>0</v>
      </c>
      <c r="N25" s="44">
        <f>IF(G25=0.1,0,'Indicator Data'!H27/'Indicator Data'!$BE27)</f>
        <v>5.819223431910347E-3</v>
      </c>
      <c r="O25" s="44">
        <f>'Indicator Data'!F27/'Indicator Data'!$BE27</f>
        <v>2.757865445905063E-4</v>
      </c>
      <c r="P25" s="44">
        <f>'Indicator Data'!G27/'Indicator Data'!$BE27</f>
        <v>1.0028601621472956E-4</v>
      </c>
      <c r="Q25" s="44">
        <f>IF('Indicator Data'!J27="No data","x",'Indicator Data'!J27/'Indicator Data'!$BE27)</f>
        <v>0</v>
      </c>
      <c r="R25" s="43">
        <f t="shared" si="2"/>
        <v>10</v>
      </c>
      <c r="S25" s="43">
        <f t="shared" si="3"/>
        <v>0</v>
      </c>
      <c r="T25" s="43">
        <f t="shared" si="4"/>
        <v>7.6</v>
      </c>
      <c r="U25" s="43">
        <f t="shared" si="5"/>
        <v>3.9</v>
      </c>
      <c r="V25" s="43">
        <f t="shared" si="6"/>
        <v>0.9</v>
      </c>
      <c r="W25" s="43">
        <f t="shared" si="7"/>
        <v>2</v>
      </c>
      <c r="X25" s="43">
        <f t="shared" si="8"/>
        <v>1.5</v>
      </c>
      <c r="Y25" s="43">
        <f>IF('Indicator Data'!J27="No data","x",ROUND(IF(Q25&gt;Y$85,10,IF(Q25&lt;Y$86,0,10-(Y$85-Q25)/(Y$85-Y$86)*10)),1))</f>
        <v>0</v>
      </c>
      <c r="Z25" s="43">
        <f t="shared" si="9"/>
        <v>7.4</v>
      </c>
      <c r="AA25" s="43">
        <f t="shared" si="14"/>
        <v>0.1</v>
      </c>
      <c r="AB25" s="43">
        <f t="shared" si="10"/>
        <v>2</v>
      </c>
      <c r="AC25" s="43">
        <f t="shared" si="11"/>
        <v>2.4</v>
      </c>
      <c r="AD25" s="43">
        <f t="shared" si="12"/>
        <v>2.2000000000000002</v>
      </c>
      <c r="AE25" s="43">
        <f t="shared" si="15"/>
        <v>0</v>
      </c>
      <c r="AF25" s="45">
        <f t="shared" si="16"/>
        <v>5.7</v>
      </c>
      <c r="AG25" s="45">
        <f t="shared" si="13"/>
        <v>4.5999999999999996</v>
      </c>
      <c r="AH25" s="45">
        <f t="shared" si="17"/>
        <v>2.2000000000000002</v>
      </c>
      <c r="AI25" s="43">
        <f>IF('Indicator Data'!I27="No data","x",IF('Indicator Data'!BC27&lt;1000,"x",ROUND((IF('Indicator Data'!I27&gt;AI$85,10,IF('Indicator Data'!I27&lt;AI$86,0,10-(AI$85-'Indicator Data'!I27)/(AI$85-AI$86)*10))),1)))</f>
        <v>0</v>
      </c>
      <c r="AJ25" s="45">
        <f t="shared" si="18"/>
        <v>0</v>
      </c>
      <c r="AK25" s="144">
        <f t="shared" si="19"/>
        <v>3.4</v>
      </c>
      <c r="AL25" s="43">
        <f>ROUND(IF('Indicator Data'!N27=0,0,IF('Indicator Data'!N27&gt;AL$85,10,IF('Indicator Data'!N27&lt;AL$86,0,10-(AL$85-'Indicator Data'!N27)/(AL$85-AL$86)*10))),1)</f>
        <v>2.1</v>
      </c>
      <c r="AM25" s="43">
        <f>ROUND(IF('Indicator Data'!O27=0,0,IF(LOG('Indicator Data'!O27)&gt;LOG(AM$85),10,IF(LOG('Indicator Data'!O27)&lt;LOG(AM$86),0,10-(LOG(AM$85)-LOG('Indicator Data'!O27))/(LOG(AM$85)-LOG(AM$86))*10))),1)</f>
        <v>5.5</v>
      </c>
      <c r="AN25" s="45">
        <f t="shared" si="20"/>
        <v>4</v>
      </c>
      <c r="AO25" s="43">
        <f>'Indicator Data'!K27</f>
        <v>3</v>
      </c>
      <c r="AP25" s="43">
        <f>'Indicator Data'!L27</f>
        <v>0</v>
      </c>
      <c r="AQ25" s="45">
        <f t="shared" si="21"/>
        <v>1.6</v>
      </c>
      <c r="AR25" s="144">
        <f t="shared" si="22"/>
        <v>2.9</v>
      </c>
      <c r="AS25" s="14"/>
      <c r="AT25" s="78"/>
    </row>
    <row r="26" spans="1:46" s="3" customFormat="1">
      <c r="A26" s="224" t="s">
        <v>2</v>
      </c>
      <c r="B26" s="90" t="s">
        <v>295</v>
      </c>
      <c r="C26" s="136" t="s">
        <v>356</v>
      </c>
      <c r="D26" s="43">
        <f>ROUND(IF('Indicator Data'!D28=0,0.1,IF(LOG('Indicator Data'!D28)&gt;D$85,10,IF(LOG('Indicator Data'!D28)&lt;D$86,0,10-(D$85-LOG('Indicator Data'!D28))/(D$85-D$86)*10))),1)</f>
        <v>7</v>
      </c>
      <c r="E26" s="43">
        <f>ROUND(IF('Indicator Data'!E28=0,0.1,IF(LOG('Indicator Data'!E28)&gt;E$85,10,IF(LOG('Indicator Data'!E28)&lt;E$86,0,10-(E$85-LOG('Indicator Data'!E28))/(E$85-E$86)*10))),1)</f>
        <v>5.3</v>
      </c>
      <c r="F26" s="43">
        <f t="shared" si="0"/>
        <v>6.2</v>
      </c>
      <c r="G26" s="43">
        <f>ROUND(IF('Indicator Data'!H28="No data",0.1,IF('Indicator Data'!H28=0,0,IF(LOG('Indicator Data'!H28)&gt;G$85,10,IF(LOG('Indicator Data'!H28)&lt;G$86,0,10-(G$85-LOG('Indicator Data'!H28))/(G$85-G$86)*10)))),1)</f>
        <v>7.7</v>
      </c>
      <c r="H26" s="43">
        <f>ROUND(IF('Indicator Data'!F28=0,0,IF(LOG('Indicator Data'!F28)&gt;H$85,10,IF(LOG('Indicator Data'!F28)&lt;H$86,0,10-(H$85-LOG('Indicator Data'!F28))/(H$85-H$86)*10))),1)</f>
        <v>2.9</v>
      </c>
      <c r="I26" s="43">
        <f>ROUND(IF('Indicator Data'!G28=0,0,IF(LOG('Indicator Data'!G28)&gt;I$85,10,IF(LOG('Indicator Data'!G28)&lt;I$86,0,10-(I$85-LOG('Indicator Data'!G28))/(I$85-I$86)*10))),1)</f>
        <v>2.6</v>
      </c>
      <c r="J26" s="43">
        <f t="shared" si="1"/>
        <v>2.8</v>
      </c>
      <c r="K26" s="43">
        <f>IF('Indicator Data'!J28="No data","x",ROUND(IF('Indicator Data'!J28=0,0,IF(LOG('Indicator Data'!J28)&gt;K$85,10,IF(LOG('Indicator Data'!J28)&lt;K$86,0,10-(K$85-LOG('Indicator Data'!J28))/(K$85-K$86)*10))),1))</f>
        <v>8.1999999999999993</v>
      </c>
      <c r="L26" s="44">
        <f>'Indicator Data'!D28/'Indicator Data'!$BE28</f>
        <v>2.1056586927071155E-3</v>
      </c>
      <c r="M26" s="44">
        <f>'Indicator Data'!E28/'Indicator Data'!$BE28</f>
        <v>1.2596503092993254E-4</v>
      </c>
      <c r="N26" s="44">
        <f>IF(G26=0.1,0,'Indicator Data'!H28/'Indicator Data'!$BE28)</f>
        <v>8.3328257529746482E-3</v>
      </c>
      <c r="O26" s="44">
        <f>'Indicator Data'!F28/'Indicator Data'!$BE28</f>
        <v>4.7662444135650144E-5</v>
      </c>
      <c r="P26" s="44">
        <f>'Indicator Data'!G28/'Indicator Data'!$BE28</f>
        <v>1.8724531624719702E-5</v>
      </c>
      <c r="Q26" s="44">
        <f>IF('Indicator Data'!J28="No data","x",'Indicator Data'!J28/'Indicator Data'!$BE28)</f>
        <v>2.2050476554560536E-2</v>
      </c>
      <c r="R26" s="43">
        <f t="shared" si="2"/>
        <v>10</v>
      </c>
      <c r="S26" s="43">
        <f t="shared" si="3"/>
        <v>1.3</v>
      </c>
      <c r="T26" s="43">
        <f t="shared" si="4"/>
        <v>7.8</v>
      </c>
      <c r="U26" s="43">
        <f t="shared" si="5"/>
        <v>5.6</v>
      </c>
      <c r="V26" s="43">
        <f t="shared" si="6"/>
        <v>0.2</v>
      </c>
      <c r="W26" s="43">
        <f t="shared" si="7"/>
        <v>0.4</v>
      </c>
      <c r="X26" s="43">
        <f t="shared" si="8"/>
        <v>0.3</v>
      </c>
      <c r="Y26" s="43">
        <f>IF('Indicator Data'!J28="No data","x",ROUND(IF(Q26&gt;Y$85,10,IF(Q26&lt;Y$86,0,10-(Y$85-Q26)/(Y$85-Y$86)*10)),1))</f>
        <v>7.4</v>
      </c>
      <c r="Z26" s="43">
        <f t="shared" si="9"/>
        <v>8.5</v>
      </c>
      <c r="AA26" s="43">
        <f t="shared" si="14"/>
        <v>3.3</v>
      </c>
      <c r="AB26" s="43">
        <f t="shared" si="10"/>
        <v>1.6</v>
      </c>
      <c r="AC26" s="43">
        <f t="shared" si="11"/>
        <v>1.5</v>
      </c>
      <c r="AD26" s="43">
        <f t="shared" si="12"/>
        <v>1.6</v>
      </c>
      <c r="AE26" s="43">
        <f t="shared" si="15"/>
        <v>7.8</v>
      </c>
      <c r="AF26" s="45">
        <f t="shared" si="16"/>
        <v>7.1</v>
      </c>
      <c r="AG26" s="45">
        <f t="shared" si="13"/>
        <v>6.8</v>
      </c>
      <c r="AH26" s="45">
        <f t="shared" si="17"/>
        <v>1.6</v>
      </c>
      <c r="AI26" s="43">
        <f>IF('Indicator Data'!I28="No data","x",IF('Indicator Data'!BC28&lt;1000,"x",ROUND((IF('Indicator Data'!I28&gt;AI$85,10,IF('Indicator Data'!I28&lt;AI$86,0,10-(AI$85-'Indicator Data'!I28)/(AI$85-AI$86)*10))),1)))</f>
        <v>1.3</v>
      </c>
      <c r="AJ26" s="45">
        <f t="shared" si="18"/>
        <v>4.5999999999999996</v>
      </c>
      <c r="AK26" s="144">
        <f t="shared" si="19"/>
        <v>5.4</v>
      </c>
      <c r="AL26" s="43">
        <f>ROUND(IF('Indicator Data'!N28=0,0,IF('Indicator Data'!N28&gt;AL$85,10,IF('Indicator Data'!N28&lt;AL$86,0,10-(AL$85-'Indicator Data'!N28)/(AL$85-AL$86)*10))),1)</f>
        <v>2.1</v>
      </c>
      <c r="AM26" s="43">
        <f>ROUND(IF('Indicator Data'!O28=0,0,IF(LOG('Indicator Data'!O28)&gt;LOG(AM$85),10,IF(LOG('Indicator Data'!O28)&lt;LOG(AM$86),0,10-(LOG(AM$85)-LOG('Indicator Data'!O28))/(LOG(AM$85)-LOG(AM$86))*10))),1)</f>
        <v>5.5</v>
      </c>
      <c r="AN26" s="45">
        <f t="shared" si="20"/>
        <v>4</v>
      </c>
      <c r="AO26" s="43">
        <f>'Indicator Data'!K28</f>
        <v>3</v>
      </c>
      <c r="AP26" s="43">
        <f>'Indicator Data'!L28</f>
        <v>5</v>
      </c>
      <c r="AQ26" s="45">
        <f t="shared" si="21"/>
        <v>4.0999999999999996</v>
      </c>
      <c r="AR26" s="144">
        <f t="shared" si="22"/>
        <v>4.0999999999999996</v>
      </c>
      <c r="AS26" s="14"/>
      <c r="AT26" s="78"/>
    </row>
    <row r="27" spans="1:46" s="3" customFormat="1">
      <c r="A27" s="224" t="s">
        <v>2</v>
      </c>
      <c r="B27" s="90" t="s">
        <v>726</v>
      </c>
      <c r="C27" s="136" t="s">
        <v>357</v>
      </c>
      <c r="D27" s="43">
        <f>ROUND(IF('Indicator Data'!D29=0,0.1,IF(LOG('Indicator Data'!D29)&gt;D$85,10,IF(LOG('Indicator Data'!D29)&lt;D$86,0,10-(D$85-LOG('Indicator Data'!D29))/(D$85-D$86)*10))),1)</f>
        <v>6.2</v>
      </c>
      <c r="E27" s="43">
        <f>ROUND(IF('Indicator Data'!E29=0,0.1,IF(LOG('Indicator Data'!E29)&gt;E$85,10,IF(LOG('Indicator Data'!E29)&lt;E$86,0,10-(E$85-LOG('Indicator Data'!E29))/(E$85-E$86)*10))),1)</f>
        <v>6.8</v>
      </c>
      <c r="F27" s="43">
        <f t="shared" si="0"/>
        <v>6.5</v>
      </c>
      <c r="G27" s="43">
        <f>ROUND(IF('Indicator Data'!H29="No data",0.1,IF('Indicator Data'!H29=0,0,IF(LOG('Indicator Data'!H29)&gt;G$85,10,IF(LOG('Indicator Data'!H29)&lt;G$86,0,10-(G$85-LOG('Indicator Data'!H29))/(G$85-G$86)*10)))),1)</f>
        <v>5</v>
      </c>
      <c r="H27" s="43">
        <f>ROUND(IF('Indicator Data'!F29=0,0,IF(LOG('Indicator Data'!F29)&gt;H$85,10,IF(LOG('Indicator Data'!F29)&lt;H$86,0,10-(H$85-LOG('Indicator Data'!F29))/(H$85-H$86)*10))),1)</f>
        <v>4.2</v>
      </c>
      <c r="I27" s="43">
        <f>ROUND(IF('Indicator Data'!G29=0,0,IF(LOG('Indicator Data'!G29)&gt;I$85,10,IF(LOG('Indicator Data'!G29)&lt;I$86,0,10-(I$85-LOG('Indicator Data'!G29))/(I$85-I$86)*10))),1)</f>
        <v>4.9000000000000004</v>
      </c>
      <c r="J27" s="43">
        <f t="shared" si="1"/>
        <v>4.5999999999999996</v>
      </c>
      <c r="K27" s="43">
        <f>IF('Indicator Data'!J29="No data","x",ROUND(IF('Indicator Data'!J29=0,0,IF(LOG('Indicator Data'!J29)&gt;K$85,10,IF(LOG('Indicator Data'!J29)&lt;K$86,0,10-(K$85-LOG('Indicator Data'!J29))/(K$85-K$86)*10))),1))</f>
        <v>7.8</v>
      </c>
      <c r="L27" s="44">
        <f>'Indicator Data'!D29/'Indicator Data'!$BE29</f>
        <v>2.1060103315899475E-3</v>
      </c>
      <c r="M27" s="44">
        <f>'Indicator Data'!E29/'Indicator Data'!$BE29</f>
        <v>7.0976038799440216E-4</v>
      </c>
      <c r="N27" s="44">
        <f>IF(G27=0.1,0,'Indicator Data'!H29/'Indicator Data'!$BE29)</f>
        <v>1.6368140795289124E-3</v>
      </c>
      <c r="O27" s="44">
        <f>'Indicator Data'!F29/'Indicator Data'!$BE29</f>
        <v>3.7815102639046015E-4</v>
      </c>
      <c r="P27" s="44">
        <f>'Indicator Data'!G29/'Indicator Data'!$BE29</f>
        <v>2.7343228062079428E-4</v>
      </c>
      <c r="Q27" s="44">
        <f>IF('Indicator Data'!J29="No data","x",'Indicator Data'!J29/'Indicator Data'!$BE29)</f>
        <v>2.2431264393321038E-2</v>
      </c>
      <c r="R27" s="43">
        <f t="shared" si="2"/>
        <v>10</v>
      </c>
      <c r="S27" s="43">
        <f t="shared" si="3"/>
        <v>7.1</v>
      </c>
      <c r="T27" s="43">
        <f t="shared" si="4"/>
        <v>9</v>
      </c>
      <c r="U27" s="43">
        <f t="shared" si="5"/>
        <v>1.1000000000000001</v>
      </c>
      <c r="V27" s="43">
        <f t="shared" si="6"/>
        <v>1.3</v>
      </c>
      <c r="W27" s="43">
        <f t="shared" si="7"/>
        <v>5.5</v>
      </c>
      <c r="X27" s="43">
        <f t="shared" si="8"/>
        <v>3.7</v>
      </c>
      <c r="Y27" s="43">
        <f>IF('Indicator Data'!J29="No data","x",ROUND(IF(Q27&gt;Y$85,10,IF(Q27&lt;Y$86,0,10-(Y$85-Q27)/(Y$85-Y$86)*10)),1))</f>
        <v>7.5</v>
      </c>
      <c r="Z27" s="43">
        <f t="shared" si="9"/>
        <v>8.1</v>
      </c>
      <c r="AA27" s="43">
        <f t="shared" si="14"/>
        <v>7</v>
      </c>
      <c r="AB27" s="43">
        <f t="shared" si="10"/>
        <v>2.8</v>
      </c>
      <c r="AC27" s="43">
        <f t="shared" si="11"/>
        <v>5.2</v>
      </c>
      <c r="AD27" s="43">
        <f t="shared" si="12"/>
        <v>4.0999999999999996</v>
      </c>
      <c r="AE27" s="43">
        <f t="shared" si="15"/>
        <v>7.7</v>
      </c>
      <c r="AF27" s="45">
        <f t="shared" si="16"/>
        <v>8</v>
      </c>
      <c r="AG27" s="45">
        <f t="shared" si="13"/>
        <v>3.3</v>
      </c>
      <c r="AH27" s="45">
        <f t="shared" si="17"/>
        <v>4.2</v>
      </c>
      <c r="AI27" s="43">
        <f>IF('Indicator Data'!I29="No data","x",IF('Indicator Data'!BC29&lt;1000,"x",ROUND((IF('Indicator Data'!I29&gt;AI$85,10,IF('Indicator Data'!I29&lt;AI$86,0,10-(AI$85-'Indicator Data'!I29)/(AI$85-AI$86)*10))),1)))</f>
        <v>2.5</v>
      </c>
      <c r="AJ27" s="45">
        <f t="shared" si="18"/>
        <v>5.0999999999999996</v>
      </c>
      <c r="AK27" s="144">
        <f t="shared" si="19"/>
        <v>5.5</v>
      </c>
      <c r="AL27" s="43">
        <f>ROUND(IF('Indicator Data'!N29=0,0,IF('Indicator Data'!N29&gt;AL$85,10,IF('Indicator Data'!N29&lt;AL$86,0,10-(AL$85-'Indicator Data'!N29)/(AL$85-AL$86)*10))),1)</f>
        <v>2.1</v>
      </c>
      <c r="AM27" s="43">
        <f>ROUND(IF('Indicator Data'!O29=0,0,IF(LOG('Indicator Data'!O29)&gt;LOG(AM$85),10,IF(LOG('Indicator Data'!O29)&lt;LOG(AM$86),0,10-(LOG(AM$85)-LOG('Indicator Data'!O29))/(LOG(AM$85)-LOG(AM$86))*10))),1)</f>
        <v>5.5</v>
      </c>
      <c r="AN27" s="45">
        <f t="shared" si="20"/>
        <v>4</v>
      </c>
      <c r="AO27" s="43">
        <f>'Indicator Data'!K29</f>
        <v>3</v>
      </c>
      <c r="AP27" s="43">
        <f>'Indicator Data'!L29</f>
        <v>0</v>
      </c>
      <c r="AQ27" s="45">
        <f t="shared" si="21"/>
        <v>1.6</v>
      </c>
      <c r="AR27" s="144">
        <f t="shared" si="22"/>
        <v>2.9</v>
      </c>
      <c r="AS27" s="14"/>
      <c r="AT27" s="78"/>
    </row>
    <row r="28" spans="1:46" s="3" customFormat="1">
      <c r="A28" s="224" t="s">
        <v>2</v>
      </c>
      <c r="B28" s="90" t="s">
        <v>296</v>
      </c>
      <c r="C28" s="136" t="s">
        <v>358</v>
      </c>
      <c r="D28" s="43">
        <f>ROUND(IF('Indicator Data'!D30=0,0.1,IF(LOG('Indicator Data'!D30)&gt;D$85,10,IF(LOG('Indicator Data'!D30)&lt;D$86,0,10-(D$85-LOG('Indicator Data'!D30))/(D$85-D$86)*10))),1)</f>
        <v>6.7</v>
      </c>
      <c r="E28" s="43">
        <f>ROUND(IF('Indicator Data'!E30=0,0.1,IF(LOG('Indicator Data'!E30)&gt;E$85,10,IF(LOG('Indicator Data'!E30)&lt;E$86,0,10-(E$85-LOG('Indicator Data'!E30))/(E$85-E$86)*10))),1)</f>
        <v>4.8</v>
      </c>
      <c r="F28" s="43">
        <f t="shared" si="0"/>
        <v>5.8</v>
      </c>
      <c r="G28" s="43">
        <f>ROUND(IF('Indicator Data'!H30="No data",0.1,IF('Indicator Data'!H30=0,0,IF(LOG('Indicator Data'!H30)&gt;G$85,10,IF(LOG('Indicator Data'!H30)&lt;G$86,0,10-(G$85-LOG('Indicator Data'!H30))/(G$85-G$86)*10)))),1)</f>
        <v>7.1</v>
      </c>
      <c r="H28" s="43">
        <f>ROUND(IF('Indicator Data'!F30=0,0,IF(LOG('Indicator Data'!F30)&gt;H$85,10,IF(LOG('Indicator Data'!F30)&lt;H$86,0,10-(H$85-LOG('Indicator Data'!F30))/(H$85-H$86)*10))),1)</f>
        <v>0</v>
      </c>
      <c r="I28" s="43">
        <f>ROUND(IF('Indicator Data'!G30=0,0,IF(LOG('Indicator Data'!G30)&gt;I$85,10,IF(LOG('Indicator Data'!G30)&lt;I$86,0,10-(I$85-LOG('Indicator Data'!G30))/(I$85-I$86)*10))),1)</f>
        <v>0</v>
      </c>
      <c r="J28" s="43">
        <f t="shared" si="1"/>
        <v>0</v>
      </c>
      <c r="K28" s="43">
        <f>IF('Indicator Data'!J30="No data","x",ROUND(IF('Indicator Data'!J30=0,0,IF(LOG('Indicator Data'!J30)&gt;K$85,10,IF(LOG('Indicator Data'!J30)&lt;K$86,0,10-(K$85-LOG('Indicator Data'!J30))/(K$85-K$86)*10))),1))</f>
        <v>8</v>
      </c>
      <c r="L28" s="44">
        <f>'Indicator Data'!D30/'Indicator Data'!$BE30</f>
        <v>2.10586061271109E-3</v>
      </c>
      <c r="M28" s="44">
        <f>'Indicator Data'!E30/'Indicator Data'!$BE30</f>
        <v>9.3865880023943945E-5</v>
      </c>
      <c r="N28" s="44">
        <f>IF(G28=0.1,0,'Indicator Data'!H30/'Indicator Data'!$BE30)</f>
        <v>6.2912762512219349E-3</v>
      </c>
      <c r="O28" s="44">
        <f>'Indicator Data'!F30/'Indicator Data'!$BE30</f>
        <v>0</v>
      </c>
      <c r="P28" s="44">
        <f>'Indicator Data'!G30/'Indicator Data'!$BE30</f>
        <v>0</v>
      </c>
      <c r="Q28" s="44">
        <f>IF('Indicator Data'!J30="No data","x",'Indicator Data'!J30/'Indicator Data'!$BE30)</f>
        <v>2.0970989470077681E-2</v>
      </c>
      <c r="R28" s="43">
        <f t="shared" si="2"/>
        <v>10</v>
      </c>
      <c r="S28" s="43">
        <f t="shared" si="3"/>
        <v>0.9</v>
      </c>
      <c r="T28" s="43">
        <f t="shared" si="4"/>
        <v>7.7</v>
      </c>
      <c r="U28" s="43">
        <f t="shared" si="5"/>
        <v>4.2</v>
      </c>
      <c r="V28" s="43">
        <f t="shared" si="6"/>
        <v>0</v>
      </c>
      <c r="W28" s="43">
        <f t="shared" si="7"/>
        <v>0</v>
      </c>
      <c r="X28" s="43">
        <f t="shared" si="8"/>
        <v>0</v>
      </c>
      <c r="Y28" s="43">
        <f>IF('Indicator Data'!J30="No data","x",ROUND(IF(Q28&gt;Y$85,10,IF(Q28&lt;Y$86,0,10-(Y$85-Q28)/(Y$85-Y$86)*10)),1))</f>
        <v>7</v>
      </c>
      <c r="Z28" s="43">
        <f t="shared" si="9"/>
        <v>8.4</v>
      </c>
      <c r="AA28" s="43">
        <f t="shared" si="14"/>
        <v>2.9</v>
      </c>
      <c r="AB28" s="43">
        <f t="shared" si="10"/>
        <v>0</v>
      </c>
      <c r="AC28" s="43">
        <f t="shared" si="11"/>
        <v>0</v>
      </c>
      <c r="AD28" s="43">
        <f t="shared" si="12"/>
        <v>0</v>
      </c>
      <c r="AE28" s="43">
        <f t="shared" si="15"/>
        <v>7.5</v>
      </c>
      <c r="AF28" s="45">
        <f t="shared" si="16"/>
        <v>6.9</v>
      </c>
      <c r="AG28" s="45">
        <f t="shared" si="13"/>
        <v>5.8</v>
      </c>
      <c r="AH28" s="45">
        <f t="shared" si="17"/>
        <v>0</v>
      </c>
      <c r="AI28" s="43">
        <f>IF('Indicator Data'!I30="No data","x",IF('Indicator Data'!BC30&lt;1000,"x",ROUND((IF('Indicator Data'!I30&gt;AI$85,10,IF('Indicator Data'!I30&lt;AI$86,0,10-(AI$85-'Indicator Data'!I30)/(AI$85-AI$86)*10))),1)))</f>
        <v>6.3</v>
      </c>
      <c r="AJ28" s="45">
        <f t="shared" si="18"/>
        <v>6.9</v>
      </c>
      <c r="AK28" s="144">
        <f t="shared" si="19"/>
        <v>5.4</v>
      </c>
      <c r="AL28" s="43">
        <f>ROUND(IF('Indicator Data'!N30=0,0,IF('Indicator Data'!N30&gt;AL$85,10,IF('Indicator Data'!N30&lt;AL$86,0,10-(AL$85-'Indicator Data'!N30)/(AL$85-AL$86)*10))),1)</f>
        <v>2.1</v>
      </c>
      <c r="AM28" s="43">
        <f>ROUND(IF('Indicator Data'!O30=0,0,IF(LOG('Indicator Data'!O30)&gt;LOG(AM$85),10,IF(LOG('Indicator Data'!O30)&lt;LOG(AM$86),0,10-(LOG(AM$85)-LOG('Indicator Data'!O30))/(LOG(AM$85)-LOG(AM$86))*10))),1)</f>
        <v>5.5</v>
      </c>
      <c r="AN28" s="45">
        <f t="shared" si="20"/>
        <v>4</v>
      </c>
      <c r="AO28" s="43">
        <f>'Indicator Data'!K30</f>
        <v>3</v>
      </c>
      <c r="AP28" s="43">
        <f>'Indicator Data'!L30</f>
        <v>5</v>
      </c>
      <c r="AQ28" s="45">
        <f t="shared" si="21"/>
        <v>4.0999999999999996</v>
      </c>
      <c r="AR28" s="144">
        <f t="shared" si="22"/>
        <v>4.0999999999999996</v>
      </c>
      <c r="AS28" s="14"/>
      <c r="AT28" s="78"/>
    </row>
    <row r="29" spans="1:46" s="3" customFormat="1">
      <c r="A29" s="224" t="s">
        <v>2</v>
      </c>
      <c r="B29" s="90" t="s">
        <v>297</v>
      </c>
      <c r="C29" s="136" t="s">
        <v>359</v>
      </c>
      <c r="D29" s="43">
        <f>ROUND(IF('Indicator Data'!D31=0,0.1,IF(LOG('Indicator Data'!D31)&gt;D$85,10,IF(LOG('Indicator Data'!D31)&lt;D$86,0,10-(D$85-LOG('Indicator Data'!D31))/(D$85-D$86)*10))),1)</f>
        <v>4.2</v>
      </c>
      <c r="E29" s="43">
        <f>ROUND(IF('Indicator Data'!E31=0,0.1,IF(LOG('Indicator Data'!E31)&gt;E$85,10,IF(LOG('Indicator Data'!E31)&lt;E$86,0,10-(E$85-LOG('Indicator Data'!E31))/(E$85-E$86)*10))),1)</f>
        <v>5.7</v>
      </c>
      <c r="F29" s="43">
        <f t="shared" si="0"/>
        <v>5</v>
      </c>
      <c r="G29" s="43">
        <f>ROUND(IF('Indicator Data'!H31="No data",0.1,IF('Indicator Data'!H31=0,0,IF(LOG('Indicator Data'!H31)&gt;G$85,10,IF(LOG('Indicator Data'!H31)&lt;G$86,0,10-(G$85-LOG('Indicator Data'!H31))/(G$85-G$86)*10)))),1)</f>
        <v>4.9000000000000004</v>
      </c>
      <c r="H29" s="43">
        <f>ROUND(IF('Indicator Data'!F31=0,0,IF(LOG('Indicator Data'!F31)&gt;H$85,10,IF(LOG('Indicator Data'!F31)&lt;H$86,0,10-(H$85-LOG('Indicator Data'!F31))/(H$85-H$86)*10))),1)</f>
        <v>6.9</v>
      </c>
      <c r="I29" s="43">
        <f>ROUND(IF('Indicator Data'!G31=0,0,IF(LOG('Indicator Data'!G31)&gt;I$85,10,IF(LOG('Indicator Data'!G31)&lt;I$86,0,10-(I$85-LOG('Indicator Data'!G31))/(I$85-I$86)*10))),1)</f>
        <v>7.6</v>
      </c>
      <c r="J29" s="43">
        <f t="shared" si="1"/>
        <v>7.3</v>
      </c>
      <c r="K29" s="43">
        <f>IF('Indicator Data'!J31="No data","x",ROUND(IF('Indicator Data'!J31=0,0,IF(LOG('Indicator Data'!J31)&gt;K$85,10,IF(LOG('Indicator Data'!J31)&lt;K$86,0,10-(K$85-LOG('Indicator Data'!J31))/(K$85-K$86)*10))),1))</f>
        <v>6.7</v>
      </c>
      <c r="L29" s="44">
        <f>'Indicator Data'!D31/'Indicator Data'!$BE31</f>
        <v>2.106239096002212E-3</v>
      </c>
      <c r="M29" s="44">
        <f>'Indicator Data'!E31/'Indicator Data'!$BE31</f>
        <v>1.1203399446820278E-3</v>
      </c>
      <c r="N29" s="44">
        <f>IF(G29=0.1,0,'Indicator Data'!H31/'Indicator Data'!$BE31)</f>
        <v>5.6950686969980992E-3</v>
      </c>
      <c r="O29" s="44">
        <f>'Indicator Data'!F31/'Indicator Data'!$BE31</f>
        <v>3.222097680905512E-2</v>
      </c>
      <c r="P29" s="44">
        <f>'Indicator Data'!G31/'Indicator Data'!$BE31</f>
        <v>1.2480586983757789E-2</v>
      </c>
      <c r="Q29" s="44">
        <f>IF('Indicator Data'!J31="No data","x",'Indicator Data'!J31/'Indicator Data'!$BE31)</f>
        <v>2.5547251801077364E-2</v>
      </c>
      <c r="R29" s="43">
        <f t="shared" si="2"/>
        <v>10</v>
      </c>
      <c r="S29" s="43">
        <f t="shared" si="3"/>
        <v>10</v>
      </c>
      <c r="T29" s="43">
        <f t="shared" si="4"/>
        <v>10</v>
      </c>
      <c r="U29" s="43">
        <f t="shared" si="5"/>
        <v>3.8</v>
      </c>
      <c r="V29" s="43">
        <f t="shared" si="6"/>
        <v>10</v>
      </c>
      <c r="W29" s="43">
        <f t="shared" si="7"/>
        <v>10</v>
      </c>
      <c r="X29" s="43">
        <f t="shared" si="8"/>
        <v>10</v>
      </c>
      <c r="Y29" s="43">
        <f>IF('Indicator Data'!J31="No data","x",ROUND(IF(Q29&gt;Y$85,10,IF(Q29&lt;Y$86,0,10-(Y$85-Q29)/(Y$85-Y$86)*10)),1))</f>
        <v>8.5</v>
      </c>
      <c r="Z29" s="43">
        <f t="shared" si="9"/>
        <v>7.1</v>
      </c>
      <c r="AA29" s="43">
        <f t="shared" si="14"/>
        <v>7.9</v>
      </c>
      <c r="AB29" s="43">
        <f t="shared" si="10"/>
        <v>8.5</v>
      </c>
      <c r="AC29" s="43">
        <f t="shared" si="11"/>
        <v>8.8000000000000007</v>
      </c>
      <c r="AD29" s="43">
        <f t="shared" si="12"/>
        <v>8.6999999999999993</v>
      </c>
      <c r="AE29" s="43">
        <f t="shared" si="15"/>
        <v>7.7</v>
      </c>
      <c r="AF29" s="45">
        <f t="shared" si="16"/>
        <v>8.5</v>
      </c>
      <c r="AG29" s="45">
        <f t="shared" si="13"/>
        <v>4.4000000000000004</v>
      </c>
      <c r="AH29" s="45">
        <f t="shared" si="17"/>
        <v>9.1</v>
      </c>
      <c r="AI29" s="43">
        <f>IF('Indicator Data'!I31="No data","x",IF('Indicator Data'!BC31&lt;1000,"x",ROUND((IF('Indicator Data'!I31&gt;AI$85,10,IF('Indicator Data'!I31&lt;AI$86,0,10-(AI$85-'Indicator Data'!I31)/(AI$85-AI$86)*10))),1)))</f>
        <v>5</v>
      </c>
      <c r="AJ29" s="45">
        <f t="shared" si="18"/>
        <v>6.4</v>
      </c>
      <c r="AK29" s="144">
        <f t="shared" si="19"/>
        <v>7.5</v>
      </c>
      <c r="AL29" s="43">
        <f>ROUND(IF('Indicator Data'!N31=0,0,IF('Indicator Data'!N31&gt;AL$85,10,IF('Indicator Data'!N31&lt;AL$86,0,10-(AL$85-'Indicator Data'!N31)/(AL$85-AL$86)*10))),1)</f>
        <v>2.1</v>
      </c>
      <c r="AM29" s="43">
        <f>ROUND(IF('Indicator Data'!O31=0,0,IF(LOG('Indicator Data'!O31)&gt;LOG(AM$85),10,IF(LOG('Indicator Data'!O31)&lt;LOG(AM$86),0,10-(LOG(AM$85)-LOG('Indicator Data'!O31))/(LOG(AM$85)-LOG(AM$86))*10))),1)</f>
        <v>5.5</v>
      </c>
      <c r="AN29" s="45">
        <f t="shared" si="20"/>
        <v>4</v>
      </c>
      <c r="AO29" s="43">
        <f>'Indicator Data'!K31</f>
        <v>3</v>
      </c>
      <c r="AP29" s="43">
        <f>'Indicator Data'!L31</f>
        <v>5</v>
      </c>
      <c r="AQ29" s="45">
        <f t="shared" si="21"/>
        <v>4.0999999999999996</v>
      </c>
      <c r="AR29" s="144">
        <f t="shared" si="22"/>
        <v>4.0999999999999996</v>
      </c>
      <c r="AS29" s="14"/>
      <c r="AT29" s="78"/>
    </row>
    <row r="30" spans="1:46" s="3" customFormat="1">
      <c r="A30" s="224" t="s">
        <v>2</v>
      </c>
      <c r="B30" s="90" t="s">
        <v>727</v>
      </c>
      <c r="C30" s="136" t="s">
        <v>360</v>
      </c>
      <c r="D30" s="43">
        <f>ROUND(IF('Indicator Data'!D32=0,0.1,IF(LOG('Indicator Data'!D32)&gt;D$85,10,IF(LOG('Indicator Data'!D32)&lt;D$86,0,10-(D$85-LOG('Indicator Data'!D32))/(D$85-D$86)*10))),1)</f>
        <v>3.1</v>
      </c>
      <c r="E30" s="43">
        <f>ROUND(IF('Indicator Data'!E32=0,0.1,IF(LOG('Indicator Data'!E32)&gt;E$85,10,IF(LOG('Indicator Data'!E32)&lt;E$86,0,10-(E$85-LOG('Indicator Data'!E32))/(E$85-E$86)*10))),1)</f>
        <v>5.5</v>
      </c>
      <c r="F30" s="43">
        <f t="shared" si="0"/>
        <v>4.4000000000000004</v>
      </c>
      <c r="G30" s="43">
        <f>ROUND(IF('Indicator Data'!H32="No data",0.1,IF('Indicator Data'!H32=0,0,IF(LOG('Indicator Data'!H32)&gt;G$85,10,IF(LOG('Indicator Data'!H32)&lt;G$86,0,10-(G$85-LOG('Indicator Data'!H32))/(G$85-G$86)*10)))),1)</f>
        <v>5.0999999999999996</v>
      </c>
      <c r="H30" s="43">
        <f>ROUND(IF('Indicator Data'!F32=0,0,IF(LOG('Indicator Data'!F32)&gt;H$85,10,IF(LOG('Indicator Data'!F32)&lt;H$86,0,10-(H$85-LOG('Indicator Data'!F32))/(H$85-H$86)*10))),1)</f>
        <v>6.7</v>
      </c>
      <c r="I30" s="43">
        <f>ROUND(IF('Indicator Data'!G32=0,0,IF(LOG('Indicator Data'!G32)&gt;I$85,10,IF(LOG('Indicator Data'!G32)&lt;I$86,0,10-(I$85-LOG('Indicator Data'!G32))/(I$85-I$86)*10))),1)</f>
        <v>8.1</v>
      </c>
      <c r="J30" s="43">
        <f t="shared" si="1"/>
        <v>7.5</v>
      </c>
      <c r="K30" s="43">
        <f>IF('Indicator Data'!J32="No data","x",ROUND(IF('Indicator Data'!J32=0,0,IF(LOG('Indicator Data'!J32)&gt;K$85,10,IF(LOG('Indicator Data'!J32)&lt;K$86,0,10-(K$85-LOG('Indicator Data'!J32))/(K$85-K$86)*10))),1))</f>
        <v>0</v>
      </c>
      <c r="L30" s="44">
        <f>'Indicator Data'!D32/'Indicator Data'!$BE32</f>
        <v>2.1170234619387767E-3</v>
      </c>
      <c r="M30" s="44">
        <f>'Indicator Data'!E32/'Indicator Data'!$BE32</f>
        <v>2.0672111451872761E-3</v>
      </c>
      <c r="N30" s="44">
        <f>IF(G30=0.1,0,'Indicator Data'!H32/'Indicator Data'!$BE32)</f>
        <v>1.5296980216171447E-2</v>
      </c>
      <c r="O30" s="44">
        <f>'Indicator Data'!F32/'Indicator Data'!$BE32</f>
        <v>5.6810947255086466E-2</v>
      </c>
      <c r="P30" s="44">
        <f>'Indicator Data'!G32/'Indicator Data'!$BE32</f>
        <v>4.3137466306799543E-2</v>
      </c>
      <c r="Q30" s="44">
        <f>IF('Indicator Data'!J32="No data","x",'Indicator Data'!J32/'Indicator Data'!$BE32)</f>
        <v>0</v>
      </c>
      <c r="R30" s="43">
        <f t="shared" si="2"/>
        <v>10</v>
      </c>
      <c r="S30" s="43">
        <f t="shared" si="3"/>
        <v>10</v>
      </c>
      <c r="T30" s="43">
        <f t="shared" si="4"/>
        <v>10</v>
      </c>
      <c r="U30" s="43">
        <f t="shared" si="5"/>
        <v>10</v>
      </c>
      <c r="V30" s="43">
        <f t="shared" si="6"/>
        <v>10</v>
      </c>
      <c r="W30" s="43">
        <f t="shared" si="7"/>
        <v>10</v>
      </c>
      <c r="X30" s="43">
        <f t="shared" si="8"/>
        <v>10</v>
      </c>
      <c r="Y30" s="43">
        <f>IF('Indicator Data'!J32="No data","x",ROUND(IF(Q30&gt;Y$85,10,IF(Q30&lt;Y$86,0,10-(Y$85-Q30)/(Y$85-Y$86)*10)),1))</f>
        <v>0</v>
      </c>
      <c r="Z30" s="43">
        <f t="shared" si="9"/>
        <v>6.6</v>
      </c>
      <c r="AA30" s="43">
        <f t="shared" si="14"/>
        <v>7.8</v>
      </c>
      <c r="AB30" s="43">
        <f t="shared" si="10"/>
        <v>8.4</v>
      </c>
      <c r="AC30" s="43">
        <f t="shared" si="11"/>
        <v>9.1</v>
      </c>
      <c r="AD30" s="43">
        <f t="shared" si="12"/>
        <v>8.8000000000000007</v>
      </c>
      <c r="AE30" s="43">
        <f t="shared" si="15"/>
        <v>0</v>
      </c>
      <c r="AF30" s="45">
        <f t="shared" si="16"/>
        <v>8.4</v>
      </c>
      <c r="AG30" s="45">
        <f t="shared" si="13"/>
        <v>8.5</v>
      </c>
      <c r="AH30" s="45">
        <f t="shared" si="17"/>
        <v>9.1</v>
      </c>
      <c r="AI30" s="43">
        <f>IF('Indicator Data'!I32="No data","x",IF('Indicator Data'!BC32&lt;1000,"x",ROUND((IF('Indicator Data'!I32&gt;AI$85,10,IF('Indicator Data'!I32&lt;AI$86,0,10-(AI$85-'Indicator Data'!I32)/(AI$85-AI$86)*10))),1)))</f>
        <v>0</v>
      </c>
      <c r="AJ30" s="45">
        <f t="shared" si="18"/>
        <v>0</v>
      </c>
      <c r="AK30" s="144">
        <f t="shared" si="19"/>
        <v>7.6</v>
      </c>
      <c r="AL30" s="43">
        <f>ROUND(IF('Indicator Data'!N32=0,0,IF('Indicator Data'!N32&gt;AL$85,10,IF('Indicator Data'!N32&lt;AL$86,0,10-(AL$85-'Indicator Data'!N32)/(AL$85-AL$86)*10))),1)</f>
        <v>2.1</v>
      </c>
      <c r="AM30" s="43">
        <f>ROUND(IF('Indicator Data'!O32=0,0,IF(LOG('Indicator Data'!O32)&gt;LOG(AM$85),10,IF(LOG('Indicator Data'!O32)&lt;LOG(AM$86),0,10-(LOG(AM$85)-LOG('Indicator Data'!O32))/(LOG(AM$85)-LOG(AM$86))*10))),1)</f>
        <v>5.5</v>
      </c>
      <c r="AN30" s="45">
        <f t="shared" si="20"/>
        <v>4</v>
      </c>
      <c r="AO30" s="43">
        <f>'Indicator Data'!K32</f>
        <v>3</v>
      </c>
      <c r="AP30" s="43">
        <f>'Indicator Data'!L32</f>
        <v>5</v>
      </c>
      <c r="AQ30" s="45">
        <f t="shared" si="21"/>
        <v>4.0999999999999996</v>
      </c>
      <c r="AR30" s="144">
        <f t="shared" si="22"/>
        <v>4.0999999999999996</v>
      </c>
      <c r="AS30" s="14"/>
      <c r="AT30" s="78"/>
    </row>
    <row r="31" spans="1:46" s="3" customFormat="1">
      <c r="A31" s="224" t="s">
        <v>2</v>
      </c>
      <c r="B31" s="90" t="s">
        <v>298</v>
      </c>
      <c r="C31" s="136" t="s">
        <v>361</v>
      </c>
      <c r="D31" s="43">
        <f>ROUND(IF('Indicator Data'!D33=0,0.1,IF(LOG('Indicator Data'!D33)&gt;D$85,10,IF(LOG('Indicator Data'!D33)&lt;D$86,0,10-(D$85-LOG('Indicator Data'!D33))/(D$85-D$86)*10))),1)</f>
        <v>6.3</v>
      </c>
      <c r="E31" s="43">
        <f>ROUND(IF('Indicator Data'!E33=0,0.1,IF(LOG('Indicator Data'!E33)&gt;E$85,10,IF(LOG('Indicator Data'!E33)&lt;E$86,0,10-(E$85-LOG('Indicator Data'!E33))/(E$85-E$86)*10))),1)</f>
        <v>5.8</v>
      </c>
      <c r="F31" s="43">
        <f t="shared" si="0"/>
        <v>6.1</v>
      </c>
      <c r="G31" s="43">
        <f>ROUND(IF('Indicator Data'!H33="No data",0.1,IF('Indicator Data'!H33=0,0,IF(LOG('Indicator Data'!H33)&gt;G$85,10,IF(LOG('Indicator Data'!H33)&lt;G$86,0,10-(G$85-LOG('Indicator Data'!H33))/(G$85-G$86)*10)))),1)</f>
        <v>7.4</v>
      </c>
      <c r="H31" s="43">
        <f>ROUND(IF('Indicator Data'!F33=0,0,IF(LOG('Indicator Data'!F33)&gt;H$85,10,IF(LOG('Indicator Data'!F33)&lt;H$86,0,10-(H$85-LOG('Indicator Data'!F33))/(H$85-H$86)*10))),1)</f>
        <v>7.9</v>
      </c>
      <c r="I31" s="43">
        <f>ROUND(IF('Indicator Data'!G33=0,0,IF(LOG('Indicator Data'!G33)&gt;I$85,10,IF(LOG('Indicator Data'!G33)&lt;I$86,0,10-(I$85-LOG('Indicator Data'!G33))/(I$85-I$86)*10))),1)</f>
        <v>9.6</v>
      </c>
      <c r="J31" s="43">
        <f t="shared" si="1"/>
        <v>8.9</v>
      </c>
      <c r="K31" s="43">
        <f>IF('Indicator Data'!J33="No data","x",ROUND(IF('Indicator Data'!J33=0,0,IF(LOG('Indicator Data'!J33)&gt;K$85,10,IF(LOG('Indicator Data'!J33)&lt;K$86,0,10-(K$85-LOG('Indicator Data'!J33))/(K$85-K$86)*10))),1))</f>
        <v>0</v>
      </c>
      <c r="L31" s="44">
        <f>'Indicator Data'!D33/'Indicator Data'!$BE33</f>
        <v>1.8545204794812905E-3</v>
      </c>
      <c r="M31" s="44">
        <f>'Indicator Data'!E33/'Indicator Data'!$BE33</f>
        <v>2.5133632814022751E-4</v>
      </c>
      <c r="N31" s="44">
        <f>IF(G31=0.1,0,'Indicator Data'!H33/'Indicator Data'!$BE33)</f>
        <v>9.71229419345946E-3</v>
      </c>
      <c r="O31" s="44">
        <f>'Indicator Data'!F33/'Indicator Data'!$BE33</f>
        <v>2.2254245753775485E-2</v>
      </c>
      <c r="P31" s="44">
        <f>'Indicator Data'!G33/'Indicator Data'!$BE33</f>
        <v>1.749105631173933E-2</v>
      </c>
      <c r="Q31" s="44">
        <f>IF('Indicator Data'!J33="No data","x",'Indicator Data'!J33/'Indicator Data'!$BE33)</f>
        <v>0</v>
      </c>
      <c r="R31" s="43">
        <f t="shared" si="2"/>
        <v>9.3000000000000007</v>
      </c>
      <c r="S31" s="43">
        <f t="shared" si="3"/>
        <v>2.5</v>
      </c>
      <c r="T31" s="43">
        <f t="shared" si="4"/>
        <v>7.2</v>
      </c>
      <c r="U31" s="43">
        <f t="shared" si="5"/>
        <v>6.5</v>
      </c>
      <c r="V31" s="43">
        <f t="shared" si="6"/>
        <v>10</v>
      </c>
      <c r="W31" s="43">
        <f t="shared" si="7"/>
        <v>10</v>
      </c>
      <c r="X31" s="43">
        <f t="shared" si="8"/>
        <v>10</v>
      </c>
      <c r="Y31" s="43">
        <f>IF('Indicator Data'!J33="No data","x",ROUND(IF(Q31&gt;Y$85,10,IF(Q31&lt;Y$86,0,10-(Y$85-Q31)/(Y$85-Y$86)*10)),1))</f>
        <v>0</v>
      </c>
      <c r="Z31" s="43">
        <f t="shared" si="9"/>
        <v>7.8</v>
      </c>
      <c r="AA31" s="43">
        <f t="shared" si="14"/>
        <v>4.2</v>
      </c>
      <c r="AB31" s="43">
        <f t="shared" si="10"/>
        <v>9</v>
      </c>
      <c r="AC31" s="43">
        <f t="shared" si="11"/>
        <v>9.8000000000000007</v>
      </c>
      <c r="AD31" s="43">
        <f t="shared" si="12"/>
        <v>9.4</v>
      </c>
      <c r="AE31" s="43">
        <f t="shared" si="15"/>
        <v>0</v>
      </c>
      <c r="AF31" s="45">
        <f t="shared" si="16"/>
        <v>6.7</v>
      </c>
      <c r="AG31" s="45">
        <f t="shared" si="13"/>
        <v>7</v>
      </c>
      <c r="AH31" s="45">
        <f t="shared" si="17"/>
        <v>9.5</v>
      </c>
      <c r="AI31" s="43">
        <f>IF('Indicator Data'!I33="No data","x",IF('Indicator Data'!BC33&lt;1000,"x",ROUND((IF('Indicator Data'!I33&gt;AI$85,10,IF('Indicator Data'!I33&lt;AI$86,0,10-(AI$85-'Indicator Data'!I33)/(AI$85-AI$86)*10))),1)))</f>
        <v>1.3</v>
      </c>
      <c r="AJ31" s="45">
        <f t="shared" si="18"/>
        <v>0.7</v>
      </c>
      <c r="AK31" s="144">
        <f t="shared" si="19"/>
        <v>6.9</v>
      </c>
      <c r="AL31" s="43">
        <f>ROUND(IF('Indicator Data'!N33=0,0,IF('Indicator Data'!N33&gt;AL$85,10,IF('Indicator Data'!N33&lt;AL$86,0,10-(AL$85-'Indicator Data'!N33)/(AL$85-AL$86)*10))),1)</f>
        <v>2.1</v>
      </c>
      <c r="AM31" s="43">
        <f>ROUND(IF('Indicator Data'!O33=0,0,IF(LOG('Indicator Data'!O33)&gt;LOG(AM$85),10,IF(LOG('Indicator Data'!O33)&lt;LOG(AM$86),0,10-(LOG(AM$85)-LOG('Indicator Data'!O33))/(LOG(AM$85)-LOG(AM$86))*10))),1)</f>
        <v>5.5</v>
      </c>
      <c r="AN31" s="45">
        <f t="shared" si="20"/>
        <v>4</v>
      </c>
      <c r="AO31" s="43">
        <f>'Indicator Data'!K33</f>
        <v>3</v>
      </c>
      <c r="AP31" s="43">
        <f>'Indicator Data'!L33</f>
        <v>7</v>
      </c>
      <c r="AQ31" s="45">
        <f t="shared" si="21"/>
        <v>5.3</v>
      </c>
      <c r="AR31" s="144">
        <f t="shared" si="22"/>
        <v>5.3</v>
      </c>
      <c r="AS31" s="14"/>
      <c r="AT31" s="78"/>
    </row>
    <row r="32" spans="1:46" s="3" customFormat="1">
      <c r="A32" s="224" t="s">
        <v>2</v>
      </c>
      <c r="B32" s="90" t="s">
        <v>299</v>
      </c>
      <c r="C32" s="136" t="s">
        <v>362</v>
      </c>
      <c r="D32" s="43">
        <f>ROUND(IF('Indicator Data'!D34=0,0.1,IF(LOG('Indicator Data'!D34)&gt;D$85,10,IF(LOG('Indicator Data'!D34)&lt;D$86,0,10-(D$85-LOG('Indicator Data'!D34))/(D$85-D$86)*10))),1)</f>
        <v>5.2</v>
      </c>
      <c r="E32" s="43">
        <f>ROUND(IF('Indicator Data'!E34=0,0.1,IF(LOG('Indicator Data'!E34)&gt;E$85,10,IF(LOG('Indicator Data'!E34)&lt;E$86,0,10-(E$85-LOG('Indicator Data'!E34))/(E$85-E$86)*10))),1)</f>
        <v>7.2</v>
      </c>
      <c r="F32" s="43">
        <f t="shared" si="0"/>
        <v>6.3</v>
      </c>
      <c r="G32" s="43">
        <f>ROUND(IF('Indicator Data'!H34="No data",0.1,IF('Indicator Data'!H34=0,0,IF(LOG('Indicator Data'!H34)&gt;G$85,10,IF(LOG('Indicator Data'!H34)&lt;G$86,0,10-(G$85-LOG('Indicator Data'!H34))/(G$85-G$86)*10)))),1)</f>
        <v>6.4</v>
      </c>
      <c r="H32" s="43">
        <f>ROUND(IF('Indicator Data'!F34=0,0,IF(LOG('Indicator Data'!F34)&gt;H$85,10,IF(LOG('Indicator Data'!F34)&lt;H$86,0,10-(H$85-LOG('Indicator Data'!F34))/(H$85-H$86)*10))),1)</f>
        <v>3.5</v>
      </c>
      <c r="I32" s="43">
        <f>ROUND(IF('Indicator Data'!G34=0,0,IF(LOG('Indicator Data'!G34)&gt;I$85,10,IF(LOG('Indicator Data'!G34)&lt;I$86,0,10-(I$85-LOG('Indicator Data'!G34))/(I$85-I$86)*10))),1)</f>
        <v>2.7</v>
      </c>
      <c r="J32" s="43">
        <f t="shared" si="1"/>
        <v>3.1</v>
      </c>
      <c r="K32" s="43">
        <f>IF('Indicator Data'!J34="No data","x",ROUND(IF('Indicator Data'!J34=0,0,IF(LOG('Indicator Data'!J34)&gt;K$85,10,IF(LOG('Indicator Data'!J34)&lt;K$86,0,10-(K$85-LOG('Indicator Data'!J34))/(K$85-K$86)*10))),1))</f>
        <v>7.2</v>
      </c>
      <c r="L32" s="44">
        <f>'Indicator Data'!D34/'Indicator Data'!$BE34</f>
        <v>2.1049159875411653E-3</v>
      </c>
      <c r="M32" s="44">
        <f>'Indicator Data'!E34/'Indicator Data'!$BE34</f>
        <v>1.8791877315045794E-3</v>
      </c>
      <c r="N32" s="44">
        <f>IF(G32=0.1,0,'Indicator Data'!H34/'Indicator Data'!$BE34)</f>
        <v>1.0178777577857909E-2</v>
      </c>
      <c r="O32" s="44">
        <f>'Indicator Data'!F34/'Indicator Data'!$BE34</f>
        <v>3.0473314564939127E-4</v>
      </c>
      <c r="P32" s="44">
        <f>'Indicator Data'!G34/'Indicator Data'!$BE34</f>
        <v>6.7718476810975825E-5</v>
      </c>
      <c r="Q32" s="44">
        <f>IF('Indicator Data'!J34="No data","x",'Indicator Data'!J34/'Indicator Data'!$BE34)</f>
        <v>2.1874478811545424E-2</v>
      </c>
      <c r="R32" s="43">
        <f t="shared" si="2"/>
        <v>10</v>
      </c>
      <c r="S32" s="43">
        <f t="shared" si="3"/>
        <v>10</v>
      </c>
      <c r="T32" s="43">
        <f t="shared" si="4"/>
        <v>10</v>
      </c>
      <c r="U32" s="43">
        <f t="shared" si="5"/>
        <v>6.8</v>
      </c>
      <c r="V32" s="43">
        <f t="shared" si="6"/>
        <v>1</v>
      </c>
      <c r="W32" s="43">
        <f t="shared" si="7"/>
        <v>1.4</v>
      </c>
      <c r="X32" s="43">
        <f t="shared" si="8"/>
        <v>1.2</v>
      </c>
      <c r="Y32" s="43">
        <f>IF('Indicator Data'!J34="No data","x",ROUND(IF(Q32&gt;Y$85,10,IF(Q32&lt;Y$86,0,10-(Y$85-Q32)/(Y$85-Y$86)*10)),1))</f>
        <v>7.3</v>
      </c>
      <c r="Z32" s="43">
        <f t="shared" si="9"/>
        <v>7.6</v>
      </c>
      <c r="AA32" s="43">
        <f t="shared" si="14"/>
        <v>8.6</v>
      </c>
      <c r="AB32" s="43">
        <f t="shared" si="10"/>
        <v>2.2999999999999998</v>
      </c>
      <c r="AC32" s="43">
        <f t="shared" si="11"/>
        <v>2.1</v>
      </c>
      <c r="AD32" s="43">
        <f t="shared" si="12"/>
        <v>2.2000000000000002</v>
      </c>
      <c r="AE32" s="43">
        <f t="shared" si="15"/>
        <v>7.3</v>
      </c>
      <c r="AF32" s="45">
        <f t="shared" si="16"/>
        <v>8.8000000000000007</v>
      </c>
      <c r="AG32" s="45">
        <f t="shared" si="13"/>
        <v>6.6</v>
      </c>
      <c r="AH32" s="45">
        <f t="shared" si="17"/>
        <v>2.2000000000000002</v>
      </c>
      <c r="AI32" s="43">
        <f>IF('Indicator Data'!I34="No data","x",IF('Indicator Data'!BC34&lt;1000,"x",ROUND((IF('Indicator Data'!I34&gt;AI$85,10,IF('Indicator Data'!I34&lt;AI$86,0,10-(AI$85-'Indicator Data'!I34)/(AI$85-AI$86)*10))),1)))</f>
        <v>3.8</v>
      </c>
      <c r="AJ32" s="45">
        <f t="shared" si="18"/>
        <v>5.6</v>
      </c>
      <c r="AK32" s="144">
        <f t="shared" si="19"/>
        <v>6.4</v>
      </c>
      <c r="AL32" s="43">
        <f>ROUND(IF('Indicator Data'!N34=0,0,IF('Indicator Data'!N34&gt;AL$85,10,IF('Indicator Data'!N34&lt;AL$86,0,10-(AL$85-'Indicator Data'!N34)/(AL$85-AL$86)*10))),1)</f>
        <v>2.1</v>
      </c>
      <c r="AM32" s="43">
        <f>ROUND(IF('Indicator Data'!O34=0,0,IF(LOG('Indicator Data'!O34)&gt;LOG(AM$85),10,IF(LOG('Indicator Data'!O34)&lt;LOG(AM$86),0,10-(LOG(AM$85)-LOG('Indicator Data'!O34))/(LOG(AM$85)-LOG(AM$86))*10))),1)</f>
        <v>5.5</v>
      </c>
      <c r="AN32" s="45">
        <f t="shared" si="20"/>
        <v>4</v>
      </c>
      <c r="AO32" s="43">
        <f>'Indicator Data'!K34</f>
        <v>3</v>
      </c>
      <c r="AP32" s="43">
        <f>'Indicator Data'!L34</f>
        <v>2</v>
      </c>
      <c r="AQ32" s="45">
        <f t="shared" si="21"/>
        <v>2.5</v>
      </c>
      <c r="AR32" s="144">
        <f t="shared" si="22"/>
        <v>3.3</v>
      </c>
      <c r="AS32" s="14"/>
      <c r="AT32" s="78"/>
    </row>
    <row r="33" spans="1:46" s="3" customFormat="1">
      <c r="A33" s="224" t="s">
        <v>2</v>
      </c>
      <c r="B33" s="90" t="s">
        <v>300</v>
      </c>
      <c r="C33" s="136" t="s">
        <v>363</v>
      </c>
      <c r="D33" s="43">
        <f>ROUND(IF('Indicator Data'!D35=0,0.1,IF(LOG('Indicator Data'!D35)&gt;D$85,10,IF(LOG('Indicator Data'!D35)&lt;D$86,0,10-(D$85-LOG('Indicator Data'!D35))/(D$85-D$86)*10))),1)</f>
        <v>5.8</v>
      </c>
      <c r="E33" s="43">
        <f>ROUND(IF('Indicator Data'!E35=0,0.1,IF(LOG('Indicator Data'!E35)&gt;E$85,10,IF(LOG('Indicator Data'!E35)&lt;E$86,0,10-(E$85-LOG('Indicator Data'!E35))/(E$85-E$86)*10))),1)</f>
        <v>7.7</v>
      </c>
      <c r="F33" s="43">
        <f t="shared" ref="F33:F64" si="23">ROUND((10-GEOMEAN(((10-D33)/10*9+1),((10-E33)/10*9+1)))/9*10,1)</f>
        <v>6.9</v>
      </c>
      <c r="G33" s="43">
        <f>ROUND(IF('Indicator Data'!H35="No data",0.1,IF('Indicator Data'!H35=0,0,IF(LOG('Indicator Data'!H35)&gt;G$85,10,IF(LOG('Indicator Data'!H35)&lt;G$86,0,10-(G$85-LOG('Indicator Data'!H35))/(G$85-G$86)*10)))),1)</f>
        <v>6.9</v>
      </c>
      <c r="H33" s="43">
        <f>ROUND(IF('Indicator Data'!F35=0,0,IF(LOG('Indicator Data'!F35)&gt;H$85,10,IF(LOG('Indicator Data'!F35)&lt;H$86,0,10-(H$85-LOG('Indicator Data'!F35))/(H$85-H$86)*10))),1)</f>
        <v>0</v>
      </c>
      <c r="I33" s="43">
        <f>ROUND(IF('Indicator Data'!G35=0,0,IF(LOG('Indicator Data'!G35)&gt;I$85,10,IF(LOG('Indicator Data'!G35)&lt;I$86,0,10-(I$85-LOG('Indicator Data'!G35))/(I$85-I$86)*10))),1)</f>
        <v>0</v>
      </c>
      <c r="J33" s="43">
        <f t="shared" ref="J33:J64" si="24">ROUND((10-GEOMEAN(((10-H33)/10*9+1),((10-I33)/10*9+1)))/9*10,1)</f>
        <v>0</v>
      </c>
      <c r="K33" s="43">
        <f>IF('Indicator Data'!J35="No data","x",ROUND(IF('Indicator Data'!J35=0,0,IF(LOG('Indicator Data'!J35)&gt;K$85,10,IF(LOG('Indicator Data'!J35)&lt;K$86,0,10-(K$85-LOG('Indicator Data'!J35))/(K$85-K$86)*10))),1))</f>
        <v>7.6</v>
      </c>
      <c r="L33" s="44">
        <f>'Indicator Data'!D35/'Indicator Data'!$BE35</f>
        <v>2.1049937997705799E-3</v>
      </c>
      <c r="M33" s="44">
        <f>'Indicator Data'!E35/'Indicator Data'!$BE35</f>
        <v>1.8299310890927546E-3</v>
      </c>
      <c r="N33" s="44">
        <f>IF(G33=0.1,0,'Indicator Data'!H35/'Indicator Data'!$BE35)</f>
        <v>9.7957427835717904E-3</v>
      </c>
      <c r="O33" s="44">
        <f>'Indicator Data'!F35/'Indicator Data'!$BE35</f>
        <v>0</v>
      </c>
      <c r="P33" s="44">
        <f>'Indicator Data'!G35/'Indicator Data'!$BE35</f>
        <v>0</v>
      </c>
      <c r="Q33" s="44">
        <f>IF('Indicator Data'!J35="No data","x",'Indicator Data'!J35/'Indicator Data'!$BE35)</f>
        <v>2.4452883963487368E-2</v>
      </c>
      <c r="R33" s="43">
        <f t="shared" ref="R33:R64" si="25">ROUND(IF(L33&gt;R$85,10,IF(L33&lt;R$86,0,10-(R$85-L33)/(R$85-R$86)*10)),1)</f>
        <v>10</v>
      </c>
      <c r="S33" s="43">
        <f t="shared" ref="S33:S64" si="26">ROUND(IF(M33&gt;S$85,10,IF(M33&lt;S$86,0,10-(S$85-M33)/(S$85-S$86)*10)),1)</f>
        <v>10</v>
      </c>
      <c r="T33" s="43">
        <f t="shared" ref="T33:T64" si="27">ROUND(((10-GEOMEAN(((10-R33)/10*9+1),((10-S33)/10*9+1)))/9*10),1)</f>
        <v>10</v>
      </c>
      <c r="U33" s="43">
        <f t="shared" ref="U33:U64" si="28">ROUND(IF(N33=0,0.1,IF(N33&gt;U$85,10,IF(N33&lt;U$86,0,10-(U$85-N33)/(U$85-U$86)*10))),1)</f>
        <v>6.5</v>
      </c>
      <c r="V33" s="43">
        <f t="shared" ref="V33:V64" si="29">ROUND(IF(O33&gt;V$85,10,IF(O33&lt;V$86,0,10-(V$85-O33)/(V$85-V$86)*10)),1)</f>
        <v>0</v>
      </c>
      <c r="W33" s="43">
        <f t="shared" ref="W33:W64" si="30">ROUND(IF(P33&gt;W$85,10,IF(P33&lt;W$86,0,10-(W$85-P33)/(W$85-W$86)*10)),1)</f>
        <v>0</v>
      </c>
      <c r="X33" s="43">
        <f t="shared" ref="X33:X64" si="31">ROUND(((10-GEOMEAN(((10-V33)/10*9+1),((10-W33)/10*9+1)))/9*10),1)</f>
        <v>0</v>
      </c>
      <c r="Y33" s="43">
        <f>IF('Indicator Data'!J35="No data","x",ROUND(IF(Q33&gt;Y$85,10,IF(Q33&lt;Y$86,0,10-(Y$85-Q33)/(Y$85-Y$86)*10)),1))</f>
        <v>8.1999999999999993</v>
      </c>
      <c r="Z33" s="43">
        <f t="shared" ref="Z33:Z64" si="32">ROUND(AVERAGE(D33,R33),1)</f>
        <v>7.9</v>
      </c>
      <c r="AA33" s="43">
        <f t="shared" ref="AA33:AA64" si="33">ROUND(AVERAGE(E33,S33),1)</f>
        <v>8.9</v>
      </c>
      <c r="AB33" s="43">
        <f t="shared" ref="AB33:AB64" si="34">ROUND(AVERAGE(V33,H33),1)</f>
        <v>0</v>
      </c>
      <c r="AC33" s="43">
        <f t="shared" ref="AC33:AC64" si="35">ROUND(AVERAGE(W33,I33),1)</f>
        <v>0</v>
      </c>
      <c r="AD33" s="43">
        <f t="shared" ref="AD33:AD64" si="36">ROUND((10-GEOMEAN(((10-AB33)/10*9+1),((10-AC33)/10*9+1)))/9*10,1)</f>
        <v>0</v>
      </c>
      <c r="AE33" s="43">
        <f t="shared" si="15"/>
        <v>7.9</v>
      </c>
      <c r="AF33" s="45">
        <f t="shared" ref="AF33:AF64" si="37">ROUND((10-GEOMEAN(((10-F33)/10*9+1),((10-T33)/10*9+1)))/9*10,1)</f>
        <v>8.9</v>
      </c>
      <c r="AG33" s="45">
        <f t="shared" ref="AG33:AG64" si="38">ROUND(IF(AND(U33="x",G33="x"),"x",(10-GEOMEAN(((10-G33)/10*9+1),((10-U33)/10*9+1)))/9*10),1)</f>
        <v>6.7</v>
      </c>
      <c r="AH33" s="45">
        <f t="shared" si="17"/>
        <v>0</v>
      </c>
      <c r="AI33" s="43">
        <f>IF('Indicator Data'!I35="No data","x",IF('Indicator Data'!BC35&lt;1000,"x",ROUND((IF('Indicator Data'!I35&gt;AI$85,10,IF('Indicator Data'!I35&lt;AI$86,0,10-(AI$85-'Indicator Data'!I35)/(AI$85-AI$86)*10))),1)))</f>
        <v>3.8</v>
      </c>
      <c r="AJ33" s="45">
        <f t="shared" si="18"/>
        <v>5.9</v>
      </c>
      <c r="AK33" s="144">
        <f t="shared" si="19"/>
        <v>6.2</v>
      </c>
      <c r="AL33" s="43">
        <f>ROUND(IF('Indicator Data'!N35=0,0,IF('Indicator Data'!N35&gt;AL$85,10,IF('Indicator Data'!N35&lt;AL$86,0,10-(AL$85-'Indicator Data'!N35)/(AL$85-AL$86)*10))),1)</f>
        <v>2.1</v>
      </c>
      <c r="AM33" s="43">
        <f>ROUND(IF('Indicator Data'!O35=0,0,IF(LOG('Indicator Data'!O35)&gt;LOG(AM$85),10,IF(LOG('Indicator Data'!O35)&lt;LOG(AM$86),0,10-(LOG(AM$85)-LOG('Indicator Data'!O35))/(LOG(AM$85)-LOG(AM$86))*10))),1)</f>
        <v>5.5</v>
      </c>
      <c r="AN33" s="45">
        <f t="shared" ref="AN33:AN64" si="39">ROUND((10-GEOMEAN(((10-AL33)/10*9+1),((10-AM33)/10*9+1)))/9*10,1)</f>
        <v>4</v>
      </c>
      <c r="AO33" s="43">
        <f>'Indicator Data'!K35</f>
        <v>3</v>
      </c>
      <c r="AP33" s="43">
        <f>'Indicator Data'!L35</f>
        <v>5</v>
      </c>
      <c r="AQ33" s="45">
        <f t="shared" si="21"/>
        <v>4.0999999999999996</v>
      </c>
      <c r="AR33" s="144">
        <f t="shared" si="22"/>
        <v>4.0999999999999996</v>
      </c>
      <c r="AS33" s="14"/>
      <c r="AT33" s="78"/>
    </row>
    <row r="34" spans="1:46" s="3" customFormat="1">
      <c r="A34" s="225" t="s">
        <v>2</v>
      </c>
      <c r="B34" s="90" t="s">
        <v>728</v>
      </c>
      <c r="C34" s="136" t="s">
        <v>364</v>
      </c>
      <c r="D34" s="43">
        <f>ROUND(IF('Indicator Data'!D36=0,0.1,IF(LOG('Indicator Data'!D36)&gt;D$85,10,IF(LOG('Indicator Data'!D36)&lt;D$86,0,10-(D$85-LOG('Indicator Data'!D36))/(D$85-D$86)*10))),1)</f>
        <v>7.6</v>
      </c>
      <c r="E34" s="43">
        <f>ROUND(IF('Indicator Data'!E36=0,0.1,IF(LOG('Indicator Data'!E36)&gt;E$85,10,IF(LOG('Indicator Data'!E36)&lt;E$86,0,10-(E$85-LOG('Indicator Data'!E36))/(E$85-E$86)*10))),1)</f>
        <v>0.1</v>
      </c>
      <c r="F34" s="43">
        <f t="shared" si="23"/>
        <v>4.9000000000000004</v>
      </c>
      <c r="G34" s="43">
        <f>ROUND(IF('Indicator Data'!H36="No data",0.1,IF('Indicator Data'!H36=0,0,IF(LOG('Indicator Data'!H36)&gt;G$85,10,IF(LOG('Indicator Data'!H36)&lt;G$86,0,10-(G$85-LOG('Indicator Data'!H36))/(G$85-G$86)*10)))),1)</f>
        <v>8.6</v>
      </c>
      <c r="H34" s="43">
        <f>ROUND(IF('Indicator Data'!F36=0,0,IF(LOG('Indicator Data'!F36)&gt;H$85,10,IF(LOG('Indicator Data'!F36)&lt;H$86,0,10-(H$85-LOG('Indicator Data'!F36))/(H$85-H$86)*10))),1)</f>
        <v>0</v>
      </c>
      <c r="I34" s="43">
        <f>ROUND(IF('Indicator Data'!G36=0,0,IF(LOG('Indicator Data'!G36)&gt;I$85,10,IF(LOG('Indicator Data'!G36)&lt;I$86,0,10-(I$85-LOG('Indicator Data'!G36))/(I$85-I$86)*10))),1)</f>
        <v>0</v>
      </c>
      <c r="J34" s="43">
        <f t="shared" si="24"/>
        <v>0</v>
      </c>
      <c r="K34" s="43">
        <f>IF('Indicator Data'!J36="No data","x",ROUND(IF('Indicator Data'!J36=0,0,IF(LOG('Indicator Data'!J36)&gt;K$85,10,IF(LOG('Indicator Data'!J36)&lt;K$86,0,10-(K$85-LOG('Indicator Data'!J36))/(K$85-K$86)*10))),1))</f>
        <v>0</v>
      </c>
      <c r="L34" s="44">
        <f>'Indicator Data'!D36/'Indicator Data'!$BE36</f>
        <v>2.1054955018663716E-3</v>
      </c>
      <c r="M34" s="44">
        <f>'Indicator Data'!E36/'Indicator Data'!$BE36</f>
        <v>0</v>
      </c>
      <c r="N34" s="44">
        <f>IF(G34=0.1,0,'Indicator Data'!H36/'Indicator Data'!$BE36)</f>
        <v>1.0625492950407088E-2</v>
      </c>
      <c r="O34" s="44">
        <f>'Indicator Data'!F36/'Indicator Data'!$BE36</f>
        <v>0</v>
      </c>
      <c r="P34" s="44">
        <f>'Indicator Data'!G36/'Indicator Data'!$BE36</f>
        <v>0</v>
      </c>
      <c r="Q34" s="44">
        <f>IF('Indicator Data'!J36="No data","x",'Indicator Data'!J36/'Indicator Data'!$BE36)</f>
        <v>0</v>
      </c>
      <c r="R34" s="43">
        <f t="shared" si="25"/>
        <v>10</v>
      </c>
      <c r="S34" s="43">
        <f t="shared" si="26"/>
        <v>0</v>
      </c>
      <c r="T34" s="43">
        <f t="shared" si="27"/>
        <v>7.6</v>
      </c>
      <c r="U34" s="43">
        <f t="shared" si="28"/>
        <v>7.1</v>
      </c>
      <c r="V34" s="43">
        <f t="shared" si="29"/>
        <v>0</v>
      </c>
      <c r="W34" s="43">
        <f t="shared" si="30"/>
        <v>0</v>
      </c>
      <c r="X34" s="43">
        <f t="shared" si="31"/>
        <v>0</v>
      </c>
      <c r="Y34" s="43">
        <f>IF('Indicator Data'!J36="No data","x",ROUND(IF(Q34&gt;Y$85,10,IF(Q34&lt;Y$86,0,10-(Y$85-Q34)/(Y$85-Y$86)*10)),1))</f>
        <v>0</v>
      </c>
      <c r="Z34" s="43">
        <f t="shared" si="32"/>
        <v>8.8000000000000007</v>
      </c>
      <c r="AA34" s="43">
        <f t="shared" si="33"/>
        <v>0.1</v>
      </c>
      <c r="AB34" s="43">
        <f t="shared" si="34"/>
        <v>0</v>
      </c>
      <c r="AC34" s="43">
        <f t="shared" si="35"/>
        <v>0</v>
      </c>
      <c r="AD34" s="43">
        <f t="shared" si="36"/>
        <v>0</v>
      </c>
      <c r="AE34" s="43">
        <f t="shared" si="15"/>
        <v>0</v>
      </c>
      <c r="AF34" s="45">
        <f t="shared" si="37"/>
        <v>6.4</v>
      </c>
      <c r="AG34" s="45">
        <f t="shared" si="38"/>
        <v>7.9</v>
      </c>
      <c r="AH34" s="45">
        <f t="shared" si="17"/>
        <v>0</v>
      </c>
      <c r="AI34" s="43" t="str">
        <f>IF('Indicator Data'!I36="No data","x",IF('Indicator Data'!BC36&lt;1000,"x",ROUND((IF('Indicator Data'!I36&gt;AI$85,10,IF('Indicator Data'!I36&lt;AI$86,0,10-(AI$85-'Indicator Data'!I36)/(AI$85-AI$86)*10))),1)))</f>
        <v>x</v>
      </c>
      <c r="AJ34" s="45">
        <f t="shared" si="18"/>
        <v>0</v>
      </c>
      <c r="AK34" s="144">
        <f t="shared" si="19"/>
        <v>4.5</v>
      </c>
      <c r="AL34" s="43">
        <f>ROUND(IF('Indicator Data'!N36=0,0,IF('Indicator Data'!N36&gt;AL$85,10,IF('Indicator Data'!N36&lt;AL$86,0,10-(AL$85-'Indicator Data'!N36)/(AL$85-AL$86)*10))),1)</f>
        <v>2.1</v>
      </c>
      <c r="AM34" s="43">
        <f>ROUND(IF('Indicator Data'!O36=0,0,IF(LOG('Indicator Data'!O36)&gt;LOG(AM$85),10,IF(LOG('Indicator Data'!O36)&lt;LOG(AM$86),0,10-(LOG(AM$85)-LOG('Indicator Data'!O36))/(LOG(AM$85)-LOG(AM$86))*10))),1)</f>
        <v>5.5</v>
      </c>
      <c r="AN34" s="45">
        <f t="shared" si="39"/>
        <v>4</v>
      </c>
      <c r="AO34" s="43">
        <f>'Indicator Data'!K36</f>
        <v>3</v>
      </c>
      <c r="AP34" s="43">
        <f>'Indicator Data'!L36</f>
        <v>0</v>
      </c>
      <c r="AQ34" s="45">
        <f t="shared" si="21"/>
        <v>1.6</v>
      </c>
      <c r="AR34" s="144">
        <f t="shared" si="22"/>
        <v>2.9</v>
      </c>
      <c r="AS34" s="14"/>
      <c r="AT34" s="78"/>
    </row>
    <row r="35" spans="1:46" s="3" customFormat="1">
      <c r="A35" s="226" t="s">
        <v>4</v>
      </c>
      <c r="B35" s="228" t="s">
        <v>301</v>
      </c>
      <c r="C35" s="229" t="s">
        <v>365</v>
      </c>
      <c r="D35" s="230">
        <f>ROUND(IF('Indicator Data'!D37=0,0.1,IF(LOG('Indicator Data'!D37)&gt;D$85,10,IF(LOG('Indicator Data'!D37)&lt;D$86,0,10-(D$85-LOG('Indicator Data'!D37))/(D$85-D$86)*10))),1)</f>
        <v>6.3</v>
      </c>
      <c r="E35" s="230">
        <f>ROUND(IF('Indicator Data'!E37=0,0.1,IF(LOG('Indicator Data'!E37)&gt;E$85,10,IF(LOG('Indicator Data'!E37)&lt;E$86,0,10-(E$85-LOG('Indicator Data'!E37))/(E$85-E$86)*10))),1)</f>
        <v>8</v>
      </c>
      <c r="F35" s="230">
        <f t="shared" si="23"/>
        <v>7.2</v>
      </c>
      <c r="G35" s="230">
        <f>ROUND(IF('Indicator Data'!H37="No data",0.1,IF('Indicator Data'!H37=0,0,IF(LOG('Indicator Data'!H37)&gt;G$85,10,IF(LOG('Indicator Data'!H37)&lt;G$86,0,10-(G$85-LOG('Indicator Data'!H37))/(G$85-G$86)*10)))),1)</f>
        <v>6.9</v>
      </c>
      <c r="H35" s="230">
        <f>ROUND(IF('Indicator Data'!F37=0,0,IF(LOG('Indicator Data'!F37)&gt;H$85,10,IF(LOG('Indicator Data'!F37)&lt;H$86,0,10-(H$85-LOG('Indicator Data'!F37))/(H$85-H$86)*10))),1)</f>
        <v>5.6</v>
      </c>
      <c r="I35" s="230">
        <f>ROUND(IF('Indicator Data'!G37=0,0,IF(LOG('Indicator Data'!G37)&gt;I$85,10,IF(LOG('Indicator Data'!G37)&lt;I$86,0,10-(I$85-LOG('Indicator Data'!G37))/(I$85-I$86)*10))),1)</f>
        <v>6.3</v>
      </c>
      <c r="J35" s="230">
        <f t="shared" si="24"/>
        <v>6</v>
      </c>
      <c r="K35" s="230">
        <f>IF('Indicator Data'!J37="No data","x",ROUND(IF('Indicator Data'!J37=0,0,IF(LOG('Indicator Data'!J37)&gt;K$85,10,IF(LOG('Indicator Data'!J37)&lt;K$86,0,10-(K$85-LOG('Indicator Data'!J37))/(K$85-K$86)*10))),1))</f>
        <v>8.5</v>
      </c>
      <c r="L35" s="231">
        <f>'Indicator Data'!D37/'Indicator Data'!$BE37</f>
        <v>2.1040128027865934E-3</v>
      </c>
      <c r="M35" s="231">
        <f>'Indicator Data'!E37/'Indicator Data'!$BE37</f>
        <v>1.7188084386400579E-3</v>
      </c>
      <c r="N35" s="231">
        <f>IF(G35=0.1,0,'Indicator Data'!H37/'Indicator Data'!$BE37)</f>
        <v>7.1781667412845846E-3</v>
      </c>
      <c r="O35" s="231">
        <f>'Indicator Data'!F37/'Indicator Data'!$BE37</f>
        <v>1.6895860386013553E-3</v>
      </c>
      <c r="P35" s="231">
        <f>'Indicator Data'!G37/'Indicator Data'!$BE37</f>
        <v>8.6870225569597975E-4</v>
      </c>
      <c r="Q35" s="231">
        <f>IF('Indicator Data'!J37="No data","x",'Indicator Data'!J37/'Indicator Data'!$BE37)</f>
        <v>4.7669538172225322E-2</v>
      </c>
      <c r="R35" s="230">
        <f t="shared" si="25"/>
        <v>10</v>
      </c>
      <c r="S35" s="230">
        <f t="shared" si="26"/>
        <v>10</v>
      </c>
      <c r="T35" s="230">
        <f t="shared" si="27"/>
        <v>10</v>
      </c>
      <c r="U35" s="230">
        <f t="shared" si="28"/>
        <v>4.8</v>
      </c>
      <c r="V35" s="230">
        <f t="shared" si="29"/>
        <v>5.6</v>
      </c>
      <c r="W35" s="230">
        <f t="shared" si="30"/>
        <v>10</v>
      </c>
      <c r="X35" s="230">
        <f t="shared" si="31"/>
        <v>8.6</v>
      </c>
      <c r="Y35" s="230">
        <f>IF('Indicator Data'!J37="No data","x",ROUND(IF(Q35&gt;Y$85,10,IF(Q35&lt;Y$86,0,10-(Y$85-Q35)/(Y$85-Y$86)*10)),1))</f>
        <v>10</v>
      </c>
      <c r="Z35" s="230">
        <f t="shared" si="32"/>
        <v>8.1999999999999993</v>
      </c>
      <c r="AA35" s="230">
        <f t="shared" si="33"/>
        <v>9</v>
      </c>
      <c r="AB35" s="230">
        <f t="shared" si="34"/>
        <v>5.6</v>
      </c>
      <c r="AC35" s="230">
        <f t="shared" si="35"/>
        <v>8.1999999999999993</v>
      </c>
      <c r="AD35" s="230">
        <f t="shared" si="36"/>
        <v>7.1</v>
      </c>
      <c r="AE35" s="230">
        <f t="shared" si="15"/>
        <v>9.4</v>
      </c>
      <c r="AF35" s="232">
        <f t="shared" si="37"/>
        <v>9</v>
      </c>
      <c r="AG35" s="232">
        <f t="shared" si="38"/>
        <v>6</v>
      </c>
      <c r="AH35" s="232">
        <f t="shared" si="17"/>
        <v>7.5</v>
      </c>
      <c r="AI35" s="230">
        <f>IF('Indicator Data'!I37="No data","x",IF('Indicator Data'!BC37&lt;1000,"x",ROUND((IF('Indicator Data'!I37&gt;AI$85,10,IF('Indicator Data'!I37&lt;AI$86,0,10-(AI$85-'Indicator Data'!I37)/(AI$85-AI$86)*10))),1)))</f>
        <v>1.3</v>
      </c>
      <c r="AJ35" s="232">
        <f t="shared" si="18"/>
        <v>5.4</v>
      </c>
      <c r="AK35" s="233">
        <f t="shared" si="19"/>
        <v>7.2</v>
      </c>
      <c r="AL35" s="230">
        <f>ROUND(IF('Indicator Data'!N37=0,0,IF('Indicator Data'!N37&gt;AL$85,10,IF('Indicator Data'!N37&lt;AL$86,0,10-(AL$85-'Indicator Data'!N37)/(AL$85-AL$86)*10))),1)</f>
        <v>3.8</v>
      </c>
      <c r="AM35" s="230">
        <f>ROUND(IF('Indicator Data'!O37=0,0,IF(LOG('Indicator Data'!O37)&gt;LOG(AM$85),10,IF(LOG('Indicator Data'!O37)&lt;LOG(AM$86),0,10-(LOG(AM$85)-LOG('Indicator Data'!O37))/(LOG(AM$85)-LOG(AM$86))*10))),1)</f>
        <v>5.2</v>
      </c>
      <c r="AN35" s="232">
        <f t="shared" si="39"/>
        <v>4.5</v>
      </c>
      <c r="AO35" s="230">
        <f>'Indicator Data'!K37</f>
        <v>7</v>
      </c>
      <c r="AP35" s="230">
        <f>'Indicator Data'!L37</f>
        <v>3</v>
      </c>
      <c r="AQ35" s="232">
        <f t="shared" si="21"/>
        <v>5.3</v>
      </c>
      <c r="AR35" s="233">
        <f t="shared" si="22"/>
        <v>5.3</v>
      </c>
      <c r="AS35" s="14"/>
      <c r="AT35" s="78"/>
    </row>
    <row r="36" spans="1:46" s="3" customFormat="1">
      <c r="A36" s="224" t="s">
        <v>4</v>
      </c>
      <c r="B36" s="234" t="s">
        <v>729</v>
      </c>
      <c r="C36" s="135" t="s">
        <v>366</v>
      </c>
      <c r="D36" s="43">
        <f>ROUND(IF('Indicator Data'!D38=0,0.1,IF(LOG('Indicator Data'!D38)&gt;D$85,10,IF(LOG('Indicator Data'!D38)&lt;D$86,0,10-(D$85-LOG('Indicator Data'!D38))/(D$85-D$86)*10))),1)</f>
        <v>7.8</v>
      </c>
      <c r="E36" s="43">
        <f>ROUND(IF('Indicator Data'!E38=0,0.1,IF(LOG('Indicator Data'!E38)&gt;E$85,10,IF(LOG('Indicator Data'!E38)&lt;E$86,0,10-(E$85-LOG('Indicator Data'!E38))/(E$85-E$86)*10))),1)</f>
        <v>9.6</v>
      </c>
      <c r="F36" s="43">
        <f t="shared" si="23"/>
        <v>8.9</v>
      </c>
      <c r="G36" s="43">
        <f>ROUND(IF('Indicator Data'!H38="No data",0.1,IF('Indicator Data'!H38=0,0,IF(LOG('Indicator Data'!H38)&gt;G$85,10,IF(LOG('Indicator Data'!H38)&lt;G$86,0,10-(G$85-LOG('Indicator Data'!H38))/(G$85-G$86)*10)))),1)</f>
        <v>8</v>
      </c>
      <c r="H36" s="43">
        <f>ROUND(IF('Indicator Data'!F38=0,0,IF(LOG('Indicator Data'!F38)&gt;H$85,10,IF(LOG('Indicator Data'!F38)&lt;H$86,0,10-(H$85-LOG('Indicator Data'!F38))/(H$85-H$86)*10))),1)</f>
        <v>0</v>
      </c>
      <c r="I36" s="43">
        <f>ROUND(IF('Indicator Data'!G38=0,0,IF(LOG('Indicator Data'!G38)&gt;I$85,10,IF(LOG('Indicator Data'!G38)&lt;I$86,0,10-(I$85-LOG('Indicator Data'!G38))/(I$85-I$86)*10))),1)</f>
        <v>0</v>
      </c>
      <c r="J36" s="43">
        <f t="shared" si="24"/>
        <v>0</v>
      </c>
      <c r="K36" s="43">
        <f>IF('Indicator Data'!J38="No data","x",ROUND(IF('Indicator Data'!J38=0,0,IF(LOG('Indicator Data'!J38)&gt;K$85,10,IF(LOG('Indicator Data'!J38)&lt;K$86,0,10-(K$85-LOG('Indicator Data'!J38))/(K$85-K$86)*10))),1))</f>
        <v>0</v>
      </c>
      <c r="L36" s="44">
        <f>'Indicator Data'!D38/'Indicator Data'!$BE38</f>
        <v>2.1052378743661054E-3</v>
      </c>
      <c r="M36" s="44">
        <f>'Indicator Data'!E38/'Indicator Data'!$BE38</f>
        <v>2.1052378743661054E-3</v>
      </c>
      <c r="N36" s="44">
        <f>IF(G36=0.1,0,'Indicator Data'!H38/'Indicator Data'!$BE38)</f>
        <v>5.9899124201974706E-3</v>
      </c>
      <c r="O36" s="44">
        <f>'Indicator Data'!F38/'Indicator Data'!$BE38</f>
        <v>0</v>
      </c>
      <c r="P36" s="44">
        <f>'Indicator Data'!G38/'Indicator Data'!$BE38</f>
        <v>0</v>
      </c>
      <c r="Q36" s="44">
        <f>IF('Indicator Data'!J38="No data","x",'Indicator Data'!J38/'Indicator Data'!$BE38)</f>
        <v>0</v>
      </c>
      <c r="R36" s="43">
        <f t="shared" si="25"/>
        <v>10</v>
      </c>
      <c r="S36" s="43">
        <f t="shared" si="26"/>
        <v>10</v>
      </c>
      <c r="T36" s="43">
        <f t="shared" si="27"/>
        <v>10</v>
      </c>
      <c r="U36" s="43">
        <f t="shared" si="28"/>
        <v>4</v>
      </c>
      <c r="V36" s="43">
        <f t="shared" si="29"/>
        <v>0</v>
      </c>
      <c r="W36" s="43">
        <f t="shared" si="30"/>
        <v>0</v>
      </c>
      <c r="X36" s="43">
        <f t="shared" si="31"/>
        <v>0</v>
      </c>
      <c r="Y36" s="43">
        <f>IF('Indicator Data'!J38="No data","x",ROUND(IF(Q36&gt;Y$85,10,IF(Q36&lt;Y$86,0,10-(Y$85-Q36)/(Y$85-Y$86)*10)),1))</f>
        <v>0</v>
      </c>
      <c r="Z36" s="43">
        <f t="shared" si="32"/>
        <v>8.9</v>
      </c>
      <c r="AA36" s="43">
        <f t="shared" si="33"/>
        <v>9.8000000000000007</v>
      </c>
      <c r="AB36" s="43">
        <f t="shared" si="34"/>
        <v>0</v>
      </c>
      <c r="AC36" s="43">
        <f t="shared" si="35"/>
        <v>0</v>
      </c>
      <c r="AD36" s="43">
        <f t="shared" si="36"/>
        <v>0</v>
      </c>
      <c r="AE36" s="43">
        <f t="shared" si="15"/>
        <v>0</v>
      </c>
      <c r="AF36" s="45">
        <f t="shared" si="37"/>
        <v>9.5</v>
      </c>
      <c r="AG36" s="45">
        <f t="shared" si="38"/>
        <v>6.4</v>
      </c>
      <c r="AH36" s="45">
        <f t="shared" si="17"/>
        <v>0</v>
      </c>
      <c r="AI36" s="43" t="str">
        <f>IF('Indicator Data'!I38="No data","x",IF('Indicator Data'!BC38&lt;1000,"x",ROUND((IF('Indicator Data'!I38&gt;AI$85,10,IF('Indicator Data'!I38&lt;AI$86,0,10-(AI$85-'Indicator Data'!I38)/(AI$85-AI$86)*10))),1)))</f>
        <v>x</v>
      </c>
      <c r="AJ36" s="45">
        <f t="shared" si="18"/>
        <v>0</v>
      </c>
      <c r="AK36" s="144">
        <f t="shared" si="19"/>
        <v>5.6</v>
      </c>
      <c r="AL36" s="43">
        <f>ROUND(IF('Indicator Data'!N38=0,0,IF('Indicator Data'!N38&gt;AL$85,10,IF('Indicator Data'!N38&lt;AL$86,0,10-(AL$85-'Indicator Data'!N38)/(AL$85-AL$86)*10))),1)</f>
        <v>3.8</v>
      </c>
      <c r="AM36" s="43">
        <f>ROUND(IF('Indicator Data'!O38=0,0,IF(LOG('Indicator Data'!O38)&gt;LOG(AM$85),10,IF(LOG('Indicator Data'!O38)&lt;LOG(AM$86),0,10-(LOG(AM$85)-LOG('Indicator Data'!O38))/(LOG(AM$85)-LOG(AM$86))*10))),1)</f>
        <v>5.2</v>
      </c>
      <c r="AN36" s="45">
        <f t="shared" si="39"/>
        <v>4.5</v>
      </c>
      <c r="AO36" s="43">
        <f>'Indicator Data'!K38</f>
        <v>7</v>
      </c>
      <c r="AP36" s="43">
        <f>'Indicator Data'!L38</f>
        <v>5</v>
      </c>
      <c r="AQ36" s="45">
        <f t="shared" si="21"/>
        <v>6.1</v>
      </c>
      <c r="AR36" s="144">
        <f>IF(AQ36&gt;AN36,AQ36,ROUND((10-GEOMEAN(((10-AN36)/10*9+1),((10-AQ36)/10*9+1)))/9*10,1))</f>
        <v>6.1</v>
      </c>
      <c r="AS36" s="14"/>
      <c r="AT36" s="78"/>
    </row>
    <row r="37" spans="1:46" s="3" customFormat="1">
      <c r="A37" s="224" t="s">
        <v>4</v>
      </c>
      <c r="B37" s="234" t="s">
        <v>302</v>
      </c>
      <c r="C37" s="135" t="s">
        <v>367</v>
      </c>
      <c r="D37" s="43">
        <f>ROUND(IF('Indicator Data'!D39=0,0.1,IF(LOG('Indicator Data'!D39)&gt;D$85,10,IF(LOG('Indicator Data'!D39)&lt;D$86,0,10-(D$85-LOG('Indicator Data'!D39))/(D$85-D$86)*10))),1)</f>
        <v>7.4</v>
      </c>
      <c r="E37" s="43">
        <f>ROUND(IF('Indicator Data'!E39=0,0.1,IF(LOG('Indicator Data'!E39)&gt;E$85,10,IF(LOG('Indicator Data'!E39)&lt;E$86,0,10-(E$85-LOG('Indicator Data'!E39))/(E$85-E$86)*10))),1)</f>
        <v>9.1</v>
      </c>
      <c r="F37" s="43">
        <f t="shared" si="23"/>
        <v>8.4</v>
      </c>
      <c r="G37" s="43">
        <f>ROUND(IF('Indicator Data'!H39="No data",0.1,IF('Indicator Data'!H39=0,0,IF(LOG('Indicator Data'!H39)&gt;G$85,10,IF(LOG('Indicator Data'!H39)&lt;G$86,0,10-(G$85-LOG('Indicator Data'!H39))/(G$85-G$86)*10)))),1)</f>
        <v>6.9</v>
      </c>
      <c r="H37" s="43">
        <f>ROUND(IF('Indicator Data'!F39=0,0,IF(LOG('Indicator Data'!F39)&gt;H$85,10,IF(LOG('Indicator Data'!F39)&lt;H$86,0,10-(H$85-LOG('Indicator Data'!F39))/(H$85-H$86)*10))),1)</f>
        <v>6.7</v>
      </c>
      <c r="I37" s="43">
        <f>ROUND(IF('Indicator Data'!G39=0,0,IF(LOG('Indicator Data'!G39)&gt;I$85,10,IF(LOG('Indicator Data'!G39)&lt;I$86,0,10-(I$85-LOG('Indicator Data'!G39))/(I$85-I$86)*10))),1)</f>
        <v>6.4</v>
      </c>
      <c r="J37" s="43">
        <f t="shared" si="24"/>
        <v>6.6</v>
      </c>
      <c r="K37" s="43">
        <f>IF('Indicator Data'!J39="No data","x",ROUND(IF('Indicator Data'!J39=0,0,IF(LOG('Indicator Data'!J39)&gt;K$85,10,IF(LOG('Indicator Data'!J39)&lt;K$86,0,10-(K$85-LOG('Indicator Data'!J39))/(K$85-K$86)*10))),1))</f>
        <v>0</v>
      </c>
      <c r="L37" s="44">
        <f>'Indicator Data'!D39/'Indicator Data'!$BE39</f>
        <v>2.1047473154886098E-3</v>
      </c>
      <c r="M37" s="44">
        <f>'Indicator Data'!E39/'Indicator Data'!$BE39</f>
        <v>2.0706729504806998E-3</v>
      </c>
      <c r="N37" s="44">
        <f>IF(G37=0.1,0,'Indicator Data'!H39/'Indicator Data'!$BE39)</f>
        <v>3.3607726072843423E-3</v>
      </c>
      <c r="O37" s="44">
        <f>'Indicator Data'!F39/'Indicator Data'!$BE39</f>
        <v>3.0614506407107053E-3</v>
      </c>
      <c r="P37" s="44">
        <f>'Indicator Data'!G39/'Indicator Data'!$BE39</f>
        <v>4.6917779510891798E-4</v>
      </c>
      <c r="Q37" s="44">
        <f>IF('Indicator Data'!J39="No data","x",'Indicator Data'!J39/'Indicator Data'!$BE39)</f>
        <v>0</v>
      </c>
      <c r="R37" s="43">
        <f t="shared" si="25"/>
        <v>10</v>
      </c>
      <c r="S37" s="43">
        <f t="shared" si="26"/>
        <v>10</v>
      </c>
      <c r="T37" s="43">
        <f t="shared" si="27"/>
        <v>10</v>
      </c>
      <c r="U37" s="43">
        <f t="shared" si="28"/>
        <v>2.2000000000000002</v>
      </c>
      <c r="V37" s="43">
        <f t="shared" si="29"/>
        <v>10</v>
      </c>
      <c r="W37" s="43">
        <f t="shared" si="30"/>
        <v>9.4</v>
      </c>
      <c r="X37" s="43">
        <f t="shared" si="31"/>
        <v>9.6999999999999993</v>
      </c>
      <c r="Y37" s="43">
        <f>IF('Indicator Data'!J39="No data","x",ROUND(IF(Q37&gt;Y$85,10,IF(Q37&lt;Y$86,0,10-(Y$85-Q37)/(Y$85-Y$86)*10)),1))</f>
        <v>0</v>
      </c>
      <c r="Z37" s="43">
        <f t="shared" si="32"/>
        <v>8.6999999999999993</v>
      </c>
      <c r="AA37" s="43">
        <f t="shared" si="33"/>
        <v>9.6</v>
      </c>
      <c r="AB37" s="43">
        <f t="shared" si="34"/>
        <v>8.4</v>
      </c>
      <c r="AC37" s="43">
        <f t="shared" si="35"/>
        <v>7.9</v>
      </c>
      <c r="AD37" s="43">
        <f t="shared" si="36"/>
        <v>8.1999999999999993</v>
      </c>
      <c r="AE37" s="43">
        <f t="shared" si="15"/>
        <v>0</v>
      </c>
      <c r="AF37" s="45">
        <f t="shared" si="37"/>
        <v>9.4</v>
      </c>
      <c r="AG37" s="45">
        <f t="shared" si="38"/>
        <v>5</v>
      </c>
      <c r="AH37" s="45">
        <f t="shared" si="17"/>
        <v>8.6</v>
      </c>
      <c r="AI37" s="43">
        <f>IF('Indicator Data'!I39="No data","x",IF('Indicator Data'!BC39&lt;1000,"x",ROUND((IF('Indicator Data'!I39&gt;AI$85,10,IF('Indicator Data'!I39&lt;AI$86,0,10-(AI$85-'Indicator Data'!I39)/(AI$85-AI$86)*10))),1)))</f>
        <v>5</v>
      </c>
      <c r="AJ37" s="45">
        <f t="shared" si="18"/>
        <v>2.5</v>
      </c>
      <c r="AK37" s="144">
        <f t="shared" si="19"/>
        <v>7.2</v>
      </c>
      <c r="AL37" s="43">
        <f>ROUND(IF('Indicator Data'!N39=0,0,IF('Indicator Data'!N39&gt;AL$85,10,IF('Indicator Data'!N39&lt;AL$86,0,10-(AL$85-'Indicator Data'!N39)/(AL$85-AL$86)*10))),1)</f>
        <v>3.8</v>
      </c>
      <c r="AM37" s="43">
        <f>ROUND(IF('Indicator Data'!O39=0,0,IF(LOG('Indicator Data'!O39)&gt;LOG(AM$85),10,IF(LOG('Indicator Data'!O39)&lt;LOG(AM$86),0,10-(LOG(AM$85)-LOG('Indicator Data'!O39))/(LOG(AM$85)-LOG(AM$86))*10))),1)</f>
        <v>5.2</v>
      </c>
      <c r="AN37" s="45">
        <f t="shared" si="39"/>
        <v>4.5</v>
      </c>
      <c r="AO37" s="43">
        <f>'Indicator Data'!K39</f>
        <v>7</v>
      </c>
      <c r="AP37" s="43">
        <f>'Indicator Data'!L39</f>
        <v>0</v>
      </c>
      <c r="AQ37" s="45">
        <f t="shared" si="21"/>
        <v>4.4000000000000004</v>
      </c>
      <c r="AR37" s="144">
        <f t="shared" si="22"/>
        <v>4.5</v>
      </c>
      <c r="AS37" s="14"/>
      <c r="AT37" s="78"/>
    </row>
    <row r="38" spans="1:46" s="3" customFormat="1">
      <c r="A38" s="224" t="s">
        <v>4</v>
      </c>
      <c r="B38" s="234" t="s">
        <v>303</v>
      </c>
      <c r="C38" s="135" t="s">
        <v>368</v>
      </c>
      <c r="D38" s="43">
        <f>ROUND(IF('Indicator Data'!D40=0,0.1,IF(LOG('Indicator Data'!D40)&gt;D$85,10,IF(LOG('Indicator Data'!D40)&lt;D$86,0,10-(D$85-LOG('Indicator Data'!D40))/(D$85-D$86)*10))),1)</f>
        <v>6.5</v>
      </c>
      <c r="E38" s="43">
        <f>ROUND(IF('Indicator Data'!E40=0,0.1,IF(LOG('Indicator Data'!E40)&gt;E$85,10,IF(LOG('Indicator Data'!E40)&lt;E$86,0,10-(E$85-LOG('Indicator Data'!E40))/(E$85-E$86)*10))),1)</f>
        <v>8.4</v>
      </c>
      <c r="F38" s="43">
        <f t="shared" si="23"/>
        <v>7.6</v>
      </c>
      <c r="G38" s="43">
        <f>ROUND(IF('Indicator Data'!H40="No data",0.1,IF('Indicator Data'!H40=0,0,IF(LOG('Indicator Data'!H40)&gt;G$85,10,IF(LOG('Indicator Data'!H40)&lt;G$86,0,10-(G$85-LOG('Indicator Data'!H40))/(G$85-G$86)*10)))),1)</f>
        <v>6.4</v>
      </c>
      <c r="H38" s="43">
        <f>ROUND(IF('Indicator Data'!F40=0,0,IF(LOG('Indicator Data'!F40)&gt;H$85,10,IF(LOG('Indicator Data'!F40)&lt;H$86,0,10-(H$85-LOG('Indicator Data'!F40))/(H$85-H$86)*10))),1)</f>
        <v>6.5</v>
      </c>
      <c r="I38" s="43">
        <f>ROUND(IF('Indicator Data'!G40=0,0,IF(LOG('Indicator Data'!G40)&gt;I$85,10,IF(LOG('Indicator Data'!G40)&lt;I$86,0,10-(I$85-LOG('Indicator Data'!G40))/(I$85-I$86)*10))),1)</f>
        <v>7.9</v>
      </c>
      <c r="J38" s="43">
        <f t="shared" si="24"/>
        <v>7.3</v>
      </c>
      <c r="K38" s="43">
        <f>IF('Indicator Data'!J40="No data","x",ROUND(IF('Indicator Data'!J40=0,0,IF(LOG('Indicator Data'!J40)&gt;K$85,10,IF(LOG('Indicator Data'!J40)&lt;K$86,0,10-(K$85-LOG('Indicator Data'!J40))/(K$85-K$86)*10))),1))</f>
        <v>0</v>
      </c>
      <c r="L38" s="44">
        <f>'Indicator Data'!D40/'Indicator Data'!$BE40</f>
        <v>1.9180952974181388E-3</v>
      </c>
      <c r="M38" s="44">
        <f>'Indicator Data'!E40/'Indicator Data'!$BE40</f>
        <v>1.9180952974181388E-3</v>
      </c>
      <c r="N38" s="44">
        <f>IF(G38=0.1,0,'Indicator Data'!H40/'Indicator Data'!$BE40)</f>
        <v>3.8956303407383587E-3</v>
      </c>
      <c r="O38" s="44">
        <f>'Indicator Data'!F40/'Indicator Data'!$BE40</f>
        <v>3.6290621937652523E-3</v>
      </c>
      <c r="P38" s="44">
        <f>'Indicator Data'!G40/'Indicator Data'!$BE40</f>
        <v>3.0163073405968031E-3</v>
      </c>
      <c r="Q38" s="44">
        <f>IF('Indicator Data'!J40="No data","x",'Indicator Data'!J40/'Indicator Data'!$BE40)</f>
        <v>0</v>
      </c>
      <c r="R38" s="43">
        <f t="shared" si="25"/>
        <v>9.6</v>
      </c>
      <c r="S38" s="43">
        <f t="shared" si="26"/>
        <v>10</v>
      </c>
      <c r="T38" s="43">
        <f t="shared" si="27"/>
        <v>9.8000000000000007</v>
      </c>
      <c r="U38" s="43">
        <f t="shared" si="28"/>
        <v>2.6</v>
      </c>
      <c r="V38" s="43">
        <f t="shared" si="29"/>
        <v>10</v>
      </c>
      <c r="W38" s="43">
        <f t="shared" si="30"/>
        <v>10</v>
      </c>
      <c r="X38" s="43">
        <f t="shared" si="31"/>
        <v>10</v>
      </c>
      <c r="Y38" s="43">
        <f>IF('Indicator Data'!J40="No data","x",ROUND(IF(Q38&gt;Y$85,10,IF(Q38&lt;Y$86,0,10-(Y$85-Q38)/(Y$85-Y$86)*10)),1))</f>
        <v>0</v>
      </c>
      <c r="Z38" s="43">
        <f t="shared" si="32"/>
        <v>8.1</v>
      </c>
      <c r="AA38" s="43">
        <f t="shared" si="33"/>
        <v>9.1999999999999993</v>
      </c>
      <c r="AB38" s="43">
        <f t="shared" si="34"/>
        <v>8.3000000000000007</v>
      </c>
      <c r="AC38" s="43">
        <f t="shared" si="35"/>
        <v>9</v>
      </c>
      <c r="AD38" s="43">
        <f t="shared" si="36"/>
        <v>8.6999999999999993</v>
      </c>
      <c r="AE38" s="43">
        <f t="shared" si="15"/>
        <v>0</v>
      </c>
      <c r="AF38" s="45">
        <f t="shared" si="37"/>
        <v>9</v>
      </c>
      <c r="AG38" s="45">
        <f t="shared" si="38"/>
        <v>4.8</v>
      </c>
      <c r="AH38" s="45">
        <f t="shared" si="17"/>
        <v>9.1</v>
      </c>
      <c r="AI38" s="43">
        <f>IF('Indicator Data'!I40="No data","x",IF('Indicator Data'!BC40&lt;1000,"x",ROUND((IF('Indicator Data'!I40&gt;AI$85,10,IF('Indicator Data'!I40&lt;AI$86,0,10-(AI$85-'Indicator Data'!I40)/(AI$85-AI$86)*10))),1)))</f>
        <v>1.3</v>
      </c>
      <c r="AJ38" s="45">
        <f t="shared" si="18"/>
        <v>0.7</v>
      </c>
      <c r="AK38" s="144">
        <f t="shared" si="19"/>
        <v>7</v>
      </c>
      <c r="AL38" s="43">
        <f>ROUND(IF('Indicator Data'!N40=0,0,IF('Indicator Data'!N40&gt;AL$85,10,IF('Indicator Data'!N40&lt;AL$86,0,10-(AL$85-'Indicator Data'!N40)/(AL$85-AL$86)*10))),1)</f>
        <v>3.8</v>
      </c>
      <c r="AM38" s="43">
        <f>ROUND(IF('Indicator Data'!O40=0,0,IF(LOG('Indicator Data'!O40)&gt;LOG(AM$85),10,IF(LOG('Indicator Data'!O40)&lt;LOG(AM$86),0,10-(LOG(AM$85)-LOG('Indicator Data'!O40))/(LOG(AM$85)-LOG(AM$86))*10))),1)</f>
        <v>5.2</v>
      </c>
      <c r="AN38" s="45">
        <f t="shared" si="39"/>
        <v>4.5</v>
      </c>
      <c r="AO38" s="43">
        <f>'Indicator Data'!K40</f>
        <v>7</v>
      </c>
      <c r="AP38" s="43">
        <f>'Indicator Data'!L40</f>
        <v>2</v>
      </c>
      <c r="AQ38" s="45">
        <f t="shared" si="21"/>
        <v>5</v>
      </c>
      <c r="AR38" s="144">
        <f t="shared" si="22"/>
        <v>5</v>
      </c>
      <c r="AS38" s="14"/>
      <c r="AT38" s="78"/>
    </row>
    <row r="39" spans="1:46" s="3" customFormat="1">
      <c r="A39" s="224" t="s">
        <v>4</v>
      </c>
      <c r="B39" s="234" t="s">
        <v>304</v>
      </c>
      <c r="C39" s="135" t="s">
        <v>369</v>
      </c>
      <c r="D39" s="43">
        <f>ROUND(IF('Indicator Data'!D41=0,0.1,IF(LOG('Indicator Data'!D41)&gt;D$85,10,IF(LOG('Indicator Data'!D41)&lt;D$86,0,10-(D$85-LOG('Indicator Data'!D41))/(D$85-D$86)*10))),1)</f>
        <v>7.9</v>
      </c>
      <c r="E39" s="43">
        <f>ROUND(IF('Indicator Data'!E41=0,0.1,IF(LOG('Indicator Data'!E41)&gt;E$85,10,IF(LOG('Indicator Data'!E41)&lt;E$86,0,10-(E$85-LOG('Indicator Data'!E41))/(E$85-E$86)*10))),1)</f>
        <v>9.6</v>
      </c>
      <c r="F39" s="43">
        <f t="shared" si="23"/>
        <v>8.9</v>
      </c>
      <c r="G39" s="43">
        <f>ROUND(IF('Indicator Data'!H41="No data",0.1,IF('Indicator Data'!H41=0,0,IF(LOG('Indicator Data'!H41)&gt;G$85,10,IF(LOG('Indicator Data'!H41)&lt;G$86,0,10-(G$85-LOG('Indicator Data'!H41))/(G$85-G$86)*10)))),1)</f>
        <v>8.5</v>
      </c>
      <c r="H39" s="43">
        <f>ROUND(IF('Indicator Data'!F41=0,0,IF(LOG('Indicator Data'!F41)&gt;H$85,10,IF(LOG('Indicator Data'!F41)&lt;H$86,0,10-(H$85-LOG('Indicator Data'!F41))/(H$85-H$86)*10))),1)</f>
        <v>9</v>
      </c>
      <c r="I39" s="43">
        <f>ROUND(IF('Indicator Data'!G41=0,0,IF(LOG('Indicator Data'!G41)&gt;I$85,10,IF(LOG('Indicator Data'!G41)&lt;I$86,0,10-(I$85-LOG('Indicator Data'!G41))/(I$85-I$86)*10))),1)</f>
        <v>8.1</v>
      </c>
      <c r="J39" s="43">
        <f t="shared" si="24"/>
        <v>8.6</v>
      </c>
      <c r="K39" s="43">
        <f>IF('Indicator Data'!J41="No data","x",ROUND(IF('Indicator Data'!J41=0,0,IF(LOG('Indicator Data'!J41)&gt;K$85,10,IF(LOG('Indicator Data'!J41)&lt;K$86,0,10-(K$85-LOG('Indicator Data'!J41))/(K$85-K$86)*10))),1))</f>
        <v>9.1999999999999993</v>
      </c>
      <c r="L39" s="44">
        <f>'Indicator Data'!D41/'Indicator Data'!$BE41</f>
        <v>2.1050349242568815E-3</v>
      </c>
      <c r="M39" s="44">
        <f>'Indicator Data'!E41/'Indicator Data'!$BE41</f>
        <v>2.1050349242568815E-3</v>
      </c>
      <c r="N39" s="44">
        <f>IF(G39=0.1,0,'Indicator Data'!H41/'Indicator Data'!$BE41)</f>
        <v>8.5004910170667254E-3</v>
      </c>
      <c r="O39" s="44">
        <f>'Indicator Data'!F41/'Indicator Data'!$BE41</f>
        <v>2.7706689360204026E-2</v>
      </c>
      <c r="P39" s="44">
        <f>'Indicator Data'!G41/'Indicator Data'!$BE41</f>
        <v>1.5999345852884853E-3</v>
      </c>
      <c r="Q39" s="44">
        <f>IF('Indicator Data'!J41="No data","x",'Indicator Data'!J41/'Indicator Data'!$BE41)</f>
        <v>3.7713595919779554E-2</v>
      </c>
      <c r="R39" s="43">
        <f t="shared" si="25"/>
        <v>10</v>
      </c>
      <c r="S39" s="43">
        <f t="shared" si="26"/>
        <v>10</v>
      </c>
      <c r="T39" s="43">
        <f t="shared" si="27"/>
        <v>10</v>
      </c>
      <c r="U39" s="43">
        <f t="shared" si="28"/>
        <v>5.7</v>
      </c>
      <c r="V39" s="43">
        <f t="shared" si="29"/>
        <v>10</v>
      </c>
      <c r="W39" s="43">
        <f t="shared" si="30"/>
        <v>10</v>
      </c>
      <c r="X39" s="43">
        <f t="shared" si="31"/>
        <v>10</v>
      </c>
      <c r="Y39" s="43">
        <f>IF('Indicator Data'!J41="No data","x",ROUND(IF(Q39&gt;Y$85,10,IF(Q39&lt;Y$86,0,10-(Y$85-Q39)/(Y$85-Y$86)*10)),1))</f>
        <v>10</v>
      </c>
      <c r="Z39" s="43">
        <f t="shared" si="32"/>
        <v>9</v>
      </c>
      <c r="AA39" s="43">
        <f t="shared" si="33"/>
        <v>9.8000000000000007</v>
      </c>
      <c r="AB39" s="43">
        <f t="shared" si="34"/>
        <v>9.5</v>
      </c>
      <c r="AC39" s="43">
        <f t="shared" si="35"/>
        <v>9.1</v>
      </c>
      <c r="AD39" s="43">
        <f t="shared" si="36"/>
        <v>9.3000000000000007</v>
      </c>
      <c r="AE39" s="43">
        <f t="shared" si="15"/>
        <v>9.6999999999999993</v>
      </c>
      <c r="AF39" s="45">
        <f t="shared" si="37"/>
        <v>9.5</v>
      </c>
      <c r="AG39" s="45">
        <f t="shared" si="38"/>
        <v>7.4</v>
      </c>
      <c r="AH39" s="45">
        <f t="shared" si="17"/>
        <v>9.4</v>
      </c>
      <c r="AI39" s="43">
        <f>IF('Indicator Data'!I41="No data","x",IF('Indicator Data'!BC41&lt;1000,"x",ROUND((IF('Indicator Data'!I41&gt;AI$85,10,IF('Indicator Data'!I41&lt;AI$86,0,10-(AI$85-'Indicator Data'!I41)/(AI$85-AI$86)*10))),1)))</f>
        <v>10</v>
      </c>
      <c r="AJ39" s="45">
        <f t="shared" si="18"/>
        <v>9.9</v>
      </c>
      <c r="AK39" s="144">
        <f t="shared" si="19"/>
        <v>9.1999999999999993</v>
      </c>
      <c r="AL39" s="43">
        <f>ROUND(IF('Indicator Data'!N41=0,0,IF('Indicator Data'!N41&gt;AL$85,10,IF('Indicator Data'!N41&lt;AL$86,0,10-(AL$85-'Indicator Data'!N41)/(AL$85-AL$86)*10))),1)</f>
        <v>3.8</v>
      </c>
      <c r="AM39" s="43">
        <f>ROUND(IF('Indicator Data'!O41=0,0,IF(LOG('Indicator Data'!O41)&gt;LOG(AM$85),10,IF(LOG('Indicator Data'!O41)&lt;LOG(AM$86),0,10-(LOG(AM$85)-LOG('Indicator Data'!O41))/(LOG(AM$85)-LOG(AM$86))*10))),1)</f>
        <v>5.2</v>
      </c>
      <c r="AN39" s="45">
        <f t="shared" si="39"/>
        <v>4.5</v>
      </c>
      <c r="AO39" s="43">
        <f>'Indicator Data'!K41</f>
        <v>7</v>
      </c>
      <c r="AP39" s="43">
        <f>'Indicator Data'!L41</f>
        <v>5</v>
      </c>
      <c r="AQ39" s="45">
        <f t="shared" si="21"/>
        <v>6.1</v>
      </c>
      <c r="AR39" s="144">
        <f t="shared" si="22"/>
        <v>6.1</v>
      </c>
      <c r="AS39" s="14"/>
      <c r="AT39" s="78"/>
    </row>
    <row r="40" spans="1:46" s="3" customFormat="1">
      <c r="A40" s="224" t="s">
        <v>4</v>
      </c>
      <c r="B40" s="234" t="s">
        <v>305</v>
      </c>
      <c r="C40" s="135" t="s">
        <v>370</v>
      </c>
      <c r="D40" s="43">
        <f>ROUND(IF('Indicator Data'!D42=0,0.1,IF(LOG('Indicator Data'!D42)&gt;D$85,10,IF(LOG('Indicator Data'!D42)&lt;D$86,0,10-(D$85-LOG('Indicator Data'!D42))/(D$85-D$86)*10))),1)</f>
        <v>5.9</v>
      </c>
      <c r="E40" s="43">
        <f>ROUND(IF('Indicator Data'!E42=0,0.1,IF(LOG('Indicator Data'!E42)&gt;E$85,10,IF(LOG('Indicator Data'!E42)&lt;E$86,0,10-(E$85-LOG('Indicator Data'!E42))/(E$85-E$86)*10))),1)</f>
        <v>7.9</v>
      </c>
      <c r="F40" s="43">
        <f t="shared" si="23"/>
        <v>7</v>
      </c>
      <c r="G40" s="43">
        <f>ROUND(IF('Indicator Data'!H42="No data",0.1,IF('Indicator Data'!H42=0,0,IF(LOG('Indicator Data'!H42)&gt;G$85,10,IF(LOG('Indicator Data'!H42)&lt;G$86,0,10-(G$85-LOG('Indicator Data'!H42))/(G$85-G$86)*10)))),1)</f>
        <v>6.3</v>
      </c>
      <c r="H40" s="43">
        <f>ROUND(IF('Indicator Data'!F42=0,0,IF(LOG('Indicator Data'!F42)&gt;H$85,10,IF(LOG('Indicator Data'!F42)&lt;H$86,0,10-(H$85-LOG('Indicator Data'!F42))/(H$85-H$86)*10))),1)</f>
        <v>6.5</v>
      </c>
      <c r="I40" s="43">
        <f>ROUND(IF('Indicator Data'!G42=0,0,IF(LOG('Indicator Data'!G42)&gt;I$85,10,IF(LOG('Indicator Data'!G42)&lt;I$86,0,10-(I$85-LOG('Indicator Data'!G42))/(I$85-I$86)*10))),1)</f>
        <v>8.1999999999999993</v>
      </c>
      <c r="J40" s="43">
        <f t="shared" si="24"/>
        <v>7.4</v>
      </c>
      <c r="K40" s="43">
        <f>IF('Indicator Data'!J42="No data","x",ROUND(IF('Indicator Data'!J42=0,0,IF(LOG('Indicator Data'!J42)&gt;K$85,10,IF(LOG('Indicator Data'!J42)&lt;K$86,0,10-(K$85-LOG('Indicator Data'!J42))/(K$85-K$86)*10))),1))</f>
        <v>0</v>
      </c>
      <c r="L40" s="44">
        <f>'Indicator Data'!D42/'Indicator Data'!$BE42</f>
        <v>2.1041866908066498E-3</v>
      </c>
      <c r="M40" s="44">
        <f>'Indicator Data'!E42/'Indicator Data'!$BE42</f>
        <v>2.1041866908066498E-3</v>
      </c>
      <c r="N40" s="44">
        <f>IF(G40=0.1,0,'Indicator Data'!H42/'Indicator Data'!$BE42)</f>
        <v>5.8983126330488774E-3</v>
      </c>
      <c r="O40" s="44">
        <f>'Indicator Data'!F42/'Indicator Data'!$BE42</f>
        <v>6.6547634442812378E-3</v>
      </c>
      <c r="P40" s="44">
        <f>'Indicator Data'!G42/'Indicator Data'!$BE42</f>
        <v>6.6329206758645601E-3</v>
      </c>
      <c r="Q40" s="44">
        <f>IF('Indicator Data'!J42="No data","x",'Indicator Data'!J42/'Indicator Data'!$BE42)</f>
        <v>0</v>
      </c>
      <c r="R40" s="43">
        <f t="shared" si="25"/>
        <v>10</v>
      </c>
      <c r="S40" s="43">
        <f t="shared" si="26"/>
        <v>10</v>
      </c>
      <c r="T40" s="43">
        <f t="shared" si="27"/>
        <v>10</v>
      </c>
      <c r="U40" s="43">
        <f t="shared" si="28"/>
        <v>3.9</v>
      </c>
      <c r="V40" s="43">
        <f t="shared" si="29"/>
        <v>10</v>
      </c>
      <c r="W40" s="43">
        <f t="shared" si="30"/>
        <v>10</v>
      </c>
      <c r="X40" s="43">
        <f t="shared" si="31"/>
        <v>10</v>
      </c>
      <c r="Y40" s="43">
        <f>IF('Indicator Data'!J42="No data","x",ROUND(IF(Q40&gt;Y$85,10,IF(Q40&lt;Y$86,0,10-(Y$85-Q40)/(Y$85-Y$86)*10)),1))</f>
        <v>0</v>
      </c>
      <c r="Z40" s="43">
        <f t="shared" si="32"/>
        <v>8</v>
      </c>
      <c r="AA40" s="43">
        <f t="shared" si="33"/>
        <v>9</v>
      </c>
      <c r="AB40" s="43">
        <f t="shared" si="34"/>
        <v>8.3000000000000007</v>
      </c>
      <c r="AC40" s="43">
        <f t="shared" si="35"/>
        <v>9.1</v>
      </c>
      <c r="AD40" s="43">
        <f t="shared" si="36"/>
        <v>8.6999999999999993</v>
      </c>
      <c r="AE40" s="43">
        <f t="shared" si="15"/>
        <v>0</v>
      </c>
      <c r="AF40" s="45">
        <f t="shared" si="37"/>
        <v>9</v>
      </c>
      <c r="AG40" s="45">
        <f t="shared" si="38"/>
        <v>5.2</v>
      </c>
      <c r="AH40" s="45">
        <f t="shared" si="17"/>
        <v>9.1</v>
      </c>
      <c r="AI40" s="43">
        <f>IF('Indicator Data'!I42="No data","x",IF('Indicator Data'!BC42&lt;1000,"x",ROUND((IF('Indicator Data'!I42&gt;AI$85,10,IF('Indicator Data'!I42&lt;AI$86,0,10-(AI$85-'Indicator Data'!I42)/(AI$85-AI$86)*10))),1)))</f>
        <v>2.5</v>
      </c>
      <c r="AJ40" s="45">
        <f t="shared" si="18"/>
        <v>1.3</v>
      </c>
      <c r="AK40" s="144">
        <f t="shared" si="19"/>
        <v>7.1</v>
      </c>
      <c r="AL40" s="43">
        <f>ROUND(IF('Indicator Data'!N42=0,0,IF('Indicator Data'!N42&gt;AL$85,10,IF('Indicator Data'!N42&lt;AL$86,0,10-(AL$85-'Indicator Data'!N42)/(AL$85-AL$86)*10))),1)</f>
        <v>3.8</v>
      </c>
      <c r="AM40" s="43">
        <f>ROUND(IF('Indicator Data'!O42=0,0,IF(LOG('Indicator Data'!O42)&gt;LOG(AM$85),10,IF(LOG('Indicator Data'!O42)&lt;LOG(AM$86),0,10-(LOG(AM$85)-LOG('Indicator Data'!O42))/(LOG(AM$85)-LOG(AM$86))*10))),1)</f>
        <v>5.2</v>
      </c>
      <c r="AN40" s="45">
        <f t="shared" si="39"/>
        <v>4.5</v>
      </c>
      <c r="AO40" s="43">
        <f>'Indicator Data'!K42</f>
        <v>7</v>
      </c>
      <c r="AP40" s="43">
        <f>'Indicator Data'!L42</f>
        <v>0</v>
      </c>
      <c r="AQ40" s="45">
        <f t="shared" si="21"/>
        <v>4.4000000000000004</v>
      </c>
      <c r="AR40" s="144">
        <f t="shared" si="22"/>
        <v>4.5</v>
      </c>
      <c r="AS40" s="14"/>
      <c r="AT40" s="78"/>
    </row>
    <row r="41" spans="1:46" s="3" customFormat="1">
      <c r="A41" s="224" t="s">
        <v>4</v>
      </c>
      <c r="B41" s="234" t="s">
        <v>306</v>
      </c>
      <c r="C41" s="135" t="s">
        <v>371</v>
      </c>
      <c r="D41" s="43">
        <f>ROUND(IF('Indicator Data'!D43=0,0.1,IF(LOG('Indicator Data'!D43)&gt;D$85,10,IF(LOG('Indicator Data'!D43)&lt;D$86,0,10-(D$85-LOG('Indicator Data'!D43))/(D$85-D$86)*10))),1)</f>
        <v>8.1</v>
      </c>
      <c r="E41" s="43">
        <f>ROUND(IF('Indicator Data'!E43=0,0.1,IF(LOG('Indicator Data'!E43)&gt;E$85,10,IF(LOG('Indicator Data'!E43)&lt;E$86,0,10-(E$85-LOG('Indicator Data'!E43))/(E$85-E$86)*10))),1)</f>
        <v>9.8000000000000007</v>
      </c>
      <c r="F41" s="43">
        <f t="shared" si="23"/>
        <v>9.1</v>
      </c>
      <c r="G41" s="43">
        <f>ROUND(IF('Indicator Data'!H43="No data",0.1,IF('Indicator Data'!H43=0,0,IF(LOG('Indicator Data'!H43)&gt;G$85,10,IF(LOG('Indicator Data'!H43)&lt;G$86,0,10-(G$85-LOG('Indicator Data'!H43))/(G$85-G$86)*10)))),1)</f>
        <v>8.1999999999999993</v>
      </c>
      <c r="H41" s="43">
        <f>ROUND(IF('Indicator Data'!F43=0,0,IF(LOG('Indicator Data'!F43)&gt;H$85,10,IF(LOG('Indicator Data'!F43)&lt;H$86,0,10-(H$85-LOG('Indicator Data'!F43))/(H$85-H$86)*10))),1)</f>
        <v>8.5</v>
      </c>
      <c r="I41" s="43">
        <f>ROUND(IF('Indicator Data'!G43=0,0,IF(LOG('Indicator Data'!G43)&gt;I$85,10,IF(LOG('Indicator Data'!G43)&lt;I$86,0,10-(I$85-LOG('Indicator Data'!G43))/(I$85-I$86)*10))),1)</f>
        <v>9.1</v>
      </c>
      <c r="J41" s="43">
        <f t="shared" si="24"/>
        <v>8.8000000000000007</v>
      </c>
      <c r="K41" s="43">
        <f>IF('Indicator Data'!J43="No data","x",ROUND(IF('Indicator Data'!J43=0,0,IF(LOG('Indicator Data'!J43)&gt;K$85,10,IF(LOG('Indicator Data'!J43)&lt;K$86,0,10-(K$85-LOG('Indicator Data'!J43))/(K$85-K$86)*10))),1))</f>
        <v>9.3000000000000007</v>
      </c>
      <c r="L41" s="44">
        <f>'Indicator Data'!D43/'Indicator Data'!$BE43</f>
        <v>2.1055724007175286E-3</v>
      </c>
      <c r="M41" s="44">
        <f>'Indicator Data'!E43/'Indicator Data'!$BE43</f>
        <v>2.1055724007175286E-3</v>
      </c>
      <c r="N41" s="44">
        <f>IF(G41=0.1,0,'Indicator Data'!H43/'Indicator Data'!$BE43)</f>
        <v>5.9732128703384709E-3</v>
      </c>
      <c r="O41" s="44">
        <f>'Indicator Data'!F43/'Indicator Data'!$BE43</f>
        <v>1.3923067443039281E-2</v>
      </c>
      <c r="P41" s="44">
        <f>'Indicator Data'!G43/'Indicator Data'!$BE43</f>
        <v>3.5058141152411386E-3</v>
      </c>
      <c r="Q41" s="44">
        <f>IF('Indicator Data'!J43="No data","x",'Indicator Data'!J43/'Indicator Data'!$BE43)</f>
        <v>3.6742819488824845E-2</v>
      </c>
      <c r="R41" s="43">
        <f t="shared" si="25"/>
        <v>10</v>
      </c>
      <c r="S41" s="43">
        <f t="shared" si="26"/>
        <v>10</v>
      </c>
      <c r="T41" s="43">
        <f t="shared" si="27"/>
        <v>10</v>
      </c>
      <c r="U41" s="43">
        <f t="shared" si="28"/>
        <v>4</v>
      </c>
      <c r="V41" s="43">
        <f t="shared" si="29"/>
        <v>10</v>
      </c>
      <c r="W41" s="43">
        <f t="shared" si="30"/>
        <v>10</v>
      </c>
      <c r="X41" s="43">
        <f t="shared" si="31"/>
        <v>10</v>
      </c>
      <c r="Y41" s="43">
        <f>IF('Indicator Data'!J43="No data","x",ROUND(IF(Q41&gt;Y$85,10,IF(Q41&lt;Y$86,0,10-(Y$85-Q41)/(Y$85-Y$86)*10)),1))</f>
        <v>10</v>
      </c>
      <c r="Z41" s="43">
        <f t="shared" si="32"/>
        <v>9.1</v>
      </c>
      <c r="AA41" s="43">
        <f t="shared" si="33"/>
        <v>9.9</v>
      </c>
      <c r="AB41" s="43">
        <f t="shared" si="34"/>
        <v>9.3000000000000007</v>
      </c>
      <c r="AC41" s="43">
        <f t="shared" si="35"/>
        <v>9.6</v>
      </c>
      <c r="AD41" s="43">
        <f t="shared" si="36"/>
        <v>9.5</v>
      </c>
      <c r="AE41" s="43">
        <f t="shared" si="15"/>
        <v>9.6999999999999993</v>
      </c>
      <c r="AF41" s="45">
        <f t="shared" si="37"/>
        <v>9.6</v>
      </c>
      <c r="AG41" s="45">
        <f t="shared" si="38"/>
        <v>6.6</v>
      </c>
      <c r="AH41" s="45">
        <f t="shared" si="17"/>
        <v>9.5</v>
      </c>
      <c r="AI41" s="43">
        <f>IF('Indicator Data'!I43="No data","x",IF('Indicator Data'!BC43&lt;1000,"x",ROUND((IF('Indicator Data'!I43&gt;AI$85,10,IF('Indicator Data'!I43&lt;AI$86,0,10-(AI$85-'Indicator Data'!I43)/(AI$85-AI$86)*10))),1)))</f>
        <v>3.8</v>
      </c>
      <c r="AJ41" s="45">
        <f t="shared" si="18"/>
        <v>6.8</v>
      </c>
      <c r="AK41" s="144">
        <f t="shared" si="19"/>
        <v>8.5</v>
      </c>
      <c r="AL41" s="43">
        <f>ROUND(IF('Indicator Data'!N43=0,0,IF('Indicator Data'!N43&gt;AL$85,10,IF('Indicator Data'!N43&lt;AL$86,0,10-(AL$85-'Indicator Data'!N43)/(AL$85-AL$86)*10))),1)</f>
        <v>3.8</v>
      </c>
      <c r="AM41" s="43">
        <f>ROUND(IF('Indicator Data'!O43=0,0,IF(LOG('Indicator Data'!O43)&gt;LOG(AM$85),10,IF(LOG('Indicator Data'!O43)&lt;LOG(AM$86),0,10-(LOG(AM$85)-LOG('Indicator Data'!O43))/(LOG(AM$85)-LOG(AM$86))*10))),1)</f>
        <v>5.2</v>
      </c>
      <c r="AN41" s="45">
        <f t="shared" si="39"/>
        <v>4.5</v>
      </c>
      <c r="AO41" s="43">
        <f>'Indicator Data'!K43</f>
        <v>7</v>
      </c>
      <c r="AP41" s="43">
        <f>'Indicator Data'!L43</f>
        <v>5</v>
      </c>
      <c r="AQ41" s="45">
        <f t="shared" si="21"/>
        <v>6.1</v>
      </c>
      <c r="AR41" s="144">
        <f t="shared" si="22"/>
        <v>6.1</v>
      </c>
      <c r="AS41" s="14"/>
      <c r="AT41" s="78"/>
    </row>
    <row r="42" spans="1:46" s="3" customFormat="1">
      <c r="A42" s="224" t="s">
        <v>4</v>
      </c>
      <c r="B42" s="234" t="s">
        <v>307</v>
      </c>
      <c r="C42" s="135" t="s">
        <v>372</v>
      </c>
      <c r="D42" s="43">
        <f>ROUND(IF('Indicator Data'!D44=0,0.1,IF(LOG('Indicator Data'!D44)&gt;D$85,10,IF(LOG('Indicator Data'!D44)&lt;D$86,0,10-(D$85-LOG('Indicator Data'!D44))/(D$85-D$86)*10))),1)</f>
        <v>5.7</v>
      </c>
      <c r="E42" s="43">
        <f>ROUND(IF('Indicator Data'!E44=0,0.1,IF(LOG('Indicator Data'!E44)&gt;E$85,10,IF(LOG('Indicator Data'!E44)&lt;E$86,0,10-(E$85-LOG('Indicator Data'!E44))/(E$85-E$86)*10))),1)</f>
        <v>7.8</v>
      </c>
      <c r="F42" s="43">
        <f t="shared" si="23"/>
        <v>6.9</v>
      </c>
      <c r="G42" s="43">
        <f>ROUND(IF('Indicator Data'!H44="No data",0.1,IF('Indicator Data'!H44=0,0,IF(LOG('Indicator Data'!H44)&gt;G$85,10,IF(LOG('Indicator Data'!H44)&lt;G$86,0,10-(G$85-LOG('Indicator Data'!H44))/(G$85-G$86)*10)))),1)</f>
        <v>6.9</v>
      </c>
      <c r="H42" s="43">
        <f>ROUND(IF('Indicator Data'!F44=0,0,IF(LOG('Indicator Data'!F44)&gt;H$85,10,IF(LOG('Indicator Data'!F44)&lt;H$86,0,10-(H$85-LOG('Indicator Data'!F44))/(H$85-H$86)*10))),1)</f>
        <v>0</v>
      </c>
      <c r="I42" s="43">
        <f>ROUND(IF('Indicator Data'!G44=0,0,IF(LOG('Indicator Data'!G44)&gt;I$85,10,IF(LOG('Indicator Data'!G44)&lt;I$86,0,10-(I$85-LOG('Indicator Data'!G44))/(I$85-I$86)*10))),1)</f>
        <v>0</v>
      </c>
      <c r="J42" s="43">
        <f t="shared" si="24"/>
        <v>0</v>
      </c>
      <c r="K42" s="43">
        <f>IF('Indicator Data'!J44="No data","x",ROUND(IF('Indicator Data'!J44=0,0,IF(LOG('Indicator Data'!J44)&gt;K$85,10,IF(LOG('Indicator Data'!J44)&lt;K$86,0,10-(K$85-LOG('Indicator Data'!J44))/(K$85-K$86)*10))),1))</f>
        <v>8</v>
      </c>
      <c r="L42" s="44">
        <f>'Indicator Data'!D44/'Indicator Data'!$BE44</f>
        <v>2.1032802656836308E-3</v>
      </c>
      <c r="M42" s="44">
        <f>'Indicator Data'!E44/'Indicator Data'!$BE44</f>
        <v>2.1032802656836308E-3</v>
      </c>
      <c r="N42" s="44">
        <f>IF(G42=0.1,0,'Indicator Data'!H44/'Indicator Data'!$BE44)</f>
        <v>1.0297956899995733E-2</v>
      </c>
      <c r="O42" s="44">
        <f>'Indicator Data'!F44/'Indicator Data'!$BE44</f>
        <v>0</v>
      </c>
      <c r="P42" s="44">
        <f>'Indicator Data'!G44/'Indicator Data'!$BE44</f>
        <v>0</v>
      </c>
      <c r="Q42" s="44">
        <f>IF('Indicator Data'!J44="No data","x",'Indicator Data'!J44/'Indicator Data'!$BE44)</f>
        <v>4.0668958719625517E-2</v>
      </c>
      <c r="R42" s="43">
        <f t="shared" si="25"/>
        <v>10</v>
      </c>
      <c r="S42" s="43">
        <f t="shared" si="26"/>
        <v>10</v>
      </c>
      <c r="T42" s="43">
        <f t="shared" si="27"/>
        <v>10</v>
      </c>
      <c r="U42" s="43">
        <f t="shared" si="28"/>
        <v>6.9</v>
      </c>
      <c r="V42" s="43">
        <f t="shared" si="29"/>
        <v>0</v>
      </c>
      <c r="W42" s="43">
        <f t="shared" si="30"/>
        <v>0</v>
      </c>
      <c r="X42" s="43">
        <f t="shared" si="31"/>
        <v>0</v>
      </c>
      <c r="Y42" s="43">
        <f>IF('Indicator Data'!J44="No data","x",ROUND(IF(Q42&gt;Y$85,10,IF(Q42&lt;Y$86,0,10-(Y$85-Q42)/(Y$85-Y$86)*10)),1))</f>
        <v>10</v>
      </c>
      <c r="Z42" s="43">
        <f t="shared" si="32"/>
        <v>7.9</v>
      </c>
      <c r="AA42" s="43">
        <f t="shared" si="33"/>
        <v>8.9</v>
      </c>
      <c r="AB42" s="43">
        <f t="shared" si="34"/>
        <v>0</v>
      </c>
      <c r="AC42" s="43">
        <f t="shared" si="35"/>
        <v>0</v>
      </c>
      <c r="AD42" s="43">
        <f t="shared" si="36"/>
        <v>0</v>
      </c>
      <c r="AE42" s="43">
        <f t="shared" si="15"/>
        <v>9.3000000000000007</v>
      </c>
      <c r="AF42" s="45">
        <f t="shared" si="37"/>
        <v>8.9</v>
      </c>
      <c r="AG42" s="45">
        <f t="shared" si="38"/>
        <v>6.9</v>
      </c>
      <c r="AH42" s="45">
        <f t="shared" si="17"/>
        <v>0</v>
      </c>
      <c r="AI42" s="43" t="str">
        <f>IF('Indicator Data'!I44="No data","x",IF('Indicator Data'!BC44&lt;1000,"x",ROUND((IF('Indicator Data'!I44&gt;AI$85,10,IF('Indicator Data'!I44&lt;AI$86,0,10-(AI$85-'Indicator Data'!I44)/(AI$85-AI$86)*10))),1)))</f>
        <v>x</v>
      </c>
      <c r="AJ42" s="45">
        <f t="shared" si="18"/>
        <v>9.3000000000000007</v>
      </c>
      <c r="AK42" s="144">
        <f t="shared" si="19"/>
        <v>7.4</v>
      </c>
      <c r="AL42" s="43">
        <f>ROUND(IF('Indicator Data'!N44=0,0,IF('Indicator Data'!N44&gt;AL$85,10,IF('Indicator Data'!N44&lt;AL$86,0,10-(AL$85-'Indicator Data'!N44)/(AL$85-AL$86)*10))),1)</f>
        <v>3.8</v>
      </c>
      <c r="AM42" s="43">
        <f>ROUND(IF('Indicator Data'!O44=0,0,IF(LOG('Indicator Data'!O44)&gt;LOG(AM$85),10,IF(LOG('Indicator Data'!O44)&lt;LOG(AM$86),0,10-(LOG(AM$85)-LOG('Indicator Data'!O44))/(LOG(AM$85)-LOG(AM$86))*10))),1)</f>
        <v>5.2</v>
      </c>
      <c r="AN42" s="45">
        <f t="shared" si="39"/>
        <v>4.5</v>
      </c>
      <c r="AO42" s="43">
        <f>'Indicator Data'!K44</f>
        <v>7</v>
      </c>
      <c r="AP42" s="43">
        <f>'Indicator Data'!L44</f>
        <v>5</v>
      </c>
      <c r="AQ42" s="45">
        <f t="shared" si="21"/>
        <v>6.1</v>
      </c>
      <c r="AR42" s="144">
        <f t="shared" si="22"/>
        <v>6.1</v>
      </c>
      <c r="AS42" s="14"/>
      <c r="AT42" s="78"/>
    </row>
    <row r="43" spans="1:46" s="3" customFormat="1">
      <c r="A43" s="227" t="s">
        <v>4</v>
      </c>
      <c r="B43" s="235" t="s">
        <v>308</v>
      </c>
      <c r="C43" s="236" t="s">
        <v>373</v>
      </c>
      <c r="D43" s="237">
        <f>ROUND(IF('Indicator Data'!D45=0,0.1,IF(LOG('Indicator Data'!D45)&gt;D$85,10,IF(LOG('Indicator Data'!D45)&lt;D$86,0,10-(D$85-LOG('Indicator Data'!D45))/(D$85-D$86)*10))),1)</f>
        <v>5.8</v>
      </c>
      <c r="E43" s="237">
        <f>ROUND(IF('Indicator Data'!E45=0,0.1,IF(LOG('Indicator Data'!E45)&gt;E$85,10,IF(LOG('Indicator Data'!E45)&lt;E$86,0,10-(E$85-LOG('Indicator Data'!E45))/(E$85-E$86)*10))),1)</f>
        <v>7.8</v>
      </c>
      <c r="F43" s="237">
        <f t="shared" si="23"/>
        <v>6.9</v>
      </c>
      <c r="G43" s="237">
        <f>ROUND(IF('Indicator Data'!H45="No data",0.1,IF('Indicator Data'!H45=0,0,IF(LOG('Indicator Data'!H45)&gt;G$85,10,IF(LOG('Indicator Data'!H45)&lt;G$86,0,10-(G$85-LOG('Indicator Data'!H45))/(G$85-G$86)*10)))),1)</f>
        <v>6.4</v>
      </c>
      <c r="H43" s="237">
        <f>ROUND(IF('Indicator Data'!F45=0,0,IF(LOG('Indicator Data'!F45)&gt;H$85,10,IF(LOG('Indicator Data'!F45)&lt;H$86,0,10-(H$85-LOG('Indicator Data'!F45))/(H$85-H$86)*10))),1)</f>
        <v>4.4000000000000004</v>
      </c>
      <c r="I43" s="237">
        <f>ROUND(IF('Indicator Data'!G45=0,0,IF(LOG('Indicator Data'!G45)&gt;I$85,10,IF(LOG('Indicator Data'!G45)&lt;I$86,0,10-(I$85-LOG('Indicator Data'!G45))/(I$85-I$86)*10))),1)</f>
        <v>2.2999999999999998</v>
      </c>
      <c r="J43" s="237">
        <f t="shared" si="24"/>
        <v>3.4</v>
      </c>
      <c r="K43" s="237">
        <f>IF('Indicator Data'!J45="No data","x",ROUND(IF('Indicator Data'!J45=0,0,IF(LOG('Indicator Data'!J45)&gt;K$85,10,IF(LOG('Indicator Data'!J45)&lt;K$86,0,10-(K$85-LOG('Indicator Data'!J45))/(K$85-K$86)*10))),1))</f>
        <v>7.9</v>
      </c>
      <c r="L43" s="238">
        <f>'Indicator Data'!D45/'Indicator Data'!$BE45</f>
        <v>2.1062645593119805E-3</v>
      </c>
      <c r="M43" s="238">
        <f>'Indicator Data'!E45/'Indicator Data'!$BE45</f>
        <v>2.1062645593119805E-3</v>
      </c>
      <c r="N43" s="238">
        <f>IF(G43=0.1,0,'Indicator Data'!H45/'Indicator Data'!$BE45)</f>
        <v>6.9024810521943385E-3</v>
      </c>
      <c r="O43" s="238">
        <f>'Indicator Data'!F45/'Indicator Data'!$BE45</f>
        <v>6.5624287575578497E-4</v>
      </c>
      <c r="P43" s="238">
        <f>'Indicator Data'!G45/'Indicator Data'!$BE45</f>
        <v>3.1436784467342995E-5</v>
      </c>
      <c r="Q43" s="238">
        <f>IF('Indicator Data'!J45="No data","x",'Indicator Data'!J45/'Indicator Data'!$BE45)</f>
        <v>3.6275838876405953E-2</v>
      </c>
      <c r="R43" s="237">
        <f t="shared" si="25"/>
        <v>10</v>
      </c>
      <c r="S43" s="237">
        <f t="shared" si="26"/>
        <v>10</v>
      </c>
      <c r="T43" s="237">
        <f t="shared" si="27"/>
        <v>10</v>
      </c>
      <c r="U43" s="237">
        <f t="shared" si="28"/>
        <v>4.5999999999999996</v>
      </c>
      <c r="V43" s="237">
        <f t="shared" si="29"/>
        <v>2.2000000000000002</v>
      </c>
      <c r="W43" s="237">
        <f t="shared" si="30"/>
        <v>0.6</v>
      </c>
      <c r="X43" s="237">
        <f t="shared" si="31"/>
        <v>1.4</v>
      </c>
      <c r="Y43" s="237">
        <f>IF('Indicator Data'!J45="No data","x",ROUND(IF(Q43&gt;Y$85,10,IF(Q43&lt;Y$86,0,10-(Y$85-Q43)/(Y$85-Y$86)*10)),1))</f>
        <v>10</v>
      </c>
      <c r="Z43" s="237">
        <f t="shared" si="32"/>
        <v>7.9</v>
      </c>
      <c r="AA43" s="237">
        <f t="shared" si="33"/>
        <v>8.9</v>
      </c>
      <c r="AB43" s="237">
        <f t="shared" si="34"/>
        <v>3.3</v>
      </c>
      <c r="AC43" s="237">
        <f t="shared" si="35"/>
        <v>1.5</v>
      </c>
      <c r="AD43" s="237">
        <f t="shared" si="36"/>
        <v>2.4</v>
      </c>
      <c r="AE43" s="237">
        <f t="shared" si="15"/>
        <v>9.1999999999999993</v>
      </c>
      <c r="AF43" s="239">
        <f t="shared" si="37"/>
        <v>8.9</v>
      </c>
      <c r="AG43" s="239">
        <f t="shared" si="38"/>
        <v>5.6</v>
      </c>
      <c r="AH43" s="239">
        <f t="shared" si="17"/>
        <v>2.5</v>
      </c>
      <c r="AI43" s="237">
        <f>IF('Indicator Data'!I45="No data","x",IF('Indicator Data'!BC45&lt;1000,"x",ROUND((IF('Indicator Data'!I45&gt;AI$85,10,IF('Indicator Data'!I45&lt;AI$86,0,10-(AI$85-'Indicator Data'!I45)/(AI$85-AI$86)*10))),1)))</f>
        <v>5</v>
      </c>
      <c r="AJ43" s="239">
        <f t="shared" si="18"/>
        <v>7.1</v>
      </c>
      <c r="AK43" s="240">
        <f t="shared" si="19"/>
        <v>6.6</v>
      </c>
      <c r="AL43" s="237">
        <f>ROUND(IF('Indicator Data'!N45=0,0,IF('Indicator Data'!N45&gt;AL$85,10,IF('Indicator Data'!N45&lt;AL$86,0,10-(AL$85-'Indicator Data'!N45)/(AL$85-AL$86)*10))),1)</f>
        <v>3.8</v>
      </c>
      <c r="AM43" s="237">
        <f>ROUND(IF('Indicator Data'!O45=0,0,IF(LOG('Indicator Data'!O45)&gt;LOG(AM$85),10,IF(LOG('Indicator Data'!O45)&lt;LOG(AM$86),0,10-(LOG(AM$85)-LOG('Indicator Data'!O45))/(LOG(AM$85)-LOG(AM$86))*10))),1)</f>
        <v>5.2</v>
      </c>
      <c r="AN43" s="239">
        <f t="shared" si="39"/>
        <v>4.5</v>
      </c>
      <c r="AO43" s="237">
        <f>'Indicator Data'!K45</f>
        <v>7</v>
      </c>
      <c r="AP43" s="237">
        <f>'Indicator Data'!L45</f>
        <v>5</v>
      </c>
      <c r="AQ43" s="239">
        <f t="shared" si="21"/>
        <v>6.1</v>
      </c>
      <c r="AR43" s="240">
        <f t="shared" si="22"/>
        <v>6.1</v>
      </c>
      <c r="AS43" s="14"/>
      <c r="AT43" s="78"/>
    </row>
    <row r="44" spans="1:46" s="3" customFormat="1">
      <c r="A44" s="224" t="s">
        <v>3</v>
      </c>
      <c r="B44" s="90" t="s">
        <v>309</v>
      </c>
      <c r="C44" s="136" t="s">
        <v>374</v>
      </c>
      <c r="D44" s="43">
        <f>ROUND(IF('Indicator Data'!D46=0,0.1,IF(LOG('Indicator Data'!D46)&gt;D$85,10,IF(LOG('Indicator Data'!D46)&lt;D$86,0,10-(D$85-LOG('Indicator Data'!D46))/(D$85-D$86)*10))),1)</f>
        <v>0.1</v>
      </c>
      <c r="E44" s="43">
        <f>ROUND(IF('Indicator Data'!E46=0,0.1,IF(LOG('Indicator Data'!E46)&gt;E$85,10,IF(LOG('Indicator Data'!E46)&lt;E$86,0,10-(E$85-LOG('Indicator Data'!E46))/(E$85-E$86)*10))),1)</f>
        <v>0.1</v>
      </c>
      <c r="F44" s="43">
        <f t="shared" si="23"/>
        <v>0.1</v>
      </c>
      <c r="G44" s="43">
        <f>ROUND(IF('Indicator Data'!H46="No data",0.1,IF('Indicator Data'!H46=0,0,IF(LOG('Indicator Data'!H46)&gt;G$85,10,IF(LOG('Indicator Data'!H46)&lt;G$86,0,10-(G$85-LOG('Indicator Data'!H46))/(G$85-G$86)*10)))),1)</f>
        <v>7.6</v>
      </c>
      <c r="H44" s="43">
        <f>ROUND(IF('Indicator Data'!F46=0,0,IF(LOG('Indicator Data'!F46)&gt;H$85,10,IF(LOG('Indicator Data'!F46)&lt;H$86,0,10-(H$85-LOG('Indicator Data'!F46))/(H$85-H$86)*10))),1)</f>
        <v>0</v>
      </c>
      <c r="I44" s="43">
        <f>ROUND(IF('Indicator Data'!G46=0,0,IF(LOG('Indicator Data'!G46)&gt;I$85,10,IF(LOG('Indicator Data'!G46)&lt;I$86,0,10-(I$85-LOG('Indicator Data'!G46))/(I$85-I$86)*10))),1)</f>
        <v>0</v>
      </c>
      <c r="J44" s="43">
        <f t="shared" si="24"/>
        <v>0</v>
      </c>
      <c r="K44" s="43" t="str">
        <f>IF('Indicator Data'!J46="No data","x",ROUND(IF('Indicator Data'!J46=0,0,IF(LOG('Indicator Data'!J46)&gt;K$85,10,IF(LOG('Indicator Data'!J46)&lt;K$86,0,10-(K$85-LOG('Indicator Data'!J46))/(K$85-K$86)*10))),1))</f>
        <v>x</v>
      </c>
      <c r="L44" s="44">
        <f>'Indicator Data'!D46/'Indicator Data'!$BE46</f>
        <v>0</v>
      </c>
      <c r="M44" s="44">
        <f>'Indicator Data'!E46/'Indicator Data'!$BE46</f>
        <v>0</v>
      </c>
      <c r="N44" s="44">
        <f>IF(G44=0.1,0,'Indicator Data'!H46/'Indicator Data'!$BE46)</f>
        <v>7.0852866268278237E-3</v>
      </c>
      <c r="O44" s="44">
        <f>'Indicator Data'!F46/'Indicator Data'!$BE46</f>
        <v>0</v>
      </c>
      <c r="P44" s="44">
        <f>'Indicator Data'!G46/'Indicator Data'!$BE46</f>
        <v>0</v>
      </c>
      <c r="Q44" s="44" t="str">
        <f>IF('Indicator Data'!J46="No data","x",'Indicator Data'!J46/'Indicator Data'!$BE46)</f>
        <v>x</v>
      </c>
      <c r="R44" s="43">
        <f t="shared" si="25"/>
        <v>0</v>
      </c>
      <c r="S44" s="43">
        <f t="shared" si="26"/>
        <v>0</v>
      </c>
      <c r="T44" s="43">
        <f t="shared" si="27"/>
        <v>0</v>
      </c>
      <c r="U44" s="43">
        <f t="shared" si="28"/>
        <v>4.7</v>
      </c>
      <c r="V44" s="43">
        <f t="shared" si="29"/>
        <v>0</v>
      </c>
      <c r="W44" s="43">
        <f t="shared" si="30"/>
        <v>0</v>
      </c>
      <c r="X44" s="43">
        <f t="shared" si="31"/>
        <v>0</v>
      </c>
      <c r="Y44" s="43" t="str">
        <f>IF('Indicator Data'!J46="No data","x",ROUND(IF(Q44&gt;Y$85,10,IF(Q44&lt;Y$86,0,10-(Y$85-Q44)/(Y$85-Y$86)*10)),1))</f>
        <v>x</v>
      </c>
      <c r="Z44" s="43">
        <f t="shared" si="32"/>
        <v>0.1</v>
      </c>
      <c r="AA44" s="43">
        <f t="shared" si="33"/>
        <v>0.1</v>
      </c>
      <c r="AB44" s="43">
        <f t="shared" si="34"/>
        <v>0</v>
      </c>
      <c r="AC44" s="43">
        <f t="shared" si="35"/>
        <v>0</v>
      </c>
      <c r="AD44" s="43">
        <f t="shared" si="36"/>
        <v>0</v>
      </c>
      <c r="AE44" s="43" t="str">
        <f t="shared" si="15"/>
        <v>x</v>
      </c>
      <c r="AF44" s="45">
        <f t="shared" si="37"/>
        <v>0.1</v>
      </c>
      <c r="AG44" s="45">
        <f t="shared" si="38"/>
        <v>6.4</v>
      </c>
      <c r="AH44" s="45">
        <f t="shared" si="17"/>
        <v>0</v>
      </c>
      <c r="AI44" s="43">
        <f>IF('Indicator Data'!I46="No data","x",IF('Indicator Data'!BC46&lt;1000,"x",ROUND((IF('Indicator Data'!I46&gt;AI$85,10,IF('Indicator Data'!I46&lt;AI$86,0,10-(AI$85-'Indicator Data'!I46)/(AI$85-AI$86)*10))),1)))</f>
        <v>3.8</v>
      </c>
      <c r="AJ44" s="45">
        <f t="shared" si="18"/>
        <v>3.8</v>
      </c>
      <c r="AK44" s="144">
        <f t="shared" si="19"/>
        <v>3.1</v>
      </c>
      <c r="AL44" s="43">
        <f>ROUND(IF('Indicator Data'!N46=0,0,IF('Indicator Data'!N46&gt;AL$85,10,IF('Indicator Data'!N46&lt;AL$86,0,10-(AL$85-'Indicator Data'!N46)/(AL$85-AL$86)*10))),1)</f>
        <v>1.9</v>
      </c>
      <c r="AM44" s="43">
        <f>ROUND(IF('Indicator Data'!O46=0,0,IF(LOG('Indicator Data'!O46)&gt;LOG(AM$85),10,IF(LOG('Indicator Data'!O46)&lt;LOG(AM$86),0,10-(LOG(AM$85)-LOG('Indicator Data'!O46))/(LOG(AM$85)-LOG(AM$86))*10))),1)</f>
        <v>2.5</v>
      </c>
      <c r="AN44" s="45">
        <f t="shared" si="39"/>
        <v>2.2000000000000002</v>
      </c>
      <c r="AO44" s="43">
        <f>'Indicator Data'!K46</f>
        <v>2</v>
      </c>
      <c r="AP44" s="43">
        <f>'Indicator Data'!L46</f>
        <v>0</v>
      </c>
      <c r="AQ44" s="45">
        <f t="shared" si="21"/>
        <v>1</v>
      </c>
      <c r="AR44" s="144">
        <f t="shared" si="22"/>
        <v>1.6</v>
      </c>
      <c r="AS44" s="14"/>
      <c r="AT44" s="78"/>
    </row>
    <row r="45" spans="1:46" s="3" customFormat="1">
      <c r="A45" s="224" t="s">
        <v>3</v>
      </c>
      <c r="B45" s="90" t="s">
        <v>310</v>
      </c>
      <c r="C45" s="136" t="s">
        <v>375</v>
      </c>
      <c r="D45" s="43">
        <f>ROUND(IF('Indicator Data'!D47=0,0.1,IF(LOG('Indicator Data'!D47)&gt;D$85,10,IF(LOG('Indicator Data'!D47)&lt;D$86,0,10-(D$85-LOG('Indicator Data'!D47))/(D$85-D$86)*10))),1)</f>
        <v>0.1</v>
      </c>
      <c r="E45" s="43">
        <f>ROUND(IF('Indicator Data'!E47=0,0.1,IF(LOG('Indicator Data'!E47)&gt;E$85,10,IF(LOG('Indicator Data'!E47)&lt;E$86,0,10-(E$85-LOG('Indicator Data'!E47))/(E$85-E$86)*10))),1)</f>
        <v>0.1</v>
      </c>
      <c r="F45" s="43">
        <f t="shared" si="23"/>
        <v>0.1</v>
      </c>
      <c r="G45" s="43">
        <f>ROUND(IF('Indicator Data'!H47="No data",0.1,IF('Indicator Data'!H47=0,0,IF(LOG('Indicator Data'!H47)&gt;G$85,10,IF(LOG('Indicator Data'!H47)&lt;G$86,0,10-(G$85-LOG('Indicator Data'!H47))/(G$85-G$86)*10)))),1)</f>
        <v>7.2</v>
      </c>
      <c r="H45" s="43">
        <f>ROUND(IF('Indicator Data'!F47=0,0,IF(LOG('Indicator Data'!F47)&gt;H$85,10,IF(LOG('Indicator Data'!F47)&lt;H$86,0,10-(H$85-LOG('Indicator Data'!F47))/(H$85-H$86)*10))),1)</f>
        <v>0</v>
      </c>
      <c r="I45" s="43">
        <f>ROUND(IF('Indicator Data'!G47=0,0,IF(LOG('Indicator Data'!G47)&gt;I$85,10,IF(LOG('Indicator Data'!G47)&lt;I$86,0,10-(I$85-LOG('Indicator Data'!G47))/(I$85-I$86)*10))),1)</f>
        <v>0</v>
      </c>
      <c r="J45" s="43">
        <f t="shared" si="24"/>
        <v>0</v>
      </c>
      <c r="K45" s="43" t="str">
        <f>IF('Indicator Data'!J47="No data","x",ROUND(IF('Indicator Data'!J47=0,0,IF(LOG('Indicator Data'!J47)&gt;K$85,10,IF(LOG('Indicator Data'!J47)&lt;K$86,0,10-(K$85-LOG('Indicator Data'!J47))/(K$85-K$86)*10))),1))</f>
        <v>x</v>
      </c>
      <c r="L45" s="44">
        <f>'Indicator Data'!D47/'Indicator Data'!$BE47</f>
        <v>0</v>
      </c>
      <c r="M45" s="44">
        <f>'Indicator Data'!E47/'Indicator Data'!$BE47</f>
        <v>0</v>
      </c>
      <c r="N45" s="44">
        <f>IF(G45=0.1,0,'Indicator Data'!H47/'Indicator Data'!$BE47)</f>
        <v>3.8221369771684697E-3</v>
      </c>
      <c r="O45" s="44">
        <f>'Indicator Data'!F47/'Indicator Data'!$BE47</f>
        <v>0</v>
      </c>
      <c r="P45" s="44">
        <f>'Indicator Data'!G47/'Indicator Data'!$BE47</f>
        <v>0</v>
      </c>
      <c r="Q45" s="44" t="str">
        <f>IF('Indicator Data'!J47="No data","x",'Indicator Data'!J47/'Indicator Data'!$BE47)</f>
        <v>x</v>
      </c>
      <c r="R45" s="43">
        <f t="shared" si="25"/>
        <v>0</v>
      </c>
      <c r="S45" s="43">
        <f t="shared" si="26"/>
        <v>0</v>
      </c>
      <c r="T45" s="43">
        <f t="shared" si="27"/>
        <v>0</v>
      </c>
      <c r="U45" s="43">
        <f t="shared" si="28"/>
        <v>2.5</v>
      </c>
      <c r="V45" s="43">
        <f t="shared" si="29"/>
        <v>0</v>
      </c>
      <c r="W45" s="43">
        <f t="shared" si="30"/>
        <v>0</v>
      </c>
      <c r="X45" s="43">
        <f t="shared" si="31"/>
        <v>0</v>
      </c>
      <c r="Y45" s="43" t="str">
        <f>IF('Indicator Data'!J47="No data","x",ROUND(IF(Q45&gt;Y$85,10,IF(Q45&lt;Y$86,0,10-(Y$85-Q45)/(Y$85-Y$86)*10)),1))</f>
        <v>x</v>
      </c>
      <c r="Z45" s="43">
        <f t="shared" si="32"/>
        <v>0.1</v>
      </c>
      <c r="AA45" s="43">
        <f t="shared" si="33"/>
        <v>0.1</v>
      </c>
      <c r="AB45" s="43">
        <f t="shared" si="34"/>
        <v>0</v>
      </c>
      <c r="AC45" s="43">
        <f t="shared" si="35"/>
        <v>0</v>
      </c>
      <c r="AD45" s="43">
        <f t="shared" si="36"/>
        <v>0</v>
      </c>
      <c r="AE45" s="43" t="str">
        <f t="shared" si="15"/>
        <v>x</v>
      </c>
      <c r="AF45" s="45">
        <f t="shared" si="37"/>
        <v>0.1</v>
      </c>
      <c r="AG45" s="45">
        <f t="shared" si="38"/>
        <v>5.3</v>
      </c>
      <c r="AH45" s="45">
        <f t="shared" si="17"/>
        <v>0</v>
      </c>
      <c r="AI45" s="43">
        <f>IF('Indicator Data'!I47="No data","x",IF('Indicator Data'!BC47&lt;1000,"x",ROUND((IF('Indicator Data'!I47&gt;AI$85,10,IF('Indicator Data'!I47&lt;AI$86,0,10-(AI$85-'Indicator Data'!I47)/(AI$85-AI$86)*10))),1)))</f>
        <v>6.3</v>
      </c>
      <c r="AJ45" s="45">
        <f t="shared" si="18"/>
        <v>6.3</v>
      </c>
      <c r="AK45" s="144">
        <f t="shared" si="19"/>
        <v>3.5</v>
      </c>
      <c r="AL45" s="43">
        <f>ROUND(IF('Indicator Data'!N47=0,0,IF('Indicator Data'!N47&gt;AL$85,10,IF('Indicator Data'!N47&lt;AL$86,0,10-(AL$85-'Indicator Data'!N47)/(AL$85-AL$86)*10))),1)</f>
        <v>1.9</v>
      </c>
      <c r="AM45" s="43">
        <f>ROUND(IF('Indicator Data'!O47=0,0,IF(LOG('Indicator Data'!O47)&gt;LOG(AM$85),10,IF(LOG('Indicator Data'!O47)&lt;LOG(AM$86),0,10-(LOG(AM$85)-LOG('Indicator Data'!O47))/(LOG(AM$85)-LOG(AM$86))*10))),1)</f>
        <v>2.5</v>
      </c>
      <c r="AN45" s="45">
        <f t="shared" si="39"/>
        <v>2.2000000000000002</v>
      </c>
      <c r="AO45" s="43">
        <f>'Indicator Data'!K47</f>
        <v>2</v>
      </c>
      <c r="AP45" s="43">
        <f>'Indicator Data'!L47</f>
        <v>2</v>
      </c>
      <c r="AQ45" s="45">
        <f t="shared" si="21"/>
        <v>2</v>
      </c>
      <c r="AR45" s="144">
        <f t="shared" si="22"/>
        <v>2.1</v>
      </c>
      <c r="AS45" s="14"/>
      <c r="AT45" s="78"/>
    </row>
    <row r="46" spans="1:46" s="3" customFormat="1">
      <c r="A46" s="224" t="s">
        <v>3</v>
      </c>
      <c r="B46" s="90" t="s">
        <v>311</v>
      </c>
      <c r="C46" s="136" t="s">
        <v>376</v>
      </c>
      <c r="D46" s="43">
        <f>ROUND(IF('Indicator Data'!D48=0,0.1,IF(LOG('Indicator Data'!D48)&gt;D$85,10,IF(LOG('Indicator Data'!D48)&lt;D$86,0,10-(D$85-LOG('Indicator Data'!D48))/(D$85-D$86)*10))),1)</f>
        <v>8.8000000000000007</v>
      </c>
      <c r="E46" s="43">
        <f>ROUND(IF('Indicator Data'!E48=0,0.1,IF(LOG('Indicator Data'!E48)&gt;E$85,10,IF(LOG('Indicator Data'!E48)&lt;E$86,0,10-(E$85-LOG('Indicator Data'!E48))/(E$85-E$86)*10))),1)</f>
        <v>10</v>
      </c>
      <c r="F46" s="43">
        <f t="shared" si="23"/>
        <v>9.5</v>
      </c>
      <c r="G46" s="43">
        <f>ROUND(IF('Indicator Data'!H48="No data",0.1,IF('Indicator Data'!H48=0,0,IF(LOG('Indicator Data'!H48)&gt;G$85,10,IF(LOG('Indicator Data'!H48)&lt;G$86,0,10-(G$85-LOG('Indicator Data'!H48))/(G$85-G$86)*10)))),1)</f>
        <v>8</v>
      </c>
      <c r="H46" s="43">
        <f>ROUND(IF('Indicator Data'!F48=0,0,IF(LOG('Indicator Data'!F48)&gt;H$85,10,IF(LOG('Indicator Data'!F48)&lt;H$86,0,10-(H$85-LOG('Indicator Data'!F48))/(H$85-H$86)*10))),1)</f>
        <v>2.7</v>
      </c>
      <c r="I46" s="43">
        <f>ROUND(IF('Indicator Data'!G48=0,0,IF(LOG('Indicator Data'!G48)&gt;I$85,10,IF(LOG('Indicator Data'!G48)&lt;I$86,0,10-(I$85-LOG('Indicator Data'!G48))/(I$85-I$86)*10))),1)</f>
        <v>0.8</v>
      </c>
      <c r="J46" s="43">
        <f t="shared" si="24"/>
        <v>1.8</v>
      </c>
      <c r="K46" s="43" t="str">
        <f>IF('Indicator Data'!J48="No data","x",ROUND(IF('Indicator Data'!J48=0,0,IF(LOG('Indicator Data'!J48)&gt;K$85,10,IF(LOG('Indicator Data'!J48)&lt;K$86,0,10-(K$85-LOG('Indicator Data'!J48))/(K$85-K$86)*10))),1))</f>
        <v>x</v>
      </c>
      <c r="L46" s="44">
        <f>'Indicator Data'!D48/'Indicator Data'!$BE48</f>
        <v>2.0989321394987281E-3</v>
      </c>
      <c r="M46" s="44">
        <f>'Indicator Data'!E48/'Indicator Data'!$BE48</f>
        <v>1.8013767840729181E-3</v>
      </c>
      <c r="N46" s="44">
        <f>IF(G46=0.1,0,'Indicator Data'!H48/'Indicator Data'!$BE48)</f>
        <v>3.1602986293952128E-3</v>
      </c>
      <c r="O46" s="44">
        <f>'Indicator Data'!F48/'Indicator Data'!$BE48</f>
        <v>1.1182635906525537E-5</v>
      </c>
      <c r="P46" s="44">
        <f>'Indicator Data'!G48/'Indicator Data'!$BE48</f>
        <v>9.7240312230656843E-7</v>
      </c>
      <c r="Q46" s="44" t="str">
        <f>IF('Indicator Data'!J48="No data","x",'Indicator Data'!J48/'Indicator Data'!$BE48)</f>
        <v>x</v>
      </c>
      <c r="R46" s="43">
        <f t="shared" si="25"/>
        <v>10</v>
      </c>
      <c r="S46" s="43">
        <f t="shared" si="26"/>
        <v>10</v>
      </c>
      <c r="T46" s="43">
        <f t="shared" si="27"/>
        <v>10</v>
      </c>
      <c r="U46" s="43">
        <f t="shared" si="28"/>
        <v>2.1</v>
      </c>
      <c r="V46" s="43">
        <f t="shared" si="29"/>
        <v>0</v>
      </c>
      <c r="W46" s="43">
        <f t="shared" si="30"/>
        <v>0</v>
      </c>
      <c r="X46" s="43">
        <f t="shared" si="31"/>
        <v>0</v>
      </c>
      <c r="Y46" s="43" t="str">
        <f>IF('Indicator Data'!J48="No data","x",ROUND(IF(Q46&gt;Y$85,10,IF(Q46&lt;Y$86,0,10-(Y$85-Q46)/(Y$85-Y$86)*10)),1))</f>
        <v>x</v>
      </c>
      <c r="Z46" s="43">
        <f t="shared" si="32"/>
        <v>9.4</v>
      </c>
      <c r="AA46" s="43">
        <f t="shared" si="33"/>
        <v>10</v>
      </c>
      <c r="AB46" s="43">
        <f t="shared" si="34"/>
        <v>1.4</v>
      </c>
      <c r="AC46" s="43">
        <f t="shared" si="35"/>
        <v>0.4</v>
      </c>
      <c r="AD46" s="43">
        <f t="shared" si="36"/>
        <v>0.9</v>
      </c>
      <c r="AE46" s="43" t="str">
        <f t="shared" si="15"/>
        <v>x</v>
      </c>
      <c r="AF46" s="45">
        <f t="shared" si="37"/>
        <v>9.8000000000000007</v>
      </c>
      <c r="AG46" s="45">
        <f t="shared" si="38"/>
        <v>5.8</v>
      </c>
      <c r="AH46" s="45">
        <f t="shared" si="17"/>
        <v>0.9</v>
      </c>
      <c r="AI46" s="43">
        <f>IF('Indicator Data'!I48="No data","x",IF('Indicator Data'!BC48&lt;1000,"x",ROUND((IF('Indicator Data'!I48&gt;AI$85,10,IF('Indicator Data'!I48&lt;AI$86,0,10-(AI$85-'Indicator Data'!I48)/(AI$85-AI$86)*10))),1)))</f>
        <v>5</v>
      </c>
      <c r="AJ46" s="45">
        <f t="shared" si="18"/>
        <v>5</v>
      </c>
      <c r="AK46" s="144">
        <f t="shared" si="19"/>
        <v>6.5</v>
      </c>
      <c r="AL46" s="43">
        <f>ROUND(IF('Indicator Data'!N48=0,0,IF('Indicator Data'!N48&gt;AL$85,10,IF('Indicator Data'!N48&lt;AL$86,0,10-(AL$85-'Indicator Data'!N48)/(AL$85-AL$86)*10))),1)</f>
        <v>1.9</v>
      </c>
      <c r="AM46" s="43">
        <f>ROUND(IF('Indicator Data'!O48=0,0,IF(LOG('Indicator Data'!O48)&gt;LOG(AM$85),10,IF(LOG('Indicator Data'!O48)&lt;LOG(AM$86),0,10-(LOG(AM$85)-LOG('Indicator Data'!O48))/(LOG(AM$85)-LOG(AM$86))*10))),1)</f>
        <v>2.5</v>
      </c>
      <c r="AN46" s="45">
        <f t="shared" si="39"/>
        <v>2.2000000000000002</v>
      </c>
      <c r="AO46" s="43">
        <f>'Indicator Data'!K48</f>
        <v>2</v>
      </c>
      <c r="AP46" s="43">
        <f>'Indicator Data'!L48</f>
        <v>2</v>
      </c>
      <c r="AQ46" s="45">
        <f t="shared" si="21"/>
        <v>2</v>
      </c>
      <c r="AR46" s="144">
        <f t="shared" si="22"/>
        <v>2.1</v>
      </c>
      <c r="AS46" s="14"/>
      <c r="AT46" s="78"/>
    </row>
    <row r="47" spans="1:46" s="3" customFormat="1">
      <c r="A47" s="224" t="s">
        <v>3</v>
      </c>
      <c r="B47" s="90" t="s">
        <v>312</v>
      </c>
      <c r="C47" s="136" t="s">
        <v>377</v>
      </c>
      <c r="D47" s="43">
        <f>ROUND(IF('Indicator Data'!D49=0,0.1,IF(LOG('Indicator Data'!D49)&gt;D$85,10,IF(LOG('Indicator Data'!D49)&lt;D$86,0,10-(D$85-LOG('Indicator Data'!D49))/(D$85-D$86)*10))),1)</f>
        <v>8.4</v>
      </c>
      <c r="E47" s="43">
        <f>ROUND(IF('Indicator Data'!E49=0,0.1,IF(LOG('Indicator Data'!E49)&gt;E$85,10,IF(LOG('Indicator Data'!E49)&lt;E$86,0,10-(E$85-LOG('Indicator Data'!E49))/(E$85-E$86)*10))),1)</f>
        <v>10</v>
      </c>
      <c r="F47" s="43">
        <f t="shared" si="23"/>
        <v>9.4</v>
      </c>
      <c r="G47" s="43">
        <f>ROUND(IF('Indicator Data'!H49="No data",0.1,IF('Indicator Data'!H49=0,0,IF(LOG('Indicator Data'!H49)&gt;G$85,10,IF(LOG('Indicator Data'!H49)&lt;G$86,0,10-(G$85-LOG('Indicator Data'!H49))/(G$85-G$86)*10)))),1)</f>
        <v>0</v>
      </c>
      <c r="H47" s="43">
        <f>ROUND(IF('Indicator Data'!F49=0,0,IF(LOG('Indicator Data'!F49)&gt;H$85,10,IF(LOG('Indicator Data'!F49)&lt;H$86,0,10-(H$85-LOG('Indicator Data'!F49))/(H$85-H$86)*10))),1)</f>
        <v>0</v>
      </c>
      <c r="I47" s="43">
        <f>ROUND(IF('Indicator Data'!G49=0,0,IF(LOG('Indicator Data'!G49)&gt;I$85,10,IF(LOG('Indicator Data'!G49)&lt;I$86,0,10-(I$85-LOG('Indicator Data'!G49))/(I$85-I$86)*10))),1)</f>
        <v>0</v>
      </c>
      <c r="J47" s="43">
        <f t="shared" si="24"/>
        <v>0</v>
      </c>
      <c r="K47" s="43" t="str">
        <f>IF('Indicator Data'!J49="No data","x",ROUND(IF('Indicator Data'!J49=0,0,IF(LOG('Indicator Data'!J49)&gt;K$85,10,IF(LOG('Indicator Data'!J49)&lt;K$86,0,10-(K$85-LOG('Indicator Data'!J49))/(K$85-K$86)*10))),1))</f>
        <v>x</v>
      </c>
      <c r="L47" s="44">
        <f>'Indicator Data'!D49/'Indicator Data'!$BE49</f>
        <v>2.1053830042876928E-3</v>
      </c>
      <c r="M47" s="44">
        <f>'Indicator Data'!E49/'Indicator Data'!$BE49</f>
        <v>2.1053830042876928E-3</v>
      </c>
      <c r="N47" s="44">
        <f>IF(G47=0.1,0,'Indicator Data'!H49/'Indicator Data'!$BE49)</f>
        <v>0</v>
      </c>
      <c r="O47" s="44">
        <f>'Indicator Data'!F49/'Indicator Data'!$BE49</f>
        <v>0</v>
      </c>
      <c r="P47" s="44">
        <f>'Indicator Data'!G49/'Indicator Data'!$BE49</f>
        <v>0</v>
      </c>
      <c r="Q47" s="44" t="str">
        <f>IF('Indicator Data'!J49="No data","x",'Indicator Data'!J49/'Indicator Data'!$BE49)</f>
        <v>x</v>
      </c>
      <c r="R47" s="43">
        <f t="shared" si="25"/>
        <v>10</v>
      </c>
      <c r="S47" s="43">
        <f t="shared" si="26"/>
        <v>10</v>
      </c>
      <c r="T47" s="43">
        <f t="shared" si="27"/>
        <v>10</v>
      </c>
      <c r="U47" s="43">
        <f t="shared" si="28"/>
        <v>0.1</v>
      </c>
      <c r="V47" s="43">
        <f t="shared" si="29"/>
        <v>0</v>
      </c>
      <c r="W47" s="43">
        <f t="shared" si="30"/>
        <v>0</v>
      </c>
      <c r="X47" s="43">
        <f t="shared" si="31"/>
        <v>0</v>
      </c>
      <c r="Y47" s="43" t="str">
        <f>IF('Indicator Data'!J49="No data","x",ROUND(IF(Q47&gt;Y$85,10,IF(Q47&lt;Y$86,0,10-(Y$85-Q47)/(Y$85-Y$86)*10)),1))</f>
        <v>x</v>
      </c>
      <c r="Z47" s="43">
        <f t="shared" si="32"/>
        <v>9.1999999999999993</v>
      </c>
      <c r="AA47" s="43">
        <f t="shared" si="33"/>
        <v>10</v>
      </c>
      <c r="AB47" s="43">
        <f t="shared" si="34"/>
        <v>0</v>
      </c>
      <c r="AC47" s="43">
        <f t="shared" si="35"/>
        <v>0</v>
      </c>
      <c r="AD47" s="43">
        <f t="shared" si="36"/>
        <v>0</v>
      </c>
      <c r="AE47" s="43" t="str">
        <f t="shared" si="15"/>
        <v>x</v>
      </c>
      <c r="AF47" s="45">
        <f t="shared" si="37"/>
        <v>9.6999999999999993</v>
      </c>
      <c r="AG47" s="45">
        <f t="shared" si="38"/>
        <v>0.1</v>
      </c>
      <c r="AH47" s="45">
        <f t="shared" si="17"/>
        <v>0</v>
      </c>
      <c r="AI47" s="43" t="str">
        <f>IF('Indicator Data'!I49="No data","x",IF('Indicator Data'!BC49&lt;1000,"x",ROUND((IF('Indicator Data'!I49&gt;AI$85,10,IF('Indicator Data'!I49&lt;AI$86,0,10-(AI$85-'Indicator Data'!I49)/(AI$85-AI$86)*10))),1)))</f>
        <v>x</v>
      </c>
      <c r="AJ47" s="45" t="str">
        <f t="shared" si="18"/>
        <v>x</v>
      </c>
      <c r="AK47" s="144">
        <f t="shared" si="19"/>
        <v>5.5</v>
      </c>
      <c r="AL47" s="43">
        <f>ROUND(IF('Indicator Data'!N49=0,0,IF('Indicator Data'!N49&gt;AL$85,10,IF('Indicator Data'!N49&lt;AL$86,0,10-(AL$85-'Indicator Data'!N49)/(AL$85-AL$86)*10))),1)</f>
        <v>1.9</v>
      </c>
      <c r="AM47" s="43">
        <f>ROUND(IF('Indicator Data'!O49=0,0,IF(LOG('Indicator Data'!O49)&gt;LOG(AM$85),10,IF(LOG('Indicator Data'!O49)&lt;LOG(AM$86),0,10-(LOG(AM$85)-LOG('Indicator Data'!O49))/(LOG(AM$85)-LOG(AM$86))*10))),1)</f>
        <v>2.5</v>
      </c>
      <c r="AN47" s="45">
        <f t="shared" si="39"/>
        <v>2.2000000000000002</v>
      </c>
      <c r="AO47" s="43">
        <f>'Indicator Data'!K49</f>
        <v>2</v>
      </c>
      <c r="AP47" s="43">
        <f>'Indicator Data'!L49</f>
        <v>5</v>
      </c>
      <c r="AQ47" s="45">
        <f t="shared" si="21"/>
        <v>3.6</v>
      </c>
      <c r="AR47" s="144">
        <f t="shared" si="22"/>
        <v>3.6</v>
      </c>
      <c r="AS47" s="14"/>
      <c r="AT47" s="78"/>
    </row>
    <row r="48" spans="1:46" s="3" customFormat="1">
      <c r="A48" s="224" t="s">
        <v>3</v>
      </c>
      <c r="B48" s="90" t="s">
        <v>730</v>
      </c>
      <c r="C48" s="136" t="s">
        <v>378</v>
      </c>
      <c r="D48" s="43">
        <f>ROUND(IF('Indicator Data'!D50=0,0.1,IF(LOG('Indicator Data'!D50)&gt;D$85,10,IF(LOG('Indicator Data'!D50)&lt;D$86,0,10-(D$85-LOG('Indicator Data'!D50))/(D$85-D$86)*10))),1)</f>
        <v>0.1</v>
      </c>
      <c r="E48" s="43">
        <f>ROUND(IF('Indicator Data'!E50=0,0.1,IF(LOG('Indicator Data'!E50)&gt;E$85,10,IF(LOG('Indicator Data'!E50)&lt;E$86,0,10-(E$85-LOG('Indicator Data'!E50))/(E$85-E$86)*10))),1)</f>
        <v>0.1</v>
      </c>
      <c r="F48" s="43">
        <f t="shared" si="23"/>
        <v>0.1</v>
      </c>
      <c r="G48" s="43">
        <f>ROUND(IF('Indicator Data'!H50="No data",0.1,IF('Indicator Data'!H50=0,0,IF(LOG('Indicator Data'!H50)&gt;G$85,10,IF(LOG('Indicator Data'!H50)&lt;G$86,0,10-(G$85-LOG('Indicator Data'!H50))/(G$85-G$86)*10)))),1)</f>
        <v>8.4</v>
      </c>
      <c r="H48" s="43">
        <f>ROUND(IF('Indicator Data'!F50=0,0,IF(LOG('Indicator Data'!F50)&gt;H$85,10,IF(LOG('Indicator Data'!F50)&lt;H$86,0,10-(H$85-LOG('Indicator Data'!F50))/(H$85-H$86)*10))),1)</f>
        <v>0</v>
      </c>
      <c r="I48" s="43">
        <f>ROUND(IF('Indicator Data'!G50=0,0,IF(LOG('Indicator Data'!G50)&gt;I$85,10,IF(LOG('Indicator Data'!G50)&lt;I$86,0,10-(I$85-LOG('Indicator Data'!G50))/(I$85-I$86)*10))),1)</f>
        <v>0</v>
      </c>
      <c r="J48" s="43">
        <f t="shared" si="24"/>
        <v>0</v>
      </c>
      <c r="K48" s="43" t="str">
        <f>IF('Indicator Data'!J50="No data","x",ROUND(IF('Indicator Data'!J50=0,0,IF(LOG('Indicator Data'!J50)&gt;K$85,10,IF(LOG('Indicator Data'!J50)&lt;K$86,0,10-(K$85-LOG('Indicator Data'!J50))/(K$85-K$86)*10))),1))</f>
        <v>x</v>
      </c>
      <c r="L48" s="44">
        <f>'Indicator Data'!D50/'Indicator Data'!$BE50</f>
        <v>0</v>
      </c>
      <c r="M48" s="44">
        <f>'Indicator Data'!E50/'Indicator Data'!$BE50</f>
        <v>0</v>
      </c>
      <c r="N48" s="44">
        <f>IF(G48=0.1,0,'Indicator Data'!H50/'Indicator Data'!$BE50)</f>
        <v>9.4737255915160173E-3</v>
      </c>
      <c r="O48" s="44">
        <f>'Indicator Data'!F50/'Indicator Data'!$BE50</f>
        <v>0</v>
      </c>
      <c r="P48" s="44">
        <f>'Indicator Data'!G50/'Indicator Data'!$BE50</f>
        <v>0</v>
      </c>
      <c r="Q48" s="44" t="str">
        <f>IF('Indicator Data'!J50="No data","x",'Indicator Data'!J50/'Indicator Data'!$BE50)</f>
        <v>x</v>
      </c>
      <c r="R48" s="43">
        <f t="shared" si="25"/>
        <v>0</v>
      </c>
      <c r="S48" s="43">
        <f t="shared" si="26"/>
        <v>0</v>
      </c>
      <c r="T48" s="43">
        <f t="shared" si="27"/>
        <v>0</v>
      </c>
      <c r="U48" s="43">
        <f t="shared" si="28"/>
        <v>6.3</v>
      </c>
      <c r="V48" s="43">
        <f t="shared" si="29"/>
        <v>0</v>
      </c>
      <c r="W48" s="43">
        <f t="shared" si="30"/>
        <v>0</v>
      </c>
      <c r="X48" s="43">
        <f t="shared" si="31"/>
        <v>0</v>
      </c>
      <c r="Y48" s="43" t="str">
        <f>IF('Indicator Data'!J50="No data","x",ROUND(IF(Q48&gt;Y$85,10,IF(Q48&lt;Y$86,0,10-(Y$85-Q48)/(Y$85-Y$86)*10)),1))</f>
        <v>x</v>
      </c>
      <c r="Z48" s="43">
        <f t="shared" si="32"/>
        <v>0.1</v>
      </c>
      <c r="AA48" s="43">
        <f t="shared" si="33"/>
        <v>0.1</v>
      </c>
      <c r="AB48" s="43">
        <f t="shared" si="34"/>
        <v>0</v>
      </c>
      <c r="AC48" s="43">
        <f t="shared" si="35"/>
        <v>0</v>
      </c>
      <c r="AD48" s="43">
        <f t="shared" si="36"/>
        <v>0</v>
      </c>
      <c r="AE48" s="43" t="str">
        <f t="shared" si="15"/>
        <v>x</v>
      </c>
      <c r="AF48" s="45">
        <f t="shared" si="37"/>
        <v>0.1</v>
      </c>
      <c r="AG48" s="45">
        <f t="shared" si="38"/>
        <v>7.5</v>
      </c>
      <c r="AH48" s="45">
        <f t="shared" si="17"/>
        <v>0</v>
      </c>
      <c r="AI48" s="43" t="str">
        <f>IF('Indicator Data'!I50="No data","x",IF('Indicator Data'!BC50&lt;1000,"x",ROUND((IF('Indicator Data'!I50&gt;AI$85,10,IF('Indicator Data'!I50&lt;AI$86,0,10-(AI$85-'Indicator Data'!I50)/(AI$85-AI$86)*10))),1)))</f>
        <v>x</v>
      </c>
      <c r="AJ48" s="45" t="str">
        <f t="shared" si="18"/>
        <v>x</v>
      </c>
      <c r="AK48" s="144">
        <f t="shared" si="19"/>
        <v>3.5</v>
      </c>
      <c r="AL48" s="43">
        <f>ROUND(IF('Indicator Data'!N50=0,0,IF('Indicator Data'!N50&gt;AL$85,10,IF('Indicator Data'!N50&lt;AL$86,0,10-(AL$85-'Indicator Data'!N50)/(AL$85-AL$86)*10))),1)</f>
        <v>1.9</v>
      </c>
      <c r="AM48" s="43">
        <f>ROUND(IF('Indicator Data'!O50=0,0,IF(LOG('Indicator Data'!O50)&gt;LOG(AM$85),10,IF(LOG('Indicator Data'!O50)&lt;LOG(AM$86),0,10-(LOG(AM$85)-LOG('Indicator Data'!O50))/(LOG(AM$85)-LOG(AM$86))*10))),1)</f>
        <v>2.5</v>
      </c>
      <c r="AN48" s="45">
        <f t="shared" si="39"/>
        <v>2.2000000000000002</v>
      </c>
      <c r="AO48" s="43">
        <f>'Indicator Data'!K50</f>
        <v>2</v>
      </c>
      <c r="AP48" s="43">
        <f>'Indicator Data'!L50</f>
        <v>2</v>
      </c>
      <c r="AQ48" s="45">
        <f t="shared" si="21"/>
        <v>2</v>
      </c>
      <c r="AR48" s="144">
        <f t="shared" si="22"/>
        <v>2.1</v>
      </c>
      <c r="AS48" s="14"/>
      <c r="AT48" s="78"/>
    </row>
    <row r="49" spans="1:46" s="3" customFormat="1">
      <c r="A49" s="224" t="s">
        <v>3</v>
      </c>
      <c r="B49" s="90" t="s">
        <v>313</v>
      </c>
      <c r="C49" s="136" t="s">
        <v>379</v>
      </c>
      <c r="D49" s="43">
        <f>ROUND(IF('Indicator Data'!D51=0,0.1,IF(LOG('Indicator Data'!D51)&gt;D$85,10,IF(LOG('Indicator Data'!D51)&lt;D$86,0,10-(D$85-LOG('Indicator Data'!D51))/(D$85-D$86)*10))),1)</f>
        <v>0.1</v>
      </c>
      <c r="E49" s="43">
        <f>ROUND(IF('Indicator Data'!E51=0,0.1,IF(LOG('Indicator Data'!E51)&gt;E$85,10,IF(LOG('Indicator Data'!E51)&lt;E$86,0,10-(E$85-LOG('Indicator Data'!E51))/(E$85-E$86)*10))),1)</f>
        <v>0.1</v>
      </c>
      <c r="F49" s="43">
        <f t="shared" si="23"/>
        <v>0.1</v>
      </c>
      <c r="G49" s="43">
        <f>ROUND(IF('Indicator Data'!H51="No data",0.1,IF('Indicator Data'!H51=0,0,IF(LOG('Indicator Data'!H51)&gt;G$85,10,IF(LOG('Indicator Data'!H51)&lt;G$86,0,10-(G$85-LOG('Indicator Data'!H51))/(G$85-G$86)*10)))),1)</f>
        <v>8.3000000000000007</v>
      </c>
      <c r="H49" s="43">
        <f>ROUND(IF('Indicator Data'!F51=0,0,IF(LOG('Indicator Data'!F51)&gt;H$85,10,IF(LOG('Indicator Data'!F51)&lt;H$86,0,10-(H$85-LOG('Indicator Data'!F51))/(H$85-H$86)*10))),1)</f>
        <v>0</v>
      </c>
      <c r="I49" s="43">
        <f>ROUND(IF('Indicator Data'!G51=0,0,IF(LOG('Indicator Data'!G51)&gt;I$85,10,IF(LOG('Indicator Data'!G51)&lt;I$86,0,10-(I$85-LOG('Indicator Data'!G51))/(I$85-I$86)*10))),1)</f>
        <v>0</v>
      </c>
      <c r="J49" s="43">
        <f t="shared" si="24"/>
        <v>0</v>
      </c>
      <c r="K49" s="43" t="str">
        <f>IF('Indicator Data'!J51="No data","x",ROUND(IF('Indicator Data'!J51=0,0,IF(LOG('Indicator Data'!J51)&gt;K$85,10,IF(LOG('Indicator Data'!J51)&lt;K$86,0,10-(K$85-LOG('Indicator Data'!J51))/(K$85-K$86)*10))),1))</f>
        <v>x</v>
      </c>
      <c r="L49" s="44">
        <f>'Indicator Data'!D51/'Indicator Data'!$BE51</f>
        <v>0</v>
      </c>
      <c r="M49" s="44">
        <f>'Indicator Data'!E51/'Indicator Data'!$BE51</f>
        <v>0</v>
      </c>
      <c r="N49" s="44">
        <f>IF(G49=0.1,0,'Indicator Data'!H51/'Indicator Data'!$BE51)</f>
        <v>1.500599913005333E-2</v>
      </c>
      <c r="O49" s="44">
        <f>'Indicator Data'!F51/'Indicator Data'!$BE51</f>
        <v>0</v>
      </c>
      <c r="P49" s="44">
        <f>'Indicator Data'!G51/'Indicator Data'!$BE51</f>
        <v>0</v>
      </c>
      <c r="Q49" s="44" t="str">
        <f>IF('Indicator Data'!J51="No data","x",'Indicator Data'!J51/'Indicator Data'!$BE51)</f>
        <v>x</v>
      </c>
      <c r="R49" s="43">
        <f t="shared" si="25"/>
        <v>0</v>
      </c>
      <c r="S49" s="43">
        <f t="shared" si="26"/>
        <v>0</v>
      </c>
      <c r="T49" s="43">
        <f t="shared" si="27"/>
        <v>0</v>
      </c>
      <c r="U49" s="43">
        <f t="shared" si="28"/>
        <v>10</v>
      </c>
      <c r="V49" s="43">
        <f t="shared" si="29"/>
        <v>0</v>
      </c>
      <c r="W49" s="43">
        <f t="shared" si="30"/>
        <v>0</v>
      </c>
      <c r="X49" s="43">
        <f t="shared" si="31"/>
        <v>0</v>
      </c>
      <c r="Y49" s="43" t="str">
        <f>IF('Indicator Data'!J51="No data","x",ROUND(IF(Q49&gt;Y$85,10,IF(Q49&lt;Y$86,0,10-(Y$85-Q49)/(Y$85-Y$86)*10)),1))</f>
        <v>x</v>
      </c>
      <c r="Z49" s="43">
        <f t="shared" si="32"/>
        <v>0.1</v>
      </c>
      <c r="AA49" s="43">
        <f t="shared" si="33"/>
        <v>0.1</v>
      </c>
      <c r="AB49" s="43">
        <f t="shared" si="34"/>
        <v>0</v>
      </c>
      <c r="AC49" s="43">
        <f t="shared" si="35"/>
        <v>0</v>
      </c>
      <c r="AD49" s="43">
        <f t="shared" si="36"/>
        <v>0</v>
      </c>
      <c r="AE49" s="43" t="str">
        <f t="shared" si="15"/>
        <v>x</v>
      </c>
      <c r="AF49" s="45">
        <f t="shared" si="37"/>
        <v>0.1</v>
      </c>
      <c r="AG49" s="45">
        <f t="shared" si="38"/>
        <v>9.3000000000000007</v>
      </c>
      <c r="AH49" s="45">
        <f t="shared" si="17"/>
        <v>0</v>
      </c>
      <c r="AI49" s="43">
        <f>IF('Indicator Data'!I51="No data","x",IF('Indicator Data'!BC51&lt;1000,"x",ROUND((IF('Indicator Data'!I51&gt;AI$85,10,IF('Indicator Data'!I51&lt;AI$86,0,10-(AI$85-'Indicator Data'!I51)/(AI$85-AI$86)*10))),1)))</f>
        <v>10</v>
      </c>
      <c r="AJ49" s="45">
        <f t="shared" si="18"/>
        <v>10</v>
      </c>
      <c r="AK49" s="144">
        <f t="shared" si="19"/>
        <v>7.1</v>
      </c>
      <c r="AL49" s="43">
        <f>ROUND(IF('Indicator Data'!N51=0,0,IF('Indicator Data'!N51&gt;AL$85,10,IF('Indicator Data'!N51&lt;AL$86,0,10-(AL$85-'Indicator Data'!N51)/(AL$85-AL$86)*10))),1)</f>
        <v>1.9</v>
      </c>
      <c r="AM49" s="43">
        <f>ROUND(IF('Indicator Data'!O51=0,0,IF(LOG('Indicator Data'!O51)&gt;LOG(AM$85),10,IF(LOG('Indicator Data'!O51)&lt;LOG(AM$86),0,10-(LOG(AM$85)-LOG('Indicator Data'!O51))/(LOG(AM$85)-LOG(AM$86))*10))),1)</f>
        <v>2.5</v>
      </c>
      <c r="AN49" s="45">
        <f t="shared" si="39"/>
        <v>2.2000000000000002</v>
      </c>
      <c r="AO49" s="43">
        <f>'Indicator Data'!K51</f>
        <v>2</v>
      </c>
      <c r="AP49" s="43">
        <f>'Indicator Data'!L51</f>
        <v>2</v>
      </c>
      <c r="AQ49" s="45">
        <f t="shared" si="21"/>
        <v>2</v>
      </c>
      <c r="AR49" s="144">
        <f t="shared" si="22"/>
        <v>2.1</v>
      </c>
      <c r="AS49" s="14"/>
      <c r="AT49" s="78"/>
    </row>
    <row r="50" spans="1:46" s="3" customFormat="1">
      <c r="A50" s="224" t="s">
        <v>3</v>
      </c>
      <c r="B50" s="90" t="s">
        <v>314</v>
      </c>
      <c r="C50" s="136" t="s">
        <v>380</v>
      </c>
      <c r="D50" s="43">
        <f>ROUND(IF('Indicator Data'!D52=0,0.1,IF(LOG('Indicator Data'!D52)&gt;D$85,10,IF(LOG('Indicator Data'!D52)&lt;D$86,0,10-(D$85-LOG('Indicator Data'!D52))/(D$85-D$86)*10))),1)</f>
        <v>5.6</v>
      </c>
      <c r="E50" s="43">
        <f>ROUND(IF('Indicator Data'!E52=0,0.1,IF(LOG('Indicator Data'!E52)&gt;E$85,10,IF(LOG('Indicator Data'!E52)&lt;E$86,0,10-(E$85-LOG('Indicator Data'!E52))/(E$85-E$86)*10))),1)</f>
        <v>0.1</v>
      </c>
      <c r="F50" s="43">
        <f t="shared" si="23"/>
        <v>3.3</v>
      </c>
      <c r="G50" s="43">
        <f>ROUND(IF('Indicator Data'!H52="No data",0.1,IF('Indicator Data'!H52=0,0,IF(LOG('Indicator Data'!H52)&gt;G$85,10,IF(LOG('Indicator Data'!H52)&lt;G$86,0,10-(G$85-LOG('Indicator Data'!H52))/(G$85-G$86)*10)))),1)</f>
        <v>8.6999999999999993</v>
      </c>
      <c r="H50" s="43">
        <f>ROUND(IF('Indicator Data'!F52=0,0,IF(LOG('Indicator Data'!F52)&gt;H$85,10,IF(LOG('Indicator Data'!F52)&lt;H$86,0,10-(H$85-LOG('Indicator Data'!F52))/(H$85-H$86)*10))),1)</f>
        <v>2.1</v>
      </c>
      <c r="I50" s="43">
        <f>ROUND(IF('Indicator Data'!G52=0,0,IF(LOG('Indicator Data'!G52)&gt;I$85,10,IF(LOG('Indicator Data'!G52)&lt;I$86,0,10-(I$85-LOG('Indicator Data'!G52))/(I$85-I$86)*10))),1)</f>
        <v>0</v>
      </c>
      <c r="J50" s="43">
        <f t="shared" si="24"/>
        <v>1.1000000000000001</v>
      </c>
      <c r="K50" s="43" t="str">
        <f>IF('Indicator Data'!J52="No data","x",ROUND(IF('Indicator Data'!J52=0,0,IF(LOG('Indicator Data'!J52)&gt;K$85,10,IF(LOG('Indicator Data'!J52)&lt;K$86,0,10-(K$85-LOG('Indicator Data'!J52))/(K$85-K$86)*10))),1))</f>
        <v>x</v>
      </c>
      <c r="L50" s="44">
        <f>'Indicator Data'!D52/'Indicator Data'!$BE52</f>
        <v>3.4319327025488644E-4</v>
      </c>
      <c r="M50" s="44">
        <f>'Indicator Data'!E52/'Indicator Data'!$BE52</f>
        <v>0</v>
      </c>
      <c r="N50" s="44">
        <f>IF(G50=0.1,0,'Indicator Data'!H52/'Indicator Data'!$BE52)</f>
        <v>7.9859479890699893E-3</v>
      </c>
      <c r="O50" s="44">
        <f>'Indicator Data'!F52/'Indicator Data'!$BE52</f>
        <v>7.9644007865058036E-6</v>
      </c>
      <c r="P50" s="44">
        <f>'Indicator Data'!G52/'Indicator Data'!$BE52</f>
        <v>0</v>
      </c>
      <c r="Q50" s="44" t="str">
        <f>IF('Indicator Data'!J52="No data","x",'Indicator Data'!J52/'Indicator Data'!$BE52)</f>
        <v>x</v>
      </c>
      <c r="R50" s="43">
        <f t="shared" si="25"/>
        <v>1.7</v>
      </c>
      <c r="S50" s="43">
        <f t="shared" si="26"/>
        <v>0</v>
      </c>
      <c r="T50" s="43">
        <f t="shared" si="27"/>
        <v>0.9</v>
      </c>
      <c r="U50" s="43">
        <f t="shared" si="28"/>
        <v>5.3</v>
      </c>
      <c r="V50" s="43">
        <f t="shared" si="29"/>
        <v>0</v>
      </c>
      <c r="W50" s="43">
        <f t="shared" si="30"/>
        <v>0</v>
      </c>
      <c r="X50" s="43">
        <f t="shared" si="31"/>
        <v>0</v>
      </c>
      <c r="Y50" s="43" t="str">
        <f>IF('Indicator Data'!J52="No data","x",ROUND(IF(Q50&gt;Y$85,10,IF(Q50&lt;Y$86,0,10-(Y$85-Q50)/(Y$85-Y$86)*10)),1))</f>
        <v>x</v>
      </c>
      <c r="Z50" s="43">
        <f t="shared" si="32"/>
        <v>3.7</v>
      </c>
      <c r="AA50" s="43">
        <f t="shared" si="33"/>
        <v>0.1</v>
      </c>
      <c r="AB50" s="43">
        <f t="shared" si="34"/>
        <v>1.1000000000000001</v>
      </c>
      <c r="AC50" s="43">
        <f t="shared" si="35"/>
        <v>0</v>
      </c>
      <c r="AD50" s="43">
        <f t="shared" si="36"/>
        <v>0.6</v>
      </c>
      <c r="AE50" s="43" t="str">
        <f t="shared" si="15"/>
        <v>x</v>
      </c>
      <c r="AF50" s="45">
        <f t="shared" si="37"/>
        <v>2.2000000000000002</v>
      </c>
      <c r="AG50" s="45">
        <f t="shared" si="38"/>
        <v>7.4</v>
      </c>
      <c r="AH50" s="45">
        <f t="shared" si="17"/>
        <v>0.6</v>
      </c>
      <c r="AI50" s="43">
        <f>IF('Indicator Data'!I52="No data","x",IF('Indicator Data'!BC52&lt;1000,"x",ROUND((IF('Indicator Data'!I52&gt;AI$85,10,IF('Indicator Data'!I52&lt;AI$86,0,10-(AI$85-'Indicator Data'!I52)/(AI$85-AI$86)*10))),1)))</f>
        <v>3.8</v>
      </c>
      <c r="AJ50" s="45">
        <f t="shared" si="18"/>
        <v>3.8</v>
      </c>
      <c r="AK50" s="144">
        <f t="shared" si="19"/>
        <v>4</v>
      </c>
      <c r="AL50" s="43">
        <f>ROUND(IF('Indicator Data'!N52=0,0,IF('Indicator Data'!N52&gt;AL$85,10,IF('Indicator Data'!N52&lt;AL$86,0,10-(AL$85-'Indicator Data'!N52)/(AL$85-AL$86)*10))),1)</f>
        <v>1.9</v>
      </c>
      <c r="AM50" s="43">
        <f>ROUND(IF('Indicator Data'!O52=0,0,IF(LOG('Indicator Data'!O52)&gt;LOG(AM$85),10,IF(LOG('Indicator Data'!O52)&lt;LOG(AM$86),0,10-(LOG(AM$85)-LOG('Indicator Data'!O52))/(LOG(AM$85)-LOG(AM$86))*10))),1)</f>
        <v>2.5</v>
      </c>
      <c r="AN50" s="45">
        <f t="shared" si="39"/>
        <v>2.2000000000000002</v>
      </c>
      <c r="AO50" s="43">
        <f>'Indicator Data'!K52</f>
        <v>2</v>
      </c>
      <c r="AP50" s="43">
        <f>'Indicator Data'!L52</f>
        <v>5</v>
      </c>
      <c r="AQ50" s="45">
        <f t="shared" si="21"/>
        <v>3.6</v>
      </c>
      <c r="AR50" s="144">
        <f>IF(AQ50&gt;AN50,AQ50,ROUND((10-GEOMEAN(((10-AN50)/10*9+1),((10-AQ50)/10*9+1)))/9*10,1))</f>
        <v>3.6</v>
      </c>
      <c r="AS50" s="14"/>
      <c r="AT50" s="78"/>
    </row>
    <row r="51" spans="1:46" s="3" customFormat="1">
      <c r="A51" s="224" t="s">
        <v>3</v>
      </c>
      <c r="B51" s="90" t="s">
        <v>731</v>
      </c>
      <c r="C51" s="136" t="s">
        <v>381</v>
      </c>
      <c r="D51" s="43">
        <f>ROUND(IF('Indicator Data'!D53=0,0.1,IF(LOG('Indicator Data'!D53)&gt;D$85,10,IF(LOG('Indicator Data'!D53)&lt;D$86,0,10-(D$85-LOG('Indicator Data'!D53))/(D$85-D$86)*10))),1)</f>
        <v>7.8</v>
      </c>
      <c r="E51" s="43">
        <f>ROUND(IF('Indicator Data'!E53=0,0.1,IF(LOG('Indicator Data'!E53)&gt;E$85,10,IF(LOG('Indicator Data'!E53)&lt;E$86,0,10-(E$85-LOG('Indicator Data'!E53))/(E$85-E$86)*10))),1)</f>
        <v>7.8</v>
      </c>
      <c r="F51" s="43">
        <f t="shared" si="23"/>
        <v>7.8</v>
      </c>
      <c r="G51" s="43">
        <f>ROUND(IF('Indicator Data'!H53="No data",0.1,IF('Indicator Data'!H53=0,0,IF(LOG('Indicator Data'!H53)&gt;G$85,10,IF(LOG('Indicator Data'!H53)&lt;G$86,0,10-(G$85-LOG('Indicator Data'!H53))/(G$85-G$86)*10)))),1)</f>
        <v>7.6</v>
      </c>
      <c r="H51" s="43">
        <f>ROUND(IF('Indicator Data'!F53=0,0,IF(LOG('Indicator Data'!F53)&gt;H$85,10,IF(LOG('Indicator Data'!F53)&lt;H$86,0,10-(H$85-LOG('Indicator Data'!F53))/(H$85-H$86)*10))),1)</f>
        <v>4.0999999999999996</v>
      </c>
      <c r="I51" s="43">
        <f>ROUND(IF('Indicator Data'!G53=0,0,IF(LOG('Indicator Data'!G53)&gt;I$85,10,IF(LOG('Indicator Data'!G53)&lt;I$86,0,10-(I$85-LOG('Indicator Data'!G53))/(I$85-I$86)*10))),1)</f>
        <v>0</v>
      </c>
      <c r="J51" s="43">
        <f t="shared" si="24"/>
        <v>2.2999999999999998</v>
      </c>
      <c r="K51" s="43" t="str">
        <f>IF('Indicator Data'!J53="No data","x",ROUND(IF('Indicator Data'!J53=0,0,IF(LOG('Indicator Data'!J53)&gt;K$85,10,IF(LOG('Indicator Data'!J53)&lt;K$86,0,10-(K$85-LOG('Indicator Data'!J53))/(K$85-K$86)*10))),1))</f>
        <v>x</v>
      </c>
      <c r="L51" s="44">
        <f>'Indicator Data'!D53/'Indicator Data'!$BE53</f>
        <v>2.0167277117230532E-3</v>
      </c>
      <c r="M51" s="44">
        <f>'Indicator Data'!E53/'Indicator Data'!$BE53</f>
        <v>5.1293029015056643E-4</v>
      </c>
      <c r="N51" s="44">
        <f>IF(G51=0.1,0,'Indicator Data'!H53/'Indicator Data'!$BE53)</f>
        <v>4.3409835303419653E-3</v>
      </c>
      <c r="O51" s="44">
        <f>'Indicator Data'!F53/'Indicator Data'!$BE53</f>
        <v>9.761330476833042E-5</v>
      </c>
      <c r="P51" s="44">
        <f>'Indicator Data'!G53/'Indicator Data'!$BE53</f>
        <v>0</v>
      </c>
      <c r="Q51" s="44" t="str">
        <f>IF('Indicator Data'!J53="No data","x",'Indicator Data'!J53/'Indicator Data'!$BE53)</f>
        <v>x</v>
      </c>
      <c r="R51" s="43">
        <f t="shared" si="25"/>
        <v>10</v>
      </c>
      <c r="S51" s="43">
        <f t="shared" si="26"/>
        <v>5.0999999999999996</v>
      </c>
      <c r="T51" s="43">
        <f t="shared" si="27"/>
        <v>8.5</v>
      </c>
      <c r="U51" s="43">
        <f t="shared" si="28"/>
        <v>2.9</v>
      </c>
      <c r="V51" s="43">
        <f t="shared" si="29"/>
        <v>0.3</v>
      </c>
      <c r="W51" s="43">
        <f t="shared" si="30"/>
        <v>0</v>
      </c>
      <c r="X51" s="43">
        <f t="shared" si="31"/>
        <v>0.2</v>
      </c>
      <c r="Y51" s="43" t="str">
        <f>IF('Indicator Data'!J53="No data","x",ROUND(IF(Q51&gt;Y$85,10,IF(Q51&lt;Y$86,0,10-(Y$85-Q51)/(Y$85-Y$86)*10)),1))</f>
        <v>x</v>
      </c>
      <c r="Z51" s="43">
        <f t="shared" si="32"/>
        <v>8.9</v>
      </c>
      <c r="AA51" s="43">
        <f t="shared" si="33"/>
        <v>6.5</v>
      </c>
      <c r="AB51" s="43">
        <f t="shared" si="34"/>
        <v>2.2000000000000002</v>
      </c>
      <c r="AC51" s="43">
        <f t="shared" si="35"/>
        <v>0</v>
      </c>
      <c r="AD51" s="43">
        <f t="shared" si="36"/>
        <v>1.2</v>
      </c>
      <c r="AE51" s="43" t="str">
        <f t="shared" si="15"/>
        <v>x</v>
      </c>
      <c r="AF51" s="45">
        <f t="shared" si="37"/>
        <v>8.1999999999999993</v>
      </c>
      <c r="AG51" s="45">
        <f t="shared" si="38"/>
        <v>5.7</v>
      </c>
      <c r="AH51" s="45">
        <f t="shared" si="17"/>
        <v>1.3</v>
      </c>
      <c r="AI51" s="43">
        <f>IF('Indicator Data'!I53="No data","x",IF('Indicator Data'!BC53&lt;1000,"x",ROUND((IF('Indicator Data'!I53&gt;AI$85,10,IF('Indicator Data'!I53&lt;AI$86,0,10-(AI$85-'Indicator Data'!I53)/(AI$85-AI$86)*10))),1)))</f>
        <v>6.3</v>
      </c>
      <c r="AJ51" s="45">
        <f t="shared" si="18"/>
        <v>6.3</v>
      </c>
      <c r="AK51" s="144">
        <f t="shared" si="19"/>
        <v>5.9</v>
      </c>
      <c r="AL51" s="43">
        <f>ROUND(IF('Indicator Data'!N53=0,0,IF('Indicator Data'!N53&gt;AL$85,10,IF('Indicator Data'!N53&lt;AL$86,0,10-(AL$85-'Indicator Data'!N53)/(AL$85-AL$86)*10))),1)</f>
        <v>1.9</v>
      </c>
      <c r="AM51" s="43">
        <f>ROUND(IF('Indicator Data'!O53=0,0,IF(LOG('Indicator Data'!O53)&gt;LOG(AM$85),10,IF(LOG('Indicator Data'!O53)&lt;LOG(AM$86),0,10-(LOG(AM$85)-LOG('Indicator Data'!O53))/(LOG(AM$85)-LOG(AM$86))*10))),1)</f>
        <v>2.5</v>
      </c>
      <c r="AN51" s="45">
        <f t="shared" si="39"/>
        <v>2.2000000000000002</v>
      </c>
      <c r="AO51" s="43">
        <f>'Indicator Data'!K53</f>
        <v>2</v>
      </c>
      <c r="AP51" s="43">
        <f>'Indicator Data'!L53</f>
        <v>2</v>
      </c>
      <c r="AQ51" s="45">
        <f t="shared" si="21"/>
        <v>2</v>
      </c>
      <c r="AR51" s="144">
        <f t="shared" si="22"/>
        <v>2.1</v>
      </c>
      <c r="AS51" s="14"/>
      <c r="AT51" s="78"/>
    </row>
    <row r="52" spans="1:46" s="3" customFormat="1">
      <c r="A52" s="224" t="s">
        <v>3</v>
      </c>
      <c r="B52" s="90" t="s">
        <v>732</v>
      </c>
      <c r="C52" s="136" t="s">
        <v>382</v>
      </c>
      <c r="D52" s="43">
        <f>ROUND(IF('Indicator Data'!D54=0,0.1,IF(LOG('Indicator Data'!D54)&gt;D$85,10,IF(LOG('Indicator Data'!D54)&lt;D$86,0,10-(D$85-LOG('Indicator Data'!D54))/(D$85-D$86)*10))),1)</f>
        <v>0.1</v>
      </c>
      <c r="E52" s="43">
        <f>ROUND(IF('Indicator Data'!E54=0,0.1,IF(LOG('Indicator Data'!E54)&gt;E$85,10,IF(LOG('Indicator Data'!E54)&lt;E$86,0,10-(E$85-LOG('Indicator Data'!E54))/(E$85-E$86)*10))),1)</f>
        <v>0.1</v>
      </c>
      <c r="F52" s="43">
        <f t="shared" si="23"/>
        <v>0.1</v>
      </c>
      <c r="G52" s="43">
        <f>ROUND(IF('Indicator Data'!H54="No data",0.1,IF('Indicator Data'!H54=0,0,IF(LOG('Indicator Data'!H54)&gt;G$85,10,IF(LOG('Indicator Data'!H54)&lt;G$86,0,10-(G$85-LOG('Indicator Data'!H54))/(G$85-G$86)*10)))),1)</f>
        <v>7.1</v>
      </c>
      <c r="H52" s="43">
        <f>ROUND(IF('Indicator Data'!F54=0,0,IF(LOG('Indicator Data'!F54)&gt;H$85,10,IF(LOG('Indicator Data'!F54)&lt;H$86,0,10-(H$85-LOG('Indicator Data'!F54))/(H$85-H$86)*10))),1)</f>
        <v>0</v>
      </c>
      <c r="I52" s="43">
        <f>ROUND(IF('Indicator Data'!G54=0,0,IF(LOG('Indicator Data'!G54)&gt;I$85,10,IF(LOG('Indicator Data'!G54)&lt;I$86,0,10-(I$85-LOG('Indicator Data'!G54))/(I$85-I$86)*10))),1)</f>
        <v>0</v>
      </c>
      <c r="J52" s="43">
        <f t="shared" si="24"/>
        <v>0</v>
      </c>
      <c r="K52" s="43" t="str">
        <f>IF('Indicator Data'!J54="No data","x",ROUND(IF('Indicator Data'!J54=0,0,IF(LOG('Indicator Data'!J54)&gt;K$85,10,IF(LOG('Indicator Data'!J54)&lt;K$86,0,10-(K$85-LOG('Indicator Data'!J54))/(K$85-K$86)*10))),1))</f>
        <v>x</v>
      </c>
      <c r="L52" s="44">
        <f>'Indicator Data'!D54/'Indicator Data'!$BE54</f>
        <v>0</v>
      </c>
      <c r="M52" s="44">
        <f>'Indicator Data'!E54/'Indicator Data'!$BE54</f>
        <v>0</v>
      </c>
      <c r="N52" s="44">
        <f>IF(G52=0.1,0,'Indicator Data'!H54/'Indicator Data'!$BE54)</f>
        <v>2.2413747049484052E-3</v>
      </c>
      <c r="O52" s="44">
        <f>'Indicator Data'!F54/'Indicator Data'!$BE54</f>
        <v>0</v>
      </c>
      <c r="P52" s="44">
        <f>'Indicator Data'!G54/'Indicator Data'!$BE54</f>
        <v>0</v>
      </c>
      <c r="Q52" s="44" t="str">
        <f>IF('Indicator Data'!J54="No data","x",'Indicator Data'!J54/'Indicator Data'!$BE54)</f>
        <v>x</v>
      </c>
      <c r="R52" s="43">
        <f t="shared" si="25"/>
        <v>0</v>
      </c>
      <c r="S52" s="43">
        <f t="shared" si="26"/>
        <v>0</v>
      </c>
      <c r="T52" s="43">
        <f t="shared" si="27"/>
        <v>0</v>
      </c>
      <c r="U52" s="43">
        <f t="shared" si="28"/>
        <v>1.5</v>
      </c>
      <c r="V52" s="43">
        <f t="shared" si="29"/>
        <v>0</v>
      </c>
      <c r="W52" s="43">
        <f t="shared" si="30"/>
        <v>0</v>
      </c>
      <c r="X52" s="43">
        <f t="shared" si="31"/>
        <v>0</v>
      </c>
      <c r="Y52" s="43" t="str">
        <f>IF('Indicator Data'!J54="No data","x",ROUND(IF(Q52&gt;Y$85,10,IF(Q52&lt;Y$86,0,10-(Y$85-Q52)/(Y$85-Y$86)*10)),1))</f>
        <v>x</v>
      </c>
      <c r="Z52" s="43">
        <f t="shared" si="32"/>
        <v>0.1</v>
      </c>
      <c r="AA52" s="43">
        <f t="shared" si="33"/>
        <v>0.1</v>
      </c>
      <c r="AB52" s="43">
        <f t="shared" si="34"/>
        <v>0</v>
      </c>
      <c r="AC52" s="43">
        <f t="shared" si="35"/>
        <v>0</v>
      </c>
      <c r="AD52" s="43">
        <f t="shared" si="36"/>
        <v>0</v>
      </c>
      <c r="AE52" s="43" t="str">
        <f t="shared" si="15"/>
        <v>x</v>
      </c>
      <c r="AF52" s="45">
        <f t="shared" si="37"/>
        <v>0.1</v>
      </c>
      <c r="AG52" s="45">
        <f t="shared" si="38"/>
        <v>4.9000000000000004</v>
      </c>
      <c r="AH52" s="45">
        <f t="shared" si="17"/>
        <v>0</v>
      </c>
      <c r="AI52" s="43">
        <f>IF('Indicator Data'!I54="No data","x",IF('Indicator Data'!BC54&lt;1000,"x",ROUND((IF('Indicator Data'!I54&gt;AI$85,10,IF('Indicator Data'!I54&lt;AI$86,0,10-(AI$85-'Indicator Data'!I54)/(AI$85-AI$86)*10))),1)))</f>
        <v>5</v>
      </c>
      <c r="AJ52" s="45">
        <f t="shared" si="18"/>
        <v>5</v>
      </c>
      <c r="AK52" s="144">
        <f t="shared" si="19"/>
        <v>2.9</v>
      </c>
      <c r="AL52" s="43">
        <f>ROUND(IF('Indicator Data'!N54=0,0,IF('Indicator Data'!N54&gt;AL$85,10,IF('Indicator Data'!N54&lt;AL$86,0,10-(AL$85-'Indicator Data'!N54)/(AL$85-AL$86)*10))),1)</f>
        <v>1.9</v>
      </c>
      <c r="AM52" s="43">
        <f>ROUND(IF('Indicator Data'!O54=0,0,IF(LOG('Indicator Data'!O54)&gt;LOG(AM$85),10,IF(LOG('Indicator Data'!O54)&lt;LOG(AM$86),0,10-(LOG(AM$85)-LOG('Indicator Data'!O54))/(LOG(AM$85)-LOG(AM$86))*10))),1)</f>
        <v>2.5</v>
      </c>
      <c r="AN52" s="45">
        <f t="shared" si="39"/>
        <v>2.2000000000000002</v>
      </c>
      <c r="AO52" s="43">
        <f>'Indicator Data'!K54</f>
        <v>2</v>
      </c>
      <c r="AP52" s="43">
        <f>'Indicator Data'!L54</f>
        <v>0</v>
      </c>
      <c r="AQ52" s="45">
        <f t="shared" si="21"/>
        <v>1</v>
      </c>
      <c r="AR52" s="144">
        <f t="shared" si="22"/>
        <v>1.6</v>
      </c>
      <c r="AS52" s="14"/>
      <c r="AT52" s="78"/>
    </row>
    <row r="53" spans="1:46" s="3" customFormat="1">
      <c r="A53" s="224" t="s">
        <v>3</v>
      </c>
      <c r="B53" s="90" t="s">
        <v>733</v>
      </c>
      <c r="C53" s="136" t="s">
        <v>383</v>
      </c>
      <c r="D53" s="43">
        <f>ROUND(IF('Indicator Data'!D55=0,0.1,IF(LOG('Indicator Data'!D55)&gt;D$85,10,IF(LOG('Indicator Data'!D55)&lt;D$86,0,10-(D$85-LOG('Indicator Data'!D55))/(D$85-D$86)*10))),1)</f>
        <v>0.1</v>
      </c>
      <c r="E53" s="43">
        <f>ROUND(IF('Indicator Data'!E55=0,0.1,IF(LOG('Indicator Data'!E55)&gt;E$85,10,IF(LOG('Indicator Data'!E55)&lt;E$86,0,10-(E$85-LOG('Indicator Data'!E55))/(E$85-E$86)*10))),1)</f>
        <v>0.1</v>
      </c>
      <c r="F53" s="43">
        <f t="shared" si="23"/>
        <v>0.1</v>
      </c>
      <c r="G53" s="43">
        <f>ROUND(IF('Indicator Data'!H55="No data",0.1,IF('Indicator Data'!H55=0,0,IF(LOG('Indicator Data'!H55)&gt;G$85,10,IF(LOG('Indicator Data'!H55)&lt;G$86,0,10-(G$85-LOG('Indicator Data'!H55))/(G$85-G$86)*10)))),1)</f>
        <v>7.2</v>
      </c>
      <c r="H53" s="43">
        <f>ROUND(IF('Indicator Data'!F55=0,0,IF(LOG('Indicator Data'!F55)&gt;H$85,10,IF(LOG('Indicator Data'!F55)&lt;H$86,0,10-(H$85-LOG('Indicator Data'!F55))/(H$85-H$86)*10))),1)</f>
        <v>0</v>
      </c>
      <c r="I53" s="43">
        <f>ROUND(IF('Indicator Data'!G55=0,0,IF(LOG('Indicator Data'!G55)&gt;I$85,10,IF(LOG('Indicator Data'!G55)&lt;I$86,0,10-(I$85-LOG('Indicator Data'!G55))/(I$85-I$86)*10))),1)</f>
        <v>0</v>
      </c>
      <c r="J53" s="43">
        <f t="shared" si="24"/>
        <v>0</v>
      </c>
      <c r="K53" s="43" t="str">
        <f>IF('Indicator Data'!J55="No data","x",ROUND(IF('Indicator Data'!J55=0,0,IF(LOG('Indicator Data'!J55)&gt;K$85,10,IF(LOG('Indicator Data'!J55)&lt;K$86,0,10-(K$85-LOG('Indicator Data'!J55))/(K$85-K$86)*10))),1))</f>
        <v>x</v>
      </c>
      <c r="L53" s="44">
        <f>'Indicator Data'!D55/'Indicator Data'!$BE55</f>
        <v>0</v>
      </c>
      <c r="M53" s="44">
        <f>'Indicator Data'!E55/'Indicator Data'!$BE55</f>
        <v>0</v>
      </c>
      <c r="N53" s="44">
        <f>IF(G53=0.1,0,'Indicator Data'!H55/'Indicator Data'!$BE55)</f>
        <v>3.8343848002667402E-3</v>
      </c>
      <c r="O53" s="44">
        <f>'Indicator Data'!F55/'Indicator Data'!$BE55</f>
        <v>0</v>
      </c>
      <c r="P53" s="44">
        <f>'Indicator Data'!G55/'Indicator Data'!$BE55</f>
        <v>0</v>
      </c>
      <c r="Q53" s="44" t="str">
        <f>IF('Indicator Data'!J55="No data","x",'Indicator Data'!J55/'Indicator Data'!$BE55)</f>
        <v>x</v>
      </c>
      <c r="R53" s="43">
        <f t="shared" si="25"/>
        <v>0</v>
      </c>
      <c r="S53" s="43">
        <f t="shared" si="26"/>
        <v>0</v>
      </c>
      <c r="T53" s="43">
        <f t="shared" si="27"/>
        <v>0</v>
      </c>
      <c r="U53" s="43">
        <f t="shared" si="28"/>
        <v>2.6</v>
      </c>
      <c r="V53" s="43">
        <f t="shared" si="29"/>
        <v>0</v>
      </c>
      <c r="W53" s="43">
        <f t="shared" si="30"/>
        <v>0</v>
      </c>
      <c r="X53" s="43">
        <f t="shared" si="31"/>
        <v>0</v>
      </c>
      <c r="Y53" s="43" t="str">
        <f>IF('Indicator Data'!J55="No data","x",ROUND(IF(Q53&gt;Y$85,10,IF(Q53&lt;Y$86,0,10-(Y$85-Q53)/(Y$85-Y$86)*10)),1))</f>
        <v>x</v>
      </c>
      <c r="Z53" s="43">
        <f t="shared" si="32"/>
        <v>0.1</v>
      </c>
      <c r="AA53" s="43">
        <f t="shared" si="33"/>
        <v>0.1</v>
      </c>
      <c r="AB53" s="43">
        <f t="shared" si="34"/>
        <v>0</v>
      </c>
      <c r="AC53" s="43">
        <f t="shared" si="35"/>
        <v>0</v>
      </c>
      <c r="AD53" s="43">
        <f t="shared" si="36"/>
        <v>0</v>
      </c>
      <c r="AE53" s="43" t="str">
        <f t="shared" si="15"/>
        <v>x</v>
      </c>
      <c r="AF53" s="45">
        <f t="shared" si="37"/>
        <v>0.1</v>
      </c>
      <c r="AG53" s="45">
        <f t="shared" si="38"/>
        <v>5.3</v>
      </c>
      <c r="AH53" s="45">
        <f t="shared" si="17"/>
        <v>0</v>
      </c>
      <c r="AI53" s="43">
        <f>IF('Indicator Data'!I55="No data","x",IF('Indicator Data'!BC55&lt;1000,"x",ROUND((IF('Indicator Data'!I55&gt;AI$85,10,IF('Indicator Data'!I55&lt;AI$86,0,10-(AI$85-'Indicator Data'!I55)/(AI$85-AI$86)*10))),1)))</f>
        <v>5</v>
      </c>
      <c r="AJ53" s="45">
        <f t="shared" si="18"/>
        <v>5</v>
      </c>
      <c r="AK53" s="144">
        <f t="shared" si="19"/>
        <v>3</v>
      </c>
      <c r="AL53" s="43">
        <f>ROUND(IF('Indicator Data'!N55=0,0,IF('Indicator Data'!N55&gt;AL$85,10,IF('Indicator Data'!N55&lt;AL$86,0,10-(AL$85-'Indicator Data'!N55)/(AL$85-AL$86)*10))),1)</f>
        <v>1.9</v>
      </c>
      <c r="AM53" s="43">
        <f>ROUND(IF('Indicator Data'!O55=0,0,IF(LOG('Indicator Data'!O55)&gt;LOG(AM$85),10,IF(LOG('Indicator Data'!O55)&lt;LOG(AM$86),0,10-(LOG(AM$85)-LOG('Indicator Data'!O55))/(LOG(AM$85)-LOG(AM$86))*10))),1)</f>
        <v>2.5</v>
      </c>
      <c r="AN53" s="45">
        <f t="shared" si="39"/>
        <v>2.2000000000000002</v>
      </c>
      <c r="AO53" s="43">
        <f>'Indicator Data'!K55</f>
        <v>2</v>
      </c>
      <c r="AP53" s="43">
        <f>'Indicator Data'!L55</f>
        <v>0</v>
      </c>
      <c r="AQ53" s="45">
        <f t="shared" si="21"/>
        <v>1</v>
      </c>
      <c r="AR53" s="144">
        <f t="shared" si="22"/>
        <v>1.6</v>
      </c>
      <c r="AS53" s="14"/>
      <c r="AT53" s="78"/>
    </row>
    <row r="54" spans="1:46" s="3" customFormat="1">
      <c r="A54" s="224" t="s">
        <v>3</v>
      </c>
      <c r="B54" s="90" t="s">
        <v>315</v>
      </c>
      <c r="C54" s="136" t="s">
        <v>384</v>
      </c>
      <c r="D54" s="43">
        <f>ROUND(IF('Indicator Data'!D56=0,0.1,IF(LOG('Indicator Data'!D56)&gt;D$85,10,IF(LOG('Indicator Data'!D56)&lt;D$86,0,10-(D$85-LOG('Indicator Data'!D56))/(D$85-D$86)*10))),1)</f>
        <v>0.1</v>
      </c>
      <c r="E54" s="43">
        <f>ROUND(IF('Indicator Data'!E56=0,0.1,IF(LOG('Indicator Data'!E56)&gt;E$85,10,IF(LOG('Indicator Data'!E56)&lt;E$86,0,10-(E$85-LOG('Indicator Data'!E56))/(E$85-E$86)*10))),1)</f>
        <v>0.1</v>
      </c>
      <c r="F54" s="43">
        <f t="shared" si="23"/>
        <v>0.1</v>
      </c>
      <c r="G54" s="43">
        <f>ROUND(IF('Indicator Data'!H56="No data",0.1,IF('Indicator Data'!H56=0,0,IF(LOG('Indicator Data'!H56)&gt;G$85,10,IF(LOG('Indicator Data'!H56)&lt;G$86,0,10-(G$85-LOG('Indicator Data'!H56))/(G$85-G$86)*10)))),1)</f>
        <v>8.5</v>
      </c>
      <c r="H54" s="43">
        <f>ROUND(IF('Indicator Data'!F56=0,0,IF(LOG('Indicator Data'!F56)&gt;H$85,10,IF(LOG('Indicator Data'!F56)&lt;H$86,0,10-(H$85-LOG('Indicator Data'!F56))/(H$85-H$86)*10))),1)</f>
        <v>0</v>
      </c>
      <c r="I54" s="43">
        <f>ROUND(IF('Indicator Data'!G56=0,0,IF(LOG('Indicator Data'!G56)&gt;I$85,10,IF(LOG('Indicator Data'!G56)&lt;I$86,0,10-(I$85-LOG('Indicator Data'!G56))/(I$85-I$86)*10))),1)</f>
        <v>0</v>
      </c>
      <c r="J54" s="43">
        <f t="shared" si="24"/>
        <v>0</v>
      </c>
      <c r="K54" s="43" t="str">
        <f>IF('Indicator Data'!J56="No data","x",ROUND(IF('Indicator Data'!J56=0,0,IF(LOG('Indicator Data'!J56)&gt;K$85,10,IF(LOG('Indicator Data'!J56)&lt;K$86,0,10-(K$85-LOG('Indicator Data'!J56))/(K$85-K$86)*10))),1))</f>
        <v>x</v>
      </c>
      <c r="L54" s="44">
        <f>'Indicator Data'!D56/'Indicator Data'!$BE56</f>
        <v>0</v>
      </c>
      <c r="M54" s="44">
        <f>'Indicator Data'!E56/'Indicator Data'!$BE56</f>
        <v>0</v>
      </c>
      <c r="N54" s="44">
        <f>IF(G54=0.1,0,'Indicator Data'!H56/'Indicator Data'!$BE56)</f>
        <v>1.2675674211362793E-2</v>
      </c>
      <c r="O54" s="44">
        <f>'Indicator Data'!F56/'Indicator Data'!$BE56</f>
        <v>0</v>
      </c>
      <c r="P54" s="44">
        <f>'Indicator Data'!G56/'Indicator Data'!$BE56</f>
        <v>0</v>
      </c>
      <c r="Q54" s="44" t="str">
        <f>IF('Indicator Data'!J56="No data","x",'Indicator Data'!J56/'Indicator Data'!$BE56)</f>
        <v>x</v>
      </c>
      <c r="R54" s="43">
        <f t="shared" si="25"/>
        <v>0</v>
      </c>
      <c r="S54" s="43">
        <f t="shared" si="26"/>
        <v>0</v>
      </c>
      <c r="T54" s="43">
        <f t="shared" si="27"/>
        <v>0</v>
      </c>
      <c r="U54" s="43">
        <f t="shared" si="28"/>
        <v>8.5</v>
      </c>
      <c r="V54" s="43">
        <f t="shared" si="29"/>
        <v>0</v>
      </c>
      <c r="W54" s="43">
        <f t="shared" si="30"/>
        <v>0</v>
      </c>
      <c r="X54" s="43">
        <f t="shared" si="31"/>
        <v>0</v>
      </c>
      <c r="Y54" s="43" t="str">
        <f>IF('Indicator Data'!J56="No data","x",ROUND(IF(Q54&gt;Y$85,10,IF(Q54&lt;Y$86,0,10-(Y$85-Q54)/(Y$85-Y$86)*10)),1))</f>
        <v>x</v>
      </c>
      <c r="Z54" s="43">
        <f t="shared" si="32"/>
        <v>0.1</v>
      </c>
      <c r="AA54" s="43">
        <f t="shared" si="33"/>
        <v>0.1</v>
      </c>
      <c r="AB54" s="43">
        <f t="shared" si="34"/>
        <v>0</v>
      </c>
      <c r="AC54" s="43">
        <f t="shared" si="35"/>
        <v>0</v>
      </c>
      <c r="AD54" s="43">
        <f t="shared" si="36"/>
        <v>0</v>
      </c>
      <c r="AE54" s="43" t="str">
        <f t="shared" si="15"/>
        <v>x</v>
      </c>
      <c r="AF54" s="45">
        <f t="shared" si="37"/>
        <v>0.1</v>
      </c>
      <c r="AG54" s="45">
        <f t="shared" si="38"/>
        <v>8.5</v>
      </c>
      <c r="AH54" s="45">
        <f t="shared" si="17"/>
        <v>0</v>
      </c>
      <c r="AI54" s="43">
        <f>IF('Indicator Data'!I56="No data","x",IF('Indicator Data'!BC56&lt;1000,"x",ROUND((IF('Indicator Data'!I56&gt;AI$85,10,IF('Indicator Data'!I56&lt;AI$86,0,10-(AI$85-'Indicator Data'!I56)/(AI$85-AI$86)*10))),1)))</f>
        <v>3.8</v>
      </c>
      <c r="AJ54" s="45">
        <f t="shared" si="18"/>
        <v>3.8</v>
      </c>
      <c r="AK54" s="144">
        <f t="shared" si="19"/>
        <v>4.2</v>
      </c>
      <c r="AL54" s="43">
        <f>ROUND(IF('Indicator Data'!N56=0,0,IF('Indicator Data'!N56&gt;AL$85,10,IF('Indicator Data'!N56&lt;AL$86,0,10-(AL$85-'Indicator Data'!N56)/(AL$85-AL$86)*10))),1)</f>
        <v>1.9</v>
      </c>
      <c r="AM54" s="43">
        <f>ROUND(IF('Indicator Data'!O56=0,0,IF(LOG('Indicator Data'!O56)&gt;LOG(AM$85),10,IF(LOG('Indicator Data'!O56)&lt;LOG(AM$86),0,10-(LOG(AM$85)-LOG('Indicator Data'!O56))/(LOG(AM$85)-LOG(AM$86))*10))),1)</f>
        <v>2.5</v>
      </c>
      <c r="AN54" s="45">
        <f t="shared" si="39"/>
        <v>2.2000000000000002</v>
      </c>
      <c r="AO54" s="43">
        <f>'Indicator Data'!K56</f>
        <v>2</v>
      </c>
      <c r="AP54" s="43">
        <f>'Indicator Data'!L56</f>
        <v>0</v>
      </c>
      <c r="AQ54" s="45">
        <f t="shared" si="21"/>
        <v>1</v>
      </c>
      <c r="AR54" s="144">
        <f t="shared" si="22"/>
        <v>1.6</v>
      </c>
      <c r="AS54" s="14"/>
      <c r="AT54" s="78"/>
    </row>
    <row r="55" spans="1:46" s="3" customFormat="1">
      <c r="A55" s="224" t="s">
        <v>3</v>
      </c>
      <c r="B55" s="90" t="s">
        <v>734</v>
      </c>
      <c r="C55" s="136" t="s">
        <v>385</v>
      </c>
      <c r="D55" s="43">
        <f>ROUND(IF('Indicator Data'!D57=0,0.1,IF(LOG('Indicator Data'!D57)&gt;D$85,10,IF(LOG('Indicator Data'!D57)&lt;D$86,0,10-(D$85-LOG('Indicator Data'!D57))/(D$85-D$86)*10))),1)</f>
        <v>0.1</v>
      </c>
      <c r="E55" s="43">
        <f>ROUND(IF('Indicator Data'!E57=0,0.1,IF(LOG('Indicator Data'!E57)&gt;E$85,10,IF(LOG('Indicator Data'!E57)&lt;E$86,0,10-(E$85-LOG('Indicator Data'!E57))/(E$85-E$86)*10))),1)</f>
        <v>0.1</v>
      </c>
      <c r="F55" s="43">
        <f t="shared" si="23"/>
        <v>0.1</v>
      </c>
      <c r="G55" s="43">
        <f>ROUND(IF('Indicator Data'!H57="No data",0.1,IF('Indicator Data'!H57=0,0,IF(LOG('Indicator Data'!H57)&gt;G$85,10,IF(LOG('Indicator Data'!H57)&lt;G$86,0,10-(G$85-LOG('Indicator Data'!H57))/(G$85-G$86)*10)))),1)</f>
        <v>3.7</v>
      </c>
      <c r="H55" s="43">
        <f>ROUND(IF('Indicator Data'!F57=0,0,IF(LOG('Indicator Data'!F57)&gt;H$85,10,IF(LOG('Indicator Data'!F57)&lt;H$86,0,10-(H$85-LOG('Indicator Data'!F57))/(H$85-H$86)*10))),1)</f>
        <v>0</v>
      </c>
      <c r="I55" s="43">
        <f>ROUND(IF('Indicator Data'!G57=0,0,IF(LOG('Indicator Data'!G57)&gt;I$85,10,IF(LOG('Indicator Data'!G57)&lt;I$86,0,10-(I$85-LOG('Indicator Data'!G57))/(I$85-I$86)*10))),1)</f>
        <v>0</v>
      </c>
      <c r="J55" s="43">
        <f t="shared" si="24"/>
        <v>0</v>
      </c>
      <c r="K55" s="43" t="str">
        <f>IF('Indicator Data'!J57="No data","x",ROUND(IF('Indicator Data'!J57=0,0,IF(LOG('Indicator Data'!J57)&gt;K$85,10,IF(LOG('Indicator Data'!J57)&lt;K$86,0,10-(K$85-LOG('Indicator Data'!J57))/(K$85-K$86)*10))),1))</f>
        <v>x</v>
      </c>
      <c r="L55" s="44">
        <f>'Indicator Data'!D57/'Indicator Data'!$BE57</f>
        <v>0</v>
      </c>
      <c r="M55" s="44">
        <f>'Indicator Data'!E57/'Indicator Data'!$BE57</f>
        <v>0</v>
      </c>
      <c r="N55" s="44">
        <f>IF(G55=0.1,0,'Indicator Data'!H57/'Indicator Data'!$BE57)</f>
        <v>2.9980296248029978E-4</v>
      </c>
      <c r="O55" s="44">
        <f>'Indicator Data'!F57/'Indicator Data'!$BE57</f>
        <v>0</v>
      </c>
      <c r="P55" s="44">
        <f>'Indicator Data'!G57/'Indicator Data'!$BE57</f>
        <v>0</v>
      </c>
      <c r="Q55" s="44" t="str">
        <f>IF('Indicator Data'!J57="No data","x",'Indicator Data'!J57/'Indicator Data'!$BE57)</f>
        <v>x</v>
      </c>
      <c r="R55" s="43">
        <f t="shared" si="25"/>
        <v>0</v>
      </c>
      <c r="S55" s="43">
        <f t="shared" si="26"/>
        <v>0</v>
      </c>
      <c r="T55" s="43">
        <f t="shared" si="27"/>
        <v>0</v>
      </c>
      <c r="U55" s="43">
        <f t="shared" si="28"/>
        <v>0.2</v>
      </c>
      <c r="V55" s="43">
        <f t="shared" si="29"/>
        <v>0</v>
      </c>
      <c r="W55" s="43">
        <f t="shared" si="30"/>
        <v>0</v>
      </c>
      <c r="X55" s="43">
        <f t="shared" si="31"/>
        <v>0</v>
      </c>
      <c r="Y55" s="43" t="str">
        <f>IF('Indicator Data'!J57="No data","x",ROUND(IF(Q55&gt;Y$85,10,IF(Q55&lt;Y$86,0,10-(Y$85-Q55)/(Y$85-Y$86)*10)),1))</f>
        <v>x</v>
      </c>
      <c r="Z55" s="43">
        <f t="shared" si="32"/>
        <v>0.1</v>
      </c>
      <c r="AA55" s="43">
        <f t="shared" si="33"/>
        <v>0.1</v>
      </c>
      <c r="AB55" s="43">
        <f t="shared" si="34"/>
        <v>0</v>
      </c>
      <c r="AC55" s="43">
        <f t="shared" si="35"/>
        <v>0</v>
      </c>
      <c r="AD55" s="43">
        <f t="shared" si="36"/>
        <v>0</v>
      </c>
      <c r="AE55" s="43" t="str">
        <f t="shared" si="15"/>
        <v>x</v>
      </c>
      <c r="AF55" s="45">
        <f t="shared" si="37"/>
        <v>0.1</v>
      </c>
      <c r="AG55" s="45">
        <f t="shared" si="38"/>
        <v>2.1</v>
      </c>
      <c r="AH55" s="45">
        <f t="shared" si="17"/>
        <v>0</v>
      </c>
      <c r="AI55" s="43">
        <f>IF('Indicator Data'!I57="No data","x",IF('Indicator Data'!BC57&lt;1000,"x",ROUND((IF('Indicator Data'!I57&gt;AI$85,10,IF('Indicator Data'!I57&lt;AI$86,0,10-(AI$85-'Indicator Data'!I57)/(AI$85-AI$86)*10))),1)))</f>
        <v>7.5</v>
      </c>
      <c r="AJ55" s="45">
        <f t="shared" si="18"/>
        <v>7.5</v>
      </c>
      <c r="AK55" s="144">
        <f t="shared" si="19"/>
        <v>3.2</v>
      </c>
      <c r="AL55" s="43">
        <f>ROUND(IF('Indicator Data'!N57=0,0,IF('Indicator Data'!N57&gt;AL$85,10,IF('Indicator Data'!N57&lt;AL$86,0,10-(AL$85-'Indicator Data'!N57)/(AL$85-AL$86)*10))),1)</f>
        <v>1.9</v>
      </c>
      <c r="AM55" s="43">
        <f>ROUND(IF('Indicator Data'!O57=0,0,IF(LOG('Indicator Data'!O57)&gt;LOG(AM$85),10,IF(LOG('Indicator Data'!O57)&lt;LOG(AM$86),0,10-(LOG(AM$85)-LOG('Indicator Data'!O57))/(LOG(AM$85)-LOG(AM$86))*10))),1)</f>
        <v>2.5</v>
      </c>
      <c r="AN55" s="45">
        <f t="shared" si="39"/>
        <v>2.2000000000000002</v>
      </c>
      <c r="AO55" s="43">
        <f>'Indicator Data'!K57</f>
        <v>2</v>
      </c>
      <c r="AP55" s="43">
        <f>'Indicator Data'!L57</f>
        <v>5</v>
      </c>
      <c r="AQ55" s="45">
        <f t="shared" si="21"/>
        <v>3.6</v>
      </c>
      <c r="AR55" s="144">
        <f t="shared" si="22"/>
        <v>3.6</v>
      </c>
      <c r="AS55" s="14"/>
      <c r="AT55" s="78"/>
    </row>
    <row r="56" spans="1:46" s="3" customFormat="1">
      <c r="A56" s="224" t="s">
        <v>3</v>
      </c>
      <c r="B56" s="90" t="s">
        <v>316</v>
      </c>
      <c r="C56" s="136" t="s">
        <v>386</v>
      </c>
      <c r="D56" s="43">
        <f>ROUND(IF('Indicator Data'!D58=0,0.1,IF(LOG('Indicator Data'!D58)&gt;D$85,10,IF(LOG('Indicator Data'!D58)&lt;D$86,0,10-(D$85-LOG('Indicator Data'!D58))/(D$85-D$86)*10))),1)</f>
        <v>0.1</v>
      </c>
      <c r="E56" s="43">
        <f>ROUND(IF('Indicator Data'!E58=0,0.1,IF(LOG('Indicator Data'!E58)&gt;E$85,10,IF(LOG('Indicator Data'!E58)&lt;E$86,0,10-(E$85-LOG('Indicator Data'!E58))/(E$85-E$86)*10))),1)</f>
        <v>0.1</v>
      </c>
      <c r="F56" s="43">
        <f t="shared" si="23"/>
        <v>0.1</v>
      </c>
      <c r="G56" s="43">
        <f>ROUND(IF('Indicator Data'!H58="No data",0.1,IF('Indicator Data'!H58=0,0,IF(LOG('Indicator Data'!H58)&gt;G$85,10,IF(LOG('Indicator Data'!H58)&lt;G$86,0,10-(G$85-LOG('Indicator Data'!H58))/(G$85-G$86)*10)))),1)</f>
        <v>6.8</v>
      </c>
      <c r="H56" s="43">
        <f>ROUND(IF('Indicator Data'!F58=0,0,IF(LOG('Indicator Data'!F58)&gt;H$85,10,IF(LOG('Indicator Data'!F58)&lt;H$86,0,10-(H$85-LOG('Indicator Data'!F58))/(H$85-H$86)*10))),1)</f>
        <v>0</v>
      </c>
      <c r="I56" s="43">
        <f>ROUND(IF('Indicator Data'!G58=0,0,IF(LOG('Indicator Data'!G58)&gt;I$85,10,IF(LOG('Indicator Data'!G58)&lt;I$86,0,10-(I$85-LOG('Indicator Data'!G58))/(I$85-I$86)*10))),1)</f>
        <v>0</v>
      </c>
      <c r="J56" s="43">
        <f t="shared" si="24"/>
        <v>0</v>
      </c>
      <c r="K56" s="43" t="str">
        <f>IF('Indicator Data'!J58="No data","x",ROUND(IF('Indicator Data'!J58=0,0,IF(LOG('Indicator Data'!J58)&gt;K$85,10,IF(LOG('Indicator Data'!J58)&lt;K$86,0,10-(K$85-LOG('Indicator Data'!J58))/(K$85-K$86)*10))),1))</f>
        <v>x</v>
      </c>
      <c r="L56" s="44">
        <f>'Indicator Data'!D58/'Indicator Data'!$BE58</f>
        <v>0</v>
      </c>
      <c r="M56" s="44">
        <f>'Indicator Data'!E58/'Indicator Data'!$BE58</f>
        <v>0</v>
      </c>
      <c r="N56" s="44">
        <f>IF(G56=0.1,0,'Indicator Data'!H58/'Indicator Data'!$BE58)</f>
        <v>4.2210036539135874E-3</v>
      </c>
      <c r="O56" s="44">
        <f>'Indicator Data'!F58/'Indicator Data'!$BE58</f>
        <v>0</v>
      </c>
      <c r="P56" s="44">
        <f>'Indicator Data'!G58/'Indicator Data'!$BE58</f>
        <v>0</v>
      </c>
      <c r="Q56" s="44" t="str">
        <f>IF('Indicator Data'!J58="No data","x",'Indicator Data'!J58/'Indicator Data'!$BE58)</f>
        <v>x</v>
      </c>
      <c r="R56" s="43">
        <f t="shared" si="25"/>
        <v>0</v>
      </c>
      <c r="S56" s="43">
        <f t="shared" si="26"/>
        <v>0</v>
      </c>
      <c r="T56" s="43">
        <f t="shared" si="27"/>
        <v>0</v>
      </c>
      <c r="U56" s="43">
        <f t="shared" si="28"/>
        <v>2.8</v>
      </c>
      <c r="V56" s="43">
        <f t="shared" si="29"/>
        <v>0</v>
      </c>
      <c r="W56" s="43">
        <f t="shared" si="30"/>
        <v>0</v>
      </c>
      <c r="X56" s="43">
        <f t="shared" si="31"/>
        <v>0</v>
      </c>
      <c r="Y56" s="43" t="str">
        <f>IF('Indicator Data'!J58="No data","x",ROUND(IF(Q56&gt;Y$85,10,IF(Q56&lt;Y$86,0,10-(Y$85-Q56)/(Y$85-Y$86)*10)),1))</f>
        <v>x</v>
      </c>
      <c r="Z56" s="43">
        <f t="shared" si="32"/>
        <v>0.1</v>
      </c>
      <c r="AA56" s="43">
        <f t="shared" si="33"/>
        <v>0.1</v>
      </c>
      <c r="AB56" s="43">
        <f t="shared" si="34"/>
        <v>0</v>
      </c>
      <c r="AC56" s="43">
        <f t="shared" si="35"/>
        <v>0</v>
      </c>
      <c r="AD56" s="43">
        <f t="shared" si="36"/>
        <v>0</v>
      </c>
      <c r="AE56" s="43" t="str">
        <f t="shared" si="15"/>
        <v>x</v>
      </c>
      <c r="AF56" s="45">
        <f t="shared" si="37"/>
        <v>0.1</v>
      </c>
      <c r="AG56" s="45">
        <f t="shared" si="38"/>
        <v>5.0999999999999996</v>
      </c>
      <c r="AH56" s="45">
        <f t="shared" si="17"/>
        <v>0</v>
      </c>
      <c r="AI56" s="43">
        <f>IF('Indicator Data'!I58="No data","x",IF('Indicator Data'!BC58&lt;1000,"x",ROUND((IF('Indicator Data'!I58&gt;AI$85,10,IF('Indicator Data'!I58&lt;AI$86,0,10-(AI$85-'Indicator Data'!I58)/(AI$85-AI$86)*10))),1)))</f>
        <v>2.5</v>
      </c>
      <c r="AJ56" s="45">
        <f t="shared" si="18"/>
        <v>2.5</v>
      </c>
      <c r="AK56" s="144">
        <f t="shared" si="19"/>
        <v>2.2000000000000002</v>
      </c>
      <c r="AL56" s="43">
        <f>ROUND(IF('Indicator Data'!N58=0,0,IF('Indicator Data'!N58&gt;AL$85,10,IF('Indicator Data'!N58&lt;AL$86,0,10-(AL$85-'Indicator Data'!N58)/(AL$85-AL$86)*10))),1)</f>
        <v>1.9</v>
      </c>
      <c r="AM56" s="43">
        <f>ROUND(IF('Indicator Data'!O58=0,0,IF(LOG('Indicator Data'!O58)&gt;LOG(AM$85),10,IF(LOG('Indicator Data'!O58)&lt;LOG(AM$86),0,10-(LOG(AM$85)-LOG('Indicator Data'!O58))/(LOG(AM$85)-LOG(AM$86))*10))),1)</f>
        <v>2.5</v>
      </c>
      <c r="AN56" s="45">
        <f t="shared" si="39"/>
        <v>2.2000000000000002</v>
      </c>
      <c r="AO56" s="43">
        <f>'Indicator Data'!K58</f>
        <v>2</v>
      </c>
      <c r="AP56" s="43">
        <f>'Indicator Data'!L58</f>
        <v>0</v>
      </c>
      <c r="AQ56" s="45">
        <f t="shared" si="21"/>
        <v>1</v>
      </c>
      <c r="AR56" s="144">
        <f t="shared" si="22"/>
        <v>1.6</v>
      </c>
      <c r="AS56" s="14"/>
      <c r="AT56" s="78"/>
    </row>
    <row r="57" spans="1:46" s="3" customFormat="1">
      <c r="A57" s="224" t="s">
        <v>3</v>
      </c>
      <c r="B57" s="90" t="s">
        <v>317</v>
      </c>
      <c r="C57" s="136" t="s">
        <v>387</v>
      </c>
      <c r="D57" s="43">
        <f>ROUND(IF('Indicator Data'!D59=0,0.1,IF(LOG('Indicator Data'!D59)&gt;D$85,10,IF(LOG('Indicator Data'!D59)&lt;D$86,0,10-(D$85-LOG('Indicator Data'!D59))/(D$85-D$86)*10))),1)</f>
        <v>0.1</v>
      </c>
      <c r="E57" s="43">
        <f>ROUND(IF('Indicator Data'!E59=0,0.1,IF(LOG('Indicator Data'!E59)&gt;E$85,10,IF(LOG('Indicator Data'!E59)&lt;E$86,0,10-(E$85-LOG('Indicator Data'!E59))/(E$85-E$86)*10))),1)</f>
        <v>0.1</v>
      </c>
      <c r="F57" s="43">
        <f t="shared" si="23"/>
        <v>0.1</v>
      </c>
      <c r="G57" s="43">
        <f>ROUND(IF('Indicator Data'!H59="No data",0.1,IF('Indicator Data'!H59=0,0,IF(LOG('Indicator Data'!H59)&gt;G$85,10,IF(LOG('Indicator Data'!H59)&lt;G$86,0,10-(G$85-LOG('Indicator Data'!H59))/(G$85-G$86)*10)))),1)</f>
        <v>6.9</v>
      </c>
      <c r="H57" s="43">
        <f>ROUND(IF('Indicator Data'!F59=0,0,IF(LOG('Indicator Data'!F59)&gt;H$85,10,IF(LOG('Indicator Data'!F59)&lt;H$86,0,10-(H$85-LOG('Indicator Data'!F59))/(H$85-H$86)*10))),1)</f>
        <v>0</v>
      </c>
      <c r="I57" s="43">
        <f>ROUND(IF('Indicator Data'!G59=0,0,IF(LOG('Indicator Data'!G59)&gt;I$85,10,IF(LOG('Indicator Data'!G59)&lt;I$86,0,10-(I$85-LOG('Indicator Data'!G59))/(I$85-I$86)*10))),1)</f>
        <v>0</v>
      </c>
      <c r="J57" s="43">
        <f t="shared" si="24"/>
        <v>0</v>
      </c>
      <c r="K57" s="43" t="str">
        <f>IF('Indicator Data'!J59="No data","x",ROUND(IF('Indicator Data'!J59=0,0,IF(LOG('Indicator Data'!J59)&gt;K$85,10,IF(LOG('Indicator Data'!J59)&lt;K$86,0,10-(K$85-LOG('Indicator Data'!J59))/(K$85-K$86)*10))),1))</f>
        <v>x</v>
      </c>
      <c r="L57" s="44">
        <f>'Indicator Data'!D59/'Indicator Data'!$BE59</f>
        <v>0</v>
      </c>
      <c r="M57" s="44">
        <f>'Indicator Data'!E59/'Indicator Data'!$BE59</f>
        <v>0</v>
      </c>
      <c r="N57" s="44">
        <f>IF(G57=0.1,0,'Indicator Data'!H59/'Indicator Data'!$BE59)</f>
        <v>3.3968605966861994E-3</v>
      </c>
      <c r="O57" s="44">
        <f>'Indicator Data'!F59/'Indicator Data'!$BE59</f>
        <v>0</v>
      </c>
      <c r="P57" s="44">
        <f>'Indicator Data'!G59/'Indicator Data'!$BE59</f>
        <v>0</v>
      </c>
      <c r="Q57" s="44" t="str">
        <f>IF('Indicator Data'!J59="No data","x",'Indicator Data'!J59/'Indicator Data'!$BE59)</f>
        <v>x</v>
      </c>
      <c r="R57" s="43">
        <f t="shared" si="25"/>
        <v>0</v>
      </c>
      <c r="S57" s="43">
        <f t="shared" si="26"/>
        <v>0</v>
      </c>
      <c r="T57" s="43">
        <f t="shared" si="27"/>
        <v>0</v>
      </c>
      <c r="U57" s="43">
        <f t="shared" si="28"/>
        <v>2.2999999999999998</v>
      </c>
      <c r="V57" s="43">
        <f t="shared" si="29"/>
        <v>0</v>
      </c>
      <c r="W57" s="43">
        <f t="shared" si="30"/>
        <v>0</v>
      </c>
      <c r="X57" s="43">
        <f t="shared" si="31"/>
        <v>0</v>
      </c>
      <c r="Y57" s="43" t="str">
        <f>IF('Indicator Data'!J59="No data","x",ROUND(IF(Q57&gt;Y$85,10,IF(Q57&lt;Y$86,0,10-(Y$85-Q57)/(Y$85-Y$86)*10)),1))</f>
        <v>x</v>
      </c>
      <c r="Z57" s="43">
        <f t="shared" si="32"/>
        <v>0.1</v>
      </c>
      <c r="AA57" s="43">
        <f t="shared" si="33"/>
        <v>0.1</v>
      </c>
      <c r="AB57" s="43">
        <f t="shared" si="34"/>
        <v>0</v>
      </c>
      <c r="AC57" s="43">
        <f t="shared" si="35"/>
        <v>0</v>
      </c>
      <c r="AD57" s="43">
        <f t="shared" si="36"/>
        <v>0</v>
      </c>
      <c r="AE57" s="43" t="str">
        <f t="shared" si="15"/>
        <v>x</v>
      </c>
      <c r="AF57" s="45">
        <f t="shared" si="37"/>
        <v>0.1</v>
      </c>
      <c r="AG57" s="45">
        <f t="shared" si="38"/>
        <v>5</v>
      </c>
      <c r="AH57" s="45">
        <f t="shared" si="17"/>
        <v>0</v>
      </c>
      <c r="AI57" s="43">
        <f>IF('Indicator Data'!I59="No data","x",IF('Indicator Data'!BC59&lt;1000,"x",ROUND((IF('Indicator Data'!I59&gt;AI$85,10,IF('Indicator Data'!I59&lt;AI$86,0,10-(AI$85-'Indicator Data'!I59)/(AI$85-AI$86)*10))),1)))</f>
        <v>5</v>
      </c>
      <c r="AJ57" s="45">
        <f t="shared" si="18"/>
        <v>5</v>
      </c>
      <c r="AK57" s="144">
        <f t="shared" si="19"/>
        <v>2.9</v>
      </c>
      <c r="AL57" s="43">
        <f>ROUND(IF('Indicator Data'!N59=0,0,IF('Indicator Data'!N59&gt;AL$85,10,IF('Indicator Data'!N59&lt;AL$86,0,10-(AL$85-'Indicator Data'!N59)/(AL$85-AL$86)*10))),1)</f>
        <v>1.9</v>
      </c>
      <c r="AM57" s="43">
        <f>ROUND(IF('Indicator Data'!O59=0,0,IF(LOG('Indicator Data'!O59)&gt;LOG(AM$85),10,IF(LOG('Indicator Data'!O59)&lt;LOG(AM$86),0,10-(LOG(AM$85)-LOG('Indicator Data'!O59))/(LOG(AM$85)-LOG(AM$86))*10))),1)</f>
        <v>2.5</v>
      </c>
      <c r="AN57" s="45">
        <f t="shared" si="39"/>
        <v>2.2000000000000002</v>
      </c>
      <c r="AO57" s="43">
        <f>'Indicator Data'!K59</f>
        <v>2</v>
      </c>
      <c r="AP57" s="43">
        <f>'Indicator Data'!L59</f>
        <v>0</v>
      </c>
      <c r="AQ57" s="45">
        <f t="shared" si="21"/>
        <v>1</v>
      </c>
      <c r="AR57" s="144">
        <f t="shared" si="22"/>
        <v>1.6</v>
      </c>
      <c r="AS57" s="14"/>
      <c r="AT57" s="78"/>
    </row>
    <row r="58" spans="1:46" s="3" customFormat="1">
      <c r="A58" s="224" t="s">
        <v>3</v>
      </c>
      <c r="B58" s="90" t="s">
        <v>318</v>
      </c>
      <c r="C58" s="136" t="s">
        <v>388</v>
      </c>
      <c r="D58" s="43">
        <f>ROUND(IF('Indicator Data'!D60=0,0.1,IF(LOG('Indicator Data'!D60)&gt;D$85,10,IF(LOG('Indicator Data'!D60)&lt;D$86,0,10-(D$85-LOG('Indicator Data'!D60))/(D$85-D$86)*10))),1)</f>
        <v>9</v>
      </c>
      <c r="E58" s="43">
        <f>ROUND(IF('Indicator Data'!E60=0,0.1,IF(LOG('Indicator Data'!E60)&gt;E$85,10,IF(LOG('Indicator Data'!E60)&lt;E$86,0,10-(E$85-LOG('Indicator Data'!E60))/(E$85-E$86)*10))),1)</f>
        <v>8.5</v>
      </c>
      <c r="F58" s="43">
        <f t="shared" si="23"/>
        <v>8.8000000000000007</v>
      </c>
      <c r="G58" s="43">
        <f>ROUND(IF('Indicator Data'!H60="No data",0.1,IF('Indicator Data'!H60=0,0,IF(LOG('Indicator Data'!H60)&gt;G$85,10,IF(LOG('Indicator Data'!H60)&lt;G$86,0,10-(G$85-LOG('Indicator Data'!H60))/(G$85-G$86)*10)))),1)</f>
        <v>9.1999999999999993</v>
      </c>
      <c r="H58" s="43">
        <f>ROUND(IF('Indicator Data'!F60=0,0,IF(LOG('Indicator Data'!F60)&gt;H$85,10,IF(LOG('Indicator Data'!F60)&lt;H$86,0,10-(H$85-LOG('Indicator Data'!F60))/(H$85-H$86)*10))),1)</f>
        <v>5.0999999999999996</v>
      </c>
      <c r="I58" s="43">
        <f>ROUND(IF('Indicator Data'!G60=0,0,IF(LOG('Indicator Data'!G60)&gt;I$85,10,IF(LOG('Indicator Data'!G60)&lt;I$86,0,10-(I$85-LOG('Indicator Data'!G60))/(I$85-I$86)*10))),1)</f>
        <v>5</v>
      </c>
      <c r="J58" s="43">
        <f t="shared" si="24"/>
        <v>5.0999999999999996</v>
      </c>
      <c r="K58" s="43" t="str">
        <f>IF('Indicator Data'!J60="No data","x",ROUND(IF('Indicator Data'!J60=0,0,IF(LOG('Indicator Data'!J60)&gt;K$85,10,IF(LOG('Indicator Data'!J60)&lt;K$86,0,10-(K$85-LOG('Indicator Data'!J60))/(K$85-K$86)*10))),1))</f>
        <v>x</v>
      </c>
      <c r="L58" s="44">
        <f>'Indicator Data'!D60/'Indicator Data'!$BE60</f>
        <v>1.74068469024951E-3</v>
      </c>
      <c r="M58" s="44">
        <f>'Indicator Data'!E60/'Indicator Data'!$BE60</f>
        <v>3.1422882243307211E-4</v>
      </c>
      <c r="N58" s="44">
        <f>IF(G58=0.1,0,'Indicator Data'!H60/'Indicator Data'!$BE60)</f>
        <v>5.5600180953676972E-3</v>
      </c>
      <c r="O58" s="44">
        <f>'Indicator Data'!F60/'Indicator Data'!$BE60</f>
        <v>1.1881458183005652E-4</v>
      </c>
      <c r="P58" s="44">
        <f>'Indicator Data'!G60/'Indicator Data'!$BE60</f>
        <v>3.5406064499501083E-5</v>
      </c>
      <c r="Q58" s="44" t="str">
        <f>IF('Indicator Data'!J60="No data","x",'Indicator Data'!J60/'Indicator Data'!$BE60)</f>
        <v>x</v>
      </c>
      <c r="R58" s="43">
        <f t="shared" si="25"/>
        <v>8.6999999999999993</v>
      </c>
      <c r="S58" s="43">
        <f t="shared" si="26"/>
        <v>3.1</v>
      </c>
      <c r="T58" s="43">
        <f t="shared" si="27"/>
        <v>6.7</v>
      </c>
      <c r="U58" s="43">
        <f t="shared" si="28"/>
        <v>3.7</v>
      </c>
      <c r="V58" s="43">
        <f t="shared" si="29"/>
        <v>0.4</v>
      </c>
      <c r="W58" s="43">
        <f t="shared" si="30"/>
        <v>0.7</v>
      </c>
      <c r="X58" s="43">
        <f t="shared" si="31"/>
        <v>0.6</v>
      </c>
      <c r="Y58" s="43" t="str">
        <f>IF('Indicator Data'!J60="No data","x",ROUND(IF(Q58&gt;Y$85,10,IF(Q58&lt;Y$86,0,10-(Y$85-Q58)/(Y$85-Y$86)*10)),1))</f>
        <v>x</v>
      </c>
      <c r="Z58" s="43">
        <f t="shared" si="32"/>
        <v>8.9</v>
      </c>
      <c r="AA58" s="43">
        <f t="shared" si="33"/>
        <v>5.8</v>
      </c>
      <c r="AB58" s="43">
        <f t="shared" si="34"/>
        <v>2.8</v>
      </c>
      <c r="AC58" s="43">
        <f t="shared" si="35"/>
        <v>2.9</v>
      </c>
      <c r="AD58" s="43">
        <f t="shared" si="36"/>
        <v>2.9</v>
      </c>
      <c r="AE58" s="43" t="str">
        <f t="shared" si="15"/>
        <v>x</v>
      </c>
      <c r="AF58" s="45">
        <f t="shared" si="37"/>
        <v>7.9</v>
      </c>
      <c r="AG58" s="45">
        <f t="shared" si="38"/>
        <v>7.3</v>
      </c>
      <c r="AH58" s="45">
        <f t="shared" si="17"/>
        <v>3.2</v>
      </c>
      <c r="AI58" s="43">
        <f>IF('Indicator Data'!I60="No data","x",IF('Indicator Data'!BC60&lt;1000,"x",ROUND((IF('Indicator Data'!I60&gt;AI$85,10,IF('Indicator Data'!I60&lt;AI$86,0,10-(AI$85-'Indicator Data'!I60)/(AI$85-AI$86)*10))),1)))</f>
        <v>6.3</v>
      </c>
      <c r="AJ58" s="45">
        <f t="shared" si="18"/>
        <v>6.3</v>
      </c>
      <c r="AK58" s="144">
        <f t="shared" si="19"/>
        <v>6.5</v>
      </c>
      <c r="AL58" s="43">
        <f>ROUND(IF('Indicator Data'!N60=0,0,IF('Indicator Data'!N60&gt;AL$85,10,IF('Indicator Data'!N60&lt;AL$86,0,10-(AL$85-'Indicator Data'!N60)/(AL$85-AL$86)*10))),1)</f>
        <v>1.9</v>
      </c>
      <c r="AM58" s="43">
        <f>ROUND(IF('Indicator Data'!O60=0,0,IF(LOG('Indicator Data'!O60)&gt;LOG(AM$85),10,IF(LOG('Indicator Data'!O60)&lt;LOG(AM$86),0,10-(LOG(AM$85)-LOG('Indicator Data'!O60))/(LOG(AM$85)-LOG(AM$86))*10))),1)</f>
        <v>2.5</v>
      </c>
      <c r="AN58" s="45">
        <f t="shared" si="39"/>
        <v>2.2000000000000002</v>
      </c>
      <c r="AO58" s="43">
        <f>'Indicator Data'!K60</f>
        <v>2</v>
      </c>
      <c r="AP58" s="43">
        <f>'Indicator Data'!L60</f>
        <v>5</v>
      </c>
      <c r="AQ58" s="45">
        <f t="shared" si="21"/>
        <v>3.6</v>
      </c>
      <c r="AR58" s="144">
        <f t="shared" si="22"/>
        <v>3.6</v>
      </c>
      <c r="AS58" s="14"/>
      <c r="AT58" s="78"/>
    </row>
    <row r="59" spans="1:46" s="3" customFormat="1">
      <c r="A59" s="225" t="s">
        <v>3</v>
      </c>
      <c r="B59" s="90" t="s">
        <v>319</v>
      </c>
      <c r="C59" s="136" t="s">
        <v>389</v>
      </c>
      <c r="D59" s="43">
        <f>ROUND(IF('Indicator Data'!D61=0,0.1,IF(LOG('Indicator Data'!D61)&gt;D$85,10,IF(LOG('Indicator Data'!D61)&lt;D$86,0,10-(D$85-LOG('Indicator Data'!D61))/(D$85-D$86)*10))),1)</f>
        <v>0.1</v>
      </c>
      <c r="E59" s="43">
        <f>ROUND(IF('Indicator Data'!E61=0,0.1,IF(LOG('Indicator Data'!E61)&gt;E$85,10,IF(LOG('Indicator Data'!E61)&lt;E$86,0,10-(E$85-LOG('Indicator Data'!E61))/(E$85-E$86)*10))),1)</f>
        <v>0.1</v>
      </c>
      <c r="F59" s="43">
        <f t="shared" si="23"/>
        <v>0.1</v>
      </c>
      <c r="G59" s="43">
        <f>ROUND(IF('Indicator Data'!H61="No data",0.1,IF('Indicator Data'!H61=0,0,IF(LOG('Indicator Data'!H61)&gt;G$85,10,IF(LOG('Indicator Data'!H61)&lt;G$86,0,10-(G$85-LOG('Indicator Data'!H61))/(G$85-G$86)*10)))),1)</f>
        <v>8.1</v>
      </c>
      <c r="H59" s="43">
        <f>ROUND(IF('Indicator Data'!F61=0,0,IF(LOG('Indicator Data'!F61)&gt;H$85,10,IF(LOG('Indicator Data'!F61)&lt;H$86,0,10-(H$85-LOG('Indicator Data'!F61))/(H$85-H$86)*10))),1)</f>
        <v>0</v>
      </c>
      <c r="I59" s="43">
        <f>ROUND(IF('Indicator Data'!G61=0,0,IF(LOG('Indicator Data'!G61)&gt;I$85,10,IF(LOG('Indicator Data'!G61)&lt;I$86,0,10-(I$85-LOG('Indicator Data'!G61))/(I$85-I$86)*10))),1)</f>
        <v>0</v>
      </c>
      <c r="J59" s="43">
        <f t="shared" si="24"/>
        <v>0</v>
      </c>
      <c r="K59" s="43" t="str">
        <f>IF('Indicator Data'!J61="No data","x",ROUND(IF('Indicator Data'!J61=0,0,IF(LOG('Indicator Data'!J61)&gt;K$85,10,IF(LOG('Indicator Data'!J61)&lt;K$86,0,10-(K$85-LOG('Indicator Data'!J61))/(K$85-K$86)*10))),1))</f>
        <v>x</v>
      </c>
      <c r="L59" s="44">
        <f>'Indicator Data'!D61/'Indicator Data'!$BE61</f>
        <v>0</v>
      </c>
      <c r="M59" s="44">
        <f>'Indicator Data'!E61/'Indicator Data'!$BE61</f>
        <v>0</v>
      </c>
      <c r="N59" s="44">
        <f>IF(G59=0.1,0,'Indicator Data'!H61/'Indicator Data'!$BE61)</f>
        <v>1.0721184057791688E-2</v>
      </c>
      <c r="O59" s="44">
        <f>'Indicator Data'!F61/'Indicator Data'!$BE61</f>
        <v>0</v>
      </c>
      <c r="P59" s="44">
        <f>'Indicator Data'!G61/'Indicator Data'!$BE61</f>
        <v>0</v>
      </c>
      <c r="Q59" s="44" t="str">
        <f>IF('Indicator Data'!J61="No data","x",'Indicator Data'!J61/'Indicator Data'!$BE61)</f>
        <v>x</v>
      </c>
      <c r="R59" s="43">
        <f t="shared" si="25"/>
        <v>0</v>
      </c>
      <c r="S59" s="43">
        <f t="shared" si="26"/>
        <v>0</v>
      </c>
      <c r="T59" s="43">
        <f t="shared" si="27"/>
        <v>0</v>
      </c>
      <c r="U59" s="43">
        <f t="shared" si="28"/>
        <v>7.1</v>
      </c>
      <c r="V59" s="43">
        <f t="shared" si="29"/>
        <v>0</v>
      </c>
      <c r="W59" s="43">
        <f t="shared" si="30"/>
        <v>0</v>
      </c>
      <c r="X59" s="43">
        <f t="shared" si="31"/>
        <v>0</v>
      </c>
      <c r="Y59" s="43" t="str">
        <f>IF('Indicator Data'!J61="No data","x",ROUND(IF(Q59&gt;Y$85,10,IF(Q59&lt;Y$86,0,10-(Y$85-Q59)/(Y$85-Y$86)*10)),1))</f>
        <v>x</v>
      </c>
      <c r="Z59" s="43">
        <f t="shared" si="32"/>
        <v>0.1</v>
      </c>
      <c r="AA59" s="43">
        <f t="shared" si="33"/>
        <v>0.1</v>
      </c>
      <c r="AB59" s="43">
        <f t="shared" si="34"/>
        <v>0</v>
      </c>
      <c r="AC59" s="43">
        <f t="shared" si="35"/>
        <v>0</v>
      </c>
      <c r="AD59" s="43">
        <f t="shared" si="36"/>
        <v>0</v>
      </c>
      <c r="AE59" s="43" t="str">
        <f t="shared" si="15"/>
        <v>x</v>
      </c>
      <c r="AF59" s="45">
        <f t="shared" si="37"/>
        <v>0.1</v>
      </c>
      <c r="AG59" s="45">
        <f t="shared" si="38"/>
        <v>7.6</v>
      </c>
      <c r="AH59" s="45">
        <f t="shared" si="17"/>
        <v>0</v>
      </c>
      <c r="AI59" s="43">
        <f>IF('Indicator Data'!I61="No data","x",IF('Indicator Data'!BC61&lt;1000,"x",ROUND((IF('Indicator Data'!I61&gt;AI$85,10,IF('Indicator Data'!I61&lt;AI$86,0,10-(AI$85-'Indicator Data'!I61)/(AI$85-AI$86)*10))),1)))</f>
        <v>10</v>
      </c>
      <c r="AJ59" s="45">
        <f t="shared" si="18"/>
        <v>10</v>
      </c>
      <c r="AK59" s="144">
        <f t="shared" si="19"/>
        <v>6.4</v>
      </c>
      <c r="AL59" s="43">
        <f>ROUND(IF('Indicator Data'!N61=0,0,IF('Indicator Data'!N61&gt;AL$85,10,IF('Indicator Data'!N61&lt;AL$86,0,10-(AL$85-'Indicator Data'!N61)/(AL$85-AL$86)*10))),1)</f>
        <v>1.9</v>
      </c>
      <c r="AM59" s="43">
        <f>ROUND(IF('Indicator Data'!O61=0,0,IF(LOG('Indicator Data'!O61)&gt;LOG(AM$85),10,IF(LOG('Indicator Data'!O61)&lt;LOG(AM$86),0,10-(LOG(AM$85)-LOG('Indicator Data'!O61))/(LOG(AM$85)-LOG(AM$86))*10))),1)</f>
        <v>2.5</v>
      </c>
      <c r="AN59" s="45">
        <f t="shared" si="39"/>
        <v>2.2000000000000002</v>
      </c>
      <c r="AO59" s="43">
        <f>'Indicator Data'!K61</f>
        <v>2</v>
      </c>
      <c r="AP59" s="43">
        <f>'Indicator Data'!L61</f>
        <v>0</v>
      </c>
      <c r="AQ59" s="45">
        <f t="shared" si="21"/>
        <v>1</v>
      </c>
      <c r="AR59" s="144">
        <f t="shared" si="22"/>
        <v>1.6</v>
      </c>
      <c r="AS59" s="14"/>
      <c r="AT59" s="78"/>
    </row>
    <row r="60" spans="1:46" s="3" customFormat="1">
      <c r="A60" s="226" t="s">
        <v>5</v>
      </c>
      <c r="B60" s="228" t="s">
        <v>320</v>
      </c>
      <c r="C60" s="229" t="s">
        <v>390</v>
      </c>
      <c r="D60" s="230">
        <f>ROUND(IF('Indicator Data'!D62=0,0.1,IF(LOG('Indicator Data'!D62)&gt;D$85,10,IF(LOG('Indicator Data'!D62)&lt;D$86,0,10-(D$85-LOG('Indicator Data'!D62))/(D$85-D$86)*10))),1)</f>
        <v>8.8000000000000007</v>
      </c>
      <c r="E60" s="230">
        <f>ROUND(IF('Indicator Data'!E62=0,0.1,IF(LOG('Indicator Data'!E62)&gt;E$85,10,IF(LOG('Indicator Data'!E62)&lt;E$86,0,10-(E$85-LOG('Indicator Data'!E62))/(E$85-E$86)*10))),1)</f>
        <v>10</v>
      </c>
      <c r="F60" s="230">
        <f t="shared" si="23"/>
        <v>9.5</v>
      </c>
      <c r="G60" s="230">
        <f>ROUND(IF('Indicator Data'!H62="No data",0.1,IF('Indicator Data'!H62=0,0,IF(LOG('Indicator Data'!H62)&gt;G$85,10,IF(LOG('Indicator Data'!H62)&lt;G$86,0,10-(G$85-LOG('Indicator Data'!H62))/(G$85-G$86)*10)))),1)</f>
        <v>8.9</v>
      </c>
      <c r="H60" s="230">
        <f>ROUND(IF('Indicator Data'!F62=0,0,IF(LOG('Indicator Data'!F62)&gt;H$85,10,IF(LOG('Indicator Data'!F62)&lt;H$86,0,10-(H$85-LOG('Indicator Data'!F62))/(H$85-H$86)*10))),1)</f>
        <v>9.5</v>
      </c>
      <c r="I60" s="230">
        <f>ROUND(IF('Indicator Data'!G62=0,0,IF(LOG('Indicator Data'!G62)&gt;I$85,10,IF(LOG('Indicator Data'!G62)&lt;I$86,0,10-(I$85-LOG('Indicator Data'!G62))/(I$85-I$86)*10))),1)</f>
        <v>10</v>
      </c>
      <c r="J60" s="230">
        <f t="shared" si="24"/>
        <v>9.8000000000000007</v>
      </c>
      <c r="K60" s="230">
        <f>IF('Indicator Data'!J62="No data","x",ROUND(IF('Indicator Data'!J62=0,0,IF(LOG('Indicator Data'!J62)&gt;K$85,10,IF(LOG('Indicator Data'!J62)&lt;K$86,0,10-(K$85-LOG('Indicator Data'!J62))/(K$85-K$86)*10))),1))</f>
        <v>0</v>
      </c>
      <c r="L60" s="231">
        <f>'Indicator Data'!D62/'Indicator Data'!$BE62</f>
        <v>2.1052183852857437E-3</v>
      </c>
      <c r="M60" s="231">
        <f>'Indicator Data'!E62/'Indicator Data'!$BE62</f>
        <v>2.1052183852857437E-3</v>
      </c>
      <c r="N60" s="231">
        <f>IF(G60=0.1,0,'Indicator Data'!H62/'Indicator Data'!$BE62)</f>
        <v>6.0591180595063387E-3</v>
      </c>
      <c r="O60" s="231">
        <f>'Indicator Data'!F62/'Indicator Data'!$BE62</f>
        <v>2.7087465492419433E-2</v>
      </c>
      <c r="P60" s="231">
        <f>'Indicator Data'!G62/'Indicator Data'!$BE62</f>
        <v>1.9128241447934988E-2</v>
      </c>
      <c r="Q60" s="231">
        <f>IF('Indicator Data'!J62="No data","x",'Indicator Data'!J62/'Indicator Data'!$BE62)</f>
        <v>0</v>
      </c>
      <c r="R60" s="230">
        <f t="shared" si="25"/>
        <v>10</v>
      </c>
      <c r="S60" s="230">
        <f t="shared" si="26"/>
        <v>10</v>
      </c>
      <c r="T60" s="230">
        <f t="shared" si="27"/>
        <v>10</v>
      </c>
      <c r="U60" s="230">
        <f t="shared" si="28"/>
        <v>4</v>
      </c>
      <c r="V60" s="230">
        <f t="shared" si="29"/>
        <v>10</v>
      </c>
      <c r="W60" s="230">
        <f t="shared" si="30"/>
        <v>10</v>
      </c>
      <c r="X60" s="230">
        <f t="shared" si="31"/>
        <v>10</v>
      </c>
      <c r="Y60" s="230">
        <f>IF('Indicator Data'!J62="No data","x",ROUND(IF(Q60&gt;Y$85,10,IF(Q60&lt;Y$86,0,10-(Y$85-Q60)/(Y$85-Y$86)*10)),1))</f>
        <v>0</v>
      </c>
      <c r="Z60" s="230">
        <f t="shared" si="32"/>
        <v>9.4</v>
      </c>
      <c r="AA60" s="230">
        <f t="shared" si="33"/>
        <v>10</v>
      </c>
      <c r="AB60" s="230">
        <f t="shared" si="34"/>
        <v>9.8000000000000007</v>
      </c>
      <c r="AC60" s="230">
        <f t="shared" si="35"/>
        <v>10</v>
      </c>
      <c r="AD60" s="230">
        <f t="shared" si="36"/>
        <v>9.9</v>
      </c>
      <c r="AE60" s="230">
        <f t="shared" si="15"/>
        <v>0</v>
      </c>
      <c r="AF60" s="232">
        <f t="shared" si="37"/>
        <v>9.8000000000000007</v>
      </c>
      <c r="AG60" s="232">
        <f t="shared" si="38"/>
        <v>7.1</v>
      </c>
      <c r="AH60" s="232">
        <f t="shared" si="17"/>
        <v>9.9</v>
      </c>
      <c r="AI60" s="230">
        <f>IF('Indicator Data'!I62="No data","x",IF('Indicator Data'!BC62&lt;1000,"x",ROUND((IF('Indicator Data'!I62&gt;AI$85,10,IF('Indicator Data'!I62&lt;AI$86,0,10-(AI$85-'Indicator Data'!I62)/(AI$85-AI$86)*10))),1)))</f>
        <v>6.3</v>
      </c>
      <c r="AJ60" s="232">
        <f t="shared" si="18"/>
        <v>3.2</v>
      </c>
      <c r="AK60" s="233">
        <f t="shared" si="19"/>
        <v>8.4</v>
      </c>
      <c r="AL60" s="230">
        <f>ROUND(IF('Indicator Data'!N62=0,0,IF('Indicator Data'!N62&gt;AL$85,10,IF('Indicator Data'!N62&lt;AL$86,0,10-(AL$85-'Indicator Data'!N62)/(AL$85-AL$86)*10))),1)</f>
        <v>7.5</v>
      </c>
      <c r="AM60" s="230">
        <f>ROUND(IF('Indicator Data'!O62=0,0,IF(LOG('Indicator Data'!O62)&gt;LOG(AM$85),10,IF(LOG('Indicator Data'!O62)&lt;LOG(AM$86),0,10-(LOG(AM$85)-LOG('Indicator Data'!O62))/(LOG(AM$85)-LOG(AM$86))*10))),1)</f>
        <v>8.6999999999999993</v>
      </c>
      <c r="AN60" s="232">
        <f t="shared" si="39"/>
        <v>8.1999999999999993</v>
      </c>
      <c r="AO60" s="230">
        <f>'Indicator Data'!K62</f>
        <v>7</v>
      </c>
      <c r="AP60" s="230">
        <f>'Indicator Data'!L62</f>
        <v>7</v>
      </c>
      <c r="AQ60" s="232">
        <f t="shared" si="21"/>
        <v>7</v>
      </c>
      <c r="AR60" s="233">
        <f t="shared" si="22"/>
        <v>7.7</v>
      </c>
      <c r="AS60" s="14"/>
      <c r="AT60" s="78"/>
    </row>
    <row r="61" spans="1:46" s="3" customFormat="1">
      <c r="A61" s="224" t="s">
        <v>5</v>
      </c>
      <c r="B61" s="234" t="s">
        <v>735</v>
      </c>
      <c r="C61" s="135" t="s">
        <v>391</v>
      </c>
      <c r="D61" s="43">
        <f>ROUND(IF('Indicator Data'!D63=0,0.1,IF(LOG('Indicator Data'!D63)&gt;D$85,10,IF(LOG('Indicator Data'!D63)&lt;D$86,0,10-(D$85-LOG('Indicator Data'!D63))/(D$85-D$86)*10))),1)</f>
        <v>7.4</v>
      </c>
      <c r="E61" s="43">
        <f>ROUND(IF('Indicator Data'!E63=0,0.1,IF(LOG('Indicator Data'!E63)&gt;E$85,10,IF(LOG('Indicator Data'!E63)&lt;E$86,0,10-(E$85-LOG('Indicator Data'!E63))/(E$85-E$86)*10))),1)</f>
        <v>9.1999999999999993</v>
      </c>
      <c r="F61" s="43">
        <f t="shared" si="23"/>
        <v>8.4</v>
      </c>
      <c r="G61" s="43">
        <f>ROUND(IF('Indicator Data'!H63="No data",0.1,IF('Indicator Data'!H63=0,0,IF(LOG('Indicator Data'!H63)&gt;G$85,10,IF(LOG('Indicator Data'!H63)&lt;G$86,0,10-(G$85-LOG('Indicator Data'!H63))/(G$85-G$86)*10)))),1)</f>
        <v>6.8</v>
      </c>
      <c r="H61" s="43">
        <f>ROUND(IF('Indicator Data'!F63=0,0,IF(LOG('Indicator Data'!F63)&gt;H$85,10,IF(LOG('Indicator Data'!F63)&lt;H$86,0,10-(H$85-LOG('Indicator Data'!F63))/(H$85-H$86)*10))),1)</f>
        <v>0</v>
      </c>
      <c r="I61" s="43">
        <f>ROUND(IF('Indicator Data'!G63=0,0,IF(LOG('Indicator Data'!G63)&gt;I$85,10,IF(LOG('Indicator Data'!G63)&lt;I$86,0,10-(I$85-LOG('Indicator Data'!G63))/(I$85-I$86)*10))),1)</f>
        <v>0</v>
      </c>
      <c r="J61" s="43">
        <f t="shared" si="24"/>
        <v>0</v>
      </c>
      <c r="K61" s="43">
        <f>IF('Indicator Data'!J63="No data","x",ROUND(IF('Indicator Data'!J63=0,0,IF(LOG('Indicator Data'!J63)&gt;K$85,10,IF(LOG('Indicator Data'!J63)&lt;K$86,0,10-(K$85-LOG('Indicator Data'!J63))/(K$85-K$86)*10))),1))</f>
        <v>0</v>
      </c>
      <c r="L61" s="44">
        <f>'Indicator Data'!D63/'Indicator Data'!$BE63</f>
        <v>2.1050483744143554E-3</v>
      </c>
      <c r="M61" s="44">
        <f>'Indicator Data'!E63/'Indicator Data'!$BE63</f>
        <v>2.1050483744143554E-3</v>
      </c>
      <c r="N61" s="44">
        <f>IF(G61=0.1,0,'Indicator Data'!H63/'Indicator Data'!$BE63)</f>
        <v>3.171006117437231E-3</v>
      </c>
      <c r="O61" s="44">
        <f>'Indicator Data'!F63/'Indicator Data'!$BE63</f>
        <v>0</v>
      </c>
      <c r="P61" s="44">
        <f>'Indicator Data'!G63/'Indicator Data'!$BE63</f>
        <v>0</v>
      </c>
      <c r="Q61" s="44">
        <f>IF('Indicator Data'!J63="No data","x",'Indicator Data'!J63/'Indicator Data'!$BE63)</f>
        <v>0</v>
      </c>
      <c r="R61" s="43">
        <f t="shared" si="25"/>
        <v>10</v>
      </c>
      <c r="S61" s="43">
        <f t="shared" si="26"/>
        <v>10</v>
      </c>
      <c r="T61" s="43">
        <f t="shared" si="27"/>
        <v>10</v>
      </c>
      <c r="U61" s="43">
        <f t="shared" si="28"/>
        <v>2.1</v>
      </c>
      <c r="V61" s="43">
        <f t="shared" si="29"/>
        <v>0</v>
      </c>
      <c r="W61" s="43">
        <f t="shared" si="30"/>
        <v>0</v>
      </c>
      <c r="X61" s="43">
        <f t="shared" si="31"/>
        <v>0</v>
      </c>
      <c r="Y61" s="43">
        <f>IF('Indicator Data'!J63="No data","x",ROUND(IF(Q61&gt;Y$85,10,IF(Q61&lt;Y$86,0,10-(Y$85-Q61)/(Y$85-Y$86)*10)),1))</f>
        <v>0</v>
      </c>
      <c r="Z61" s="43">
        <f t="shared" si="32"/>
        <v>8.6999999999999993</v>
      </c>
      <c r="AA61" s="43">
        <f t="shared" si="33"/>
        <v>9.6</v>
      </c>
      <c r="AB61" s="43">
        <f t="shared" si="34"/>
        <v>0</v>
      </c>
      <c r="AC61" s="43">
        <f t="shared" si="35"/>
        <v>0</v>
      </c>
      <c r="AD61" s="43">
        <f t="shared" si="36"/>
        <v>0</v>
      </c>
      <c r="AE61" s="43">
        <f t="shared" si="15"/>
        <v>0</v>
      </c>
      <c r="AF61" s="45">
        <f t="shared" si="37"/>
        <v>9.4</v>
      </c>
      <c r="AG61" s="45">
        <f t="shared" si="38"/>
        <v>4.9000000000000004</v>
      </c>
      <c r="AH61" s="45">
        <f t="shared" si="17"/>
        <v>0</v>
      </c>
      <c r="AI61" s="43" t="str">
        <f>IF('Indicator Data'!I63="No data","x",IF('Indicator Data'!BC63&lt;1000,"x",ROUND((IF('Indicator Data'!I63&gt;AI$85,10,IF('Indicator Data'!I63&lt;AI$86,0,10-(AI$85-'Indicator Data'!I63)/(AI$85-AI$86)*10))),1)))</f>
        <v>x</v>
      </c>
      <c r="AJ61" s="45">
        <f t="shared" si="18"/>
        <v>0</v>
      </c>
      <c r="AK61" s="144">
        <f t="shared" si="19"/>
        <v>5.0999999999999996</v>
      </c>
      <c r="AL61" s="43">
        <f>ROUND(IF('Indicator Data'!N63=0,0,IF('Indicator Data'!N63&gt;AL$85,10,IF('Indicator Data'!N63&lt;AL$86,0,10-(AL$85-'Indicator Data'!N63)/(AL$85-AL$86)*10))),1)</f>
        <v>7.5</v>
      </c>
      <c r="AM61" s="43">
        <f>ROUND(IF('Indicator Data'!O63=0,0,IF(LOG('Indicator Data'!O63)&gt;LOG(AM$85),10,IF(LOG('Indicator Data'!O63)&lt;LOG(AM$86),0,10-(LOG(AM$85)-LOG('Indicator Data'!O63))/(LOG(AM$85)-LOG(AM$86))*10))),1)</f>
        <v>8.6999999999999993</v>
      </c>
      <c r="AN61" s="45">
        <f t="shared" si="39"/>
        <v>8.1999999999999993</v>
      </c>
      <c r="AO61" s="43">
        <f>'Indicator Data'!K63</f>
        <v>7</v>
      </c>
      <c r="AP61" s="43">
        <f>'Indicator Data'!L63</f>
        <v>7</v>
      </c>
      <c r="AQ61" s="45">
        <f t="shared" si="21"/>
        <v>7</v>
      </c>
      <c r="AR61" s="144">
        <f t="shared" si="22"/>
        <v>7.7</v>
      </c>
      <c r="AS61" s="14"/>
      <c r="AT61" s="78"/>
    </row>
    <row r="62" spans="1:46" s="3" customFormat="1">
      <c r="A62" s="224" t="s">
        <v>5</v>
      </c>
      <c r="B62" s="234" t="s">
        <v>736</v>
      </c>
      <c r="C62" s="135" t="s">
        <v>392</v>
      </c>
      <c r="D62" s="43">
        <f>ROUND(IF('Indicator Data'!D64=0,0.1,IF(LOG('Indicator Data'!D64)&gt;D$85,10,IF(LOG('Indicator Data'!D64)&lt;D$86,0,10-(D$85-LOG('Indicator Data'!D64))/(D$85-D$86)*10))),1)</f>
        <v>5.5</v>
      </c>
      <c r="E62" s="43">
        <f>ROUND(IF('Indicator Data'!E64=0,0.1,IF(LOG('Indicator Data'!E64)&gt;E$85,10,IF(LOG('Indicator Data'!E64)&lt;E$86,0,10-(E$85-LOG('Indicator Data'!E64))/(E$85-E$86)*10))),1)</f>
        <v>7.4</v>
      </c>
      <c r="F62" s="43">
        <f t="shared" si="23"/>
        <v>6.5</v>
      </c>
      <c r="G62" s="43">
        <f>ROUND(IF('Indicator Data'!H64="No data",0.1,IF('Indicator Data'!H64=0,0,IF(LOG('Indicator Data'!H64)&gt;G$85,10,IF(LOG('Indicator Data'!H64)&lt;G$86,0,10-(G$85-LOG('Indicator Data'!H64))/(G$85-G$86)*10)))),1)</f>
        <v>7.3</v>
      </c>
      <c r="H62" s="43">
        <f>ROUND(IF('Indicator Data'!F64=0,0,IF(LOG('Indicator Data'!F64)&gt;H$85,10,IF(LOG('Indicator Data'!F64)&lt;H$86,0,10-(H$85-LOG('Indicator Data'!F64))/(H$85-H$86)*10))),1)</f>
        <v>10</v>
      </c>
      <c r="I62" s="43">
        <f>ROUND(IF('Indicator Data'!G64=0,0,IF(LOG('Indicator Data'!G64)&gt;I$85,10,IF(LOG('Indicator Data'!G64)&lt;I$86,0,10-(I$85-LOG('Indicator Data'!G64))/(I$85-I$86)*10))),1)</f>
        <v>10</v>
      </c>
      <c r="J62" s="43">
        <f t="shared" si="24"/>
        <v>10</v>
      </c>
      <c r="K62" s="43">
        <f>IF('Indicator Data'!J64="No data","x",ROUND(IF('Indicator Data'!J64=0,0,IF(LOG('Indicator Data'!J64)&gt;K$85,10,IF(LOG('Indicator Data'!J64)&lt;K$86,0,10-(K$85-LOG('Indicator Data'!J64))/(K$85-K$86)*10))),1))</f>
        <v>7.7</v>
      </c>
      <c r="L62" s="44">
        <f>'Indicator Data'!D64/'Indicator Data'!$BE64</f>
        <v>2.0989975300955716E-3</v>
      </c>
      <c r="M62" s="44">
        <f>'Indicator Data'!E64/'Indicator Data'!$BE64</f>
        <v>1.8276985296070286E-3</v>
      </c>
      <c r="N62" s="44">
        <f>IF(G62=0.1,0,'Indicator Data'!H64/'Indicator Data'!$BE64)</f>
        <v>1.6797609715366466E-2</v>
      </c>
      <c r="O62" s="44">
        <f>'Indicator Data'!F64/'Indicator Data'!$BE64</f>
        <v>0.65896147402873406</v>
      </c>
      <c r="P62" s="44">
        <f>'Indicator Data'!G64/'Indicator Data'!$BE64</f>
        <v>0.65776680650026698</v>
      </c>
      <c r="Q62" s="44">
        <f>IF('Indicator Data'!J64="No data","x",'Indicator Data'!J64/'Indicator Data'!$BE64)</f>
        <v>3.3901963366970218E-2</v>
      </c>
      <c r="R62" s="43">
        <f t="shared" si="25"/>
        <v>10</v>
      </c>
      <c r="S62" s="43">
        <f t="shared" si="26"/>
        <v>10</v>
      </c>
      <c r="T62" s="43">
        <f t="shared" si="27"/>
        <v>10</v>
      </c>
      <c r="U62" s="43">
        <f t="shared" si="28"/>
        <v>10</v>
      </c>
      <c r="V62" s="43">
        <f t="shared" si="29"/>
        <v>10</v>
      </c>
      <c r="W62" s="43">
        <f t="shared" si="30"/>
        <v>10</v>
      </c>
      <c r="X62" s="43">
        <f t="shared" si="31"/>
        <v>10</v>
      </c>
      <c r="Y62" s="43">
        <f>IF('Indicator Data'!J64="No data","x",ROUND(IF(Q62&gt;Y$85,10,IF(Q62&lt;Y$86,0,10-(Y$85-Q62)/(Y$85-Y$86)*10)),1))</f>
        <v>10</v>
      </c>
      <c r="Z62" s="43">
        <f t="shared" si="32"/>
        <v>7.8</v>
      </c>
      <c r="AA62" s="43">
        <f t="shared" si="33"/>
        <v>8.6999999999999993</v>
      </c>
      <c r="AB62" s="43">
        <f t="shared" si="34"/>
        <v>10</v>
      </c>
      <c r="AC62" s="43">
        <f t="shared" si="35"/>
        <v>10</v>
      </c>
      <c r="AD62" s="43">
        <f t="shared" si="36"/>
        <v>10</v>
      </c>
      <c r="AE62" s="43">
        <f t="shared" si="15"/>
        <v>9.1999999999999993</v>
      </c>
      <c r="AF62" s="45">
        <f t="shared" si="37"/>
        <v>8.8000000000000007</v>
      </c>
      <c r="AG62" s="45">
        <f t="shared" si="38"/>
        <v>9.1</v>
      </c>
      <c r="AH62" s="45">
        <f t="shared" si="17"/>
        <v>10</v>
      </c>
      <c r="AI62" s="43">
        <f>IF('Indicator Data'!I64="No data","x",IF('Indicator Data'!BC64&lt;1000,"x",ROUND((IF('Indicator Data'!I64&gt;AI$85,10,IF('Indicator Data'!I64&lt;AI$86,0,10-(AI$85-'Indicator Data'!I64)/(AI$85-AI$86)*10))),1)))</f>
        <v>2.5</v>
      </c>
      <c r="AJ62" s="45">
        <f t="shared" si="18"/>
        <v>5.9</v>
      </c>
      <c r="AK62" s="144">
        <f t="shared" si="19"/>
        <v>8.8000000000000007</v>
      </c>
      <c r="AL62" s="43">
        <f>ROUND(IF('Indicator Data'!N64=0,0,IF('Indicator Data'!N64&gt;AL$85,10,IF('Indicator Data'!N64&lt;AL$86,0,10-(AL$85-'Indicator Data'!N64)/(AL$85-AL$86)*10))),1)</f>
        <v>7.5</v>
      </c>
      <c r="AM62" s="43">
        <f>ROUND(IF('Indicator Data'!O64=0,0,IF(LOG('Indicator Data'!O64)&gt;LOG(AM$85),10,IF(LOG('Indicator Data'!O64)&lt;LOG(AM$86),0,10-(LOG(AM$85)-LOG('Indicator Data'!O64))/(LOG(AM$85)-LOG(AM$86))*10))),1)</f>
        <v>8.6999999999999993</v>
      </c>
      <c r="AN62" s="45">
        <f t="shared" si="39"/>
        <v>8.1999999999999993</v>
      </c>
      <c r="AO62" s="43">
        <f>'Indicator Data'!K64</f>
        <v>7</v>
      </c>
      <c r="AP62" s="43">
        <f>'Indicator Data'!L64</f>
        <v>7</v>
      </c>
      <c r="AQ62" s="45">
        <f t="shared" si="21"/>
        <v>7</v>
      </c>
      <c r="AR62" s="144">
        <f t="shared" si="22"/>
        <v>7.7</v>
      </c>
      <c r="AS62" s="14"/>
      <c r="AT62" s="78"/>
    </row>
    <row r="63" spans="1:46" s="3" customFormat="1">
      <c r="A63" s="224" t="s">
        <v>5</v>
      </c>
      <c r="B63" s="234" t="s">
        <v>321</v>
      </c>
      <c r="C63" s="135" t="s">
        <v>393</v>
      </c>
      <c r="D63" s="43">
        <f>ROUND(IF('Indicator Data'!D65=0,0.1,IF(LOG('Indicator Data'!D65)&gt;D$85,10,IF(LOG('Indicator Data'!D65)&lt;D$86,0,10-(D$85-LOG('Indicator Data'!D65))/(D$85-D$86)*10))),1)</f>
        <v>9.4</v>
      </c>
      <c r="E63" s="43">
        <f>ROUND(IF('Indicator Data'!E65=0,0.1,IF(LOG('Indicator Data'!E65)&gt;E$85,10,IF(LOG('Indicator Data'!E65)&lt;E$86,0,10-(E$85-LOG('Indicator Data'!E65))/(E$85-E$86)*10))),1)</f>
        <v>8.8000000000000007</v>
      </c>
      <c r="F63" s="43">
        <f t="shared" si="23"/>
        <v>9.1</v>
      </c>
      <c r="G63" s="43">
        <f>ROUND(IF('Indicator Data'!H65="No data",0.1,IF('Indicator Data'!H65=0,0,IF(LOG('Indicator Data'!H65)&gt;G$85,10,IF(LOG('Indicator Data'!H65)&lt;G$86,0,10-(G$85-LOG('Indicator Data'!H65))/(G$85-G$86)*10)))),1)</f>
        <v>9.1</v>
      </c>
      <c r="H63" s="43">
        <f>ROUND(IF('Indicator Data'!F65=0,0,IF(LOG('Indicator Data'!F65)&gt;H$85,10,IF(LOG('Indicator Data'!F65)&lt;H$86,0,10-(H$85-LOG('Indicator Data'!F65))/(H$85-H$86)*10))),1)</f>
        <v>7.8</v>
      </c>
      <c r="I63" s="43">
        <f>ROUND(IF('Indicator Data'!G65=0,0,IF(LOG('Indicator Data'!G65)&gt;I$85,10,IF(LOG('Indicator Data'!G65)&lt;I$86,0,10-(I$85-LOG('Indicator Data'!G65))/(I$85-I$86)*10))),1)</f>
        <v>6.8</v>
      </c>
      <c r="J63" s="43">
        <f t="shared" si="24"/>
        <v>7.3</v>
      </c>
      <c r="K63" s="43">
        <f>IF('Indicator Data'!J65="No data","x",ROUND(IF('Indicator Data'!J65=0,0,IF(LOG('Indicator Data'!J65)&gt;K$85,10,IF(LOG('Indicator Data'!J65)&lt;K$86,0,10-(K$85-LOG('Indicator Data'!J65))/(K$85-K$86)*10))),1))</f>
        <v>10</v>
      </c>
      <c r="L63" s="44">
        <f>'Indicator Data'!D65/'Indicator Data'!$BE65</f>
        <v>2.1051977970790044E-3</v>
      </c>
      <c r="M63" s="44">
        <f>'Indicator Data'!E65/'Indicator Data'!$BE65</f>
        <v>4.0681259205466283E-4</v>
      </c>
      <c r="N63" s="44">
        <f>IF(G63=0.1,0,'Indicator Data'!H65/'Indicator Data'!$BE65)</f>
        <v>5.1978991351758711E-3</v>
      </c>
      <c r="O63" s="44">
        <f>'Indicator Data'!F65/'Indicator Data'!$BE65</f>
        <v>2.6683759059830422E-3</v>
      </c>
      <c r="P63" s="44">
        <f>'Indicator Data'!G65/'Indicator Data'!$BE65</f>
        <v>1.6915011885592748E-4</v>
      </c>
      <c r="Q63" s="44">
        <f>IF('Indicator Data'!J65="No data","x",'Indicator Data'!J65/'Indicator Data'!$BE65)</f>
        <v>3.2376267008401925E-2</v>
      </c>
      <c r="R63" s="43">
        <f t="shared" si="25"/>
        <v>10</v>
      </c>
      <c r="S63" s="43">
        <f t="shared" si="26"/>
        <v>4.0999999999999996</v>
      </c>
      <c r="T63" s="43">
        <f t="shared" si="27"/>
        <v>8.3000000000000007</v>
      </c>
      <c r="U63" s="43">
        <f t="shared" si="28"/>
        <v>3.5</v>
      </c>
      <c r="V63" s="43">
        <f t="shared" si="29"/>
        <v>8.9</v>
      </c>
      <c r="W63" s="43">
        <f t="shared" si="30"/>
        <v>3.4</v>
      </c>
      <c r="X63" s="43">
        <f t="shared" si="31"/>
        <v>7</v>
      </c>
      <c r="Y63" s="43">
        <f>IF('Indicator Data'!J65="No data","x",ROUND(IF(Q63&gt;Y$85,10,IF(Q63&lt;Y$86,0,10-(Y$85-Q63)/(Y$85-Y$86)*10)),1))</f>
        <v>10</v>
      </c>
      <c r="Z63" s="43">
        <f t="shared" si="32"/>
        <v>9.6999999999999993</v>
      </c>
      <c r="AA63" s="43">
        <f t="shared" si="33"/>
        <v>6.5</v>
      </c>
      <c r="AB63" s="43">
        <f t="shared" si="34"/>
        <v>8.4</v>
      </c>
      <c r="AC63" s="43">
        <f t="shared" si="35"/>
        <v>5.0999999999999996</v>
      </c>
      <c r="AD63" s="43">
        <f t="shared" si="36"/>
        <v>7.1</v>
      </c>
      <c r="AE63" s="43">
        <f t="shared" si="15"/>
        <v>10</v>
      </c>
      <c r="AF63" s="45">
        <f t="shared" si="37"/>
        <v>8.6999999999999993</v>
      </c>
      <c r="AG63" s="45">
        <f t="shared" si="38"/>
        <v>7.2</v>
      </c>
      <c r="AH63" s="45">
        <f t="shared" si="17"/>
        <v>7.2</v>
      </c>
      <c r="AI63" s="43">
        <f>IF('Indicator Data'!I65="No data","x",IF('Indicator Data'!BC65&lt;1000,"x",ROUND((IF('Indicator Data'!I65&gt;AI$85,10,IF('Indicator Data'!I65&lt;AI$86,0,10-(AI$85-'Indicator Data'!I65)/(AI$85-AI$86)*10))),1)))</f>
        <v>10</v>
      </c>
      <c r="AJ63" s="45">
        <f t="shared" si="18"/>
        <v>10</v>
      </c>
      <c r="AK63" s="144">
        <f t="shared" si="19"/>
        <v>8.6</v>
      </c>
      <c r="AL63" s="43">
        <f>ROUND(IF('Indicator Data'!N65=0,0,IF('Indicator Data'!N65&gt;AL$85,10,IF('Indicator Data'!N65&lt;AL$86,0,10-(AL$85-'Indicator Data'!N65)/(AL$85-AL$86)*10))),1)</f>
        <v>7.5</v>
      </c>
      <c r="AM63" s="43">
        <f>ROUND(IF('Indicator Data'!O65=0,0,IF(LOG('Indicator Data'!O65)&gt;LOG(AM$85),10,IF(LOG('Indicator Data'!O65)&lt;LOG(AM$86),0,10-(LOG(AM$85)-LOG('Indicator Data'!O65))/(LOG(AM$85)-LOG(AM$86))*10))),1)</f>
        <v>8.6999999999999993</v>
      </c>
      <c r="AN63" s="45">
        <f t="shared" si="39"/>
        <v>8.1999999999999993</v>
      </c>
      <c r="AO63" s="43">
        <f>'Indicator Data'!K65</f>
        <v>7</v>
      </c>
      <c r="AP63" s="43">
        <f>'Indicator Data'!L65</f>
        <v>7</v>
      </c>
      <c r="AQ63" s="45">
        <f t="shared" si="21"/>
        <v>7</v>
      </c>
      <c r="AR63" s="144">
        <f>IF(AQ63&gt;AN63,AQ63,ROUND((10-GEOMEAN(((10-AN63)/10*9+1),((10-AQ63)/10*9+1)))/9*10,1))</f>
        <v>7.7</v>
      </c>
      <c r="AS63" s="14"/>
      <c r="AT63" s="78"/>
    </row>
    <row r="64" spans="1:46" s="3" customFormat="1">
      <c r="A64" s="227" t="s">
        <v>5</v>
      </c>
      <c r="B64" s="235" t="s">
        <v>322</v>
      </c>
      <c r="C64" s="236" t="s">
        <v>394</v>
      </c>
      <c r="D64" s="237">
        <f>ROUND(IF('Indicator Data'!D66=0,0.1,IF(LOG('Indicator Data'!D66)&gt;D$85,10,IF(LOG('Indicator Data'!D66)&lt;D$86,0,10-(D$85-LOG('Indicator Data'!D66))/(D$85-D$86)*10))),1)</f>
        <v>9</v>
      </c>
      <c r="E64" s="237">
        <f>ROUND(IF('Indicator Data'!E66=0,0.1,IF(LOG('Indicator Data'!E66)&gt;E$85,10,IF(LOG('Indicator Data'!E66)&lt;E$86,0,10-(E$85-LOG('Indicator Data'!E66))/(E$85-E$86)*10))),1)</f>
        <v>10</v>
      </c>
      <c r="F64" s="237">
        <f t="shared" si="23"/>
        <v>9.6</v>
      </c>
      <c r="G64" s="237">
        <f>ROUND(IF('Indicator Data'!H66="No data",0.1,IF('Indicator Data'!H66=0,0,IF(LOG('Indicator Data'!H66)&gt;G$85,10,IF(LOG('Indicator Data'!H66)&lt;G$86,0,10-(G$85-LOG('Indicator Data'!H66))/(G$85-G$86)*10)))),1)</f>
        <v>9.1999999999999993</v>
      </c>
      <c r="H64" s="237">
        <f>ROUND(IF('Indicator Data'!F66=0,0,IF(LOG('Indicator Data'!F66)&gt;H$85,10,IF(LOG('Indicator Data'!F66)&lt;H$86,0,10-(H$85-LOG('Indicator Data'!F66))/(H$85-H$86)*10))),1)</f>
        <v>9</v>
      </c>
      <c r="I64" s="237">
        <f>ROUND(IF('Indicator Data'!G66=0,0,IF(LOG('Indicator Data'!G66)&gt;I$85,10,IF(LOG('Indicator Data'!G66)&lt;I$86,0,10-(I$85-LOG('Indicator Data'!G66))/(I$85-I$86)*10))),1)</f>
        <v>10</v>
      </c>
      <c r="J64" s="237">
        <f t="shared" si="24"/>
        <v>9.6</v>
      </c>
      <c r="K64" s="237">
        <f>IF('Indicator Data'!J66="No data","x",ROUND(IF('Indicator Data'!J66=0,0,IF(LOG('Indicator Data'!J66)&gt;K$85,10,IF(LOG('Indicator Data'!J66)&lt;K$86,0,10-(K$85-LOG('Indicator Data'!J66))/(K$85-K$86)*10))),1))</f>
        <v>10</v>
      </c>
      <c r="L64" s="238">
        <f>'Indicator Data'!D66/'Indicator Data'!$BE66</f>
        <v>2.1038732261442496E-3</v>
      </c>
      <c r="M64" s="238">
        <f>'Indicator Data'!E66/'Indicator Data'!$BE66</f>
        <v>1.6442692592259819E-3</v>
      </c>
      <c r="N64" s="238">
        <f>IF(G64=0.1,0,'Indicator Data'!H66/'Indicator Data'!$BE66)</f>
        <v>6.6565656228530605E-3</v>
      </c>
      <c r="O64" s="238">
        <f>'Indicator Data'!F66/'Indicator Data'!$BE66</f>
        <v>1.2358194199261509E-2</v>
      </c>
      <c r="P64" s="238">
        <f>'Indicator Data'!G66/'Indicator Data'!$BE66</f>
        <v>8.0230776790109083E-3</v>
      </c>
      <c r="Q64" s="238">
        <f>IF('Indicator Data'!J66="No data","x",'Indicator Data'!J66/'Indicator Data'!$BE66)</f>
        <v>5.4251688322608196E-2</v>
      </c>
      <c r="R64" s="237">
        <f t="shared" si="25"/>
        <v>10</v>
      </c>
      <c r="S64" s="237">
        <f t="shared" si="26"/>
        <v>10</v>
      </c>
      <c r="T64" s="237">
        <f t="shared" si="27"/>
        <v>10</v>
      </c>
      <c r="U64" s="237">
        <f t="shared" si="28"/>
        <v>4.4000000000000004</v>
      </c>
      <c r="V64" s="237">
        <f t="shared" si="29"/>
        <v>10</v>
      </c>
      <c r="W64" s="237">
        <f t="shared" si="30"/>
        <v>10</v>
      </c>
      <c r="X64" s="237">
        <f t="shared" si="31"/>
        <v>10</v>
      </c>
      <c r="Y64" s="237">
        <f>IF('Indicator Data'!J66="No data","x",ROUND(IF(Q64&gt;Y$85,10,IF(Q64&lt;Y$86,0,10-(Y$85-Q64)/(Y$85-Y$86)*10)),1))</f>
        <v>10</v>
      </c>
      <c r="Z64" s="237">
        <f t="shared" si="32"/>
        <v>9.5</v>
      </c>
      <c r="AA64" s="237">
        <f t="shared" si="33"/>
        <v>10</v>
      </c>
      <c r="AB64" s="237">
        <f t="shared" si="34"/>
        <v>9.5</v>
      </c>
      <c r="AC64" s="237">
        <f t="shared" si="35"/>
        <v>10</v>
      </c>
      <c r="AD64" s="237">
        <f t="shared" si="36"/>
        <v>9.8000000000000007</v>
      </c>
      <c r="AE64" s="237">
        <f t="shared" si="15"/>
        <v>10</v>
      </c>
      <c r="AF64" s="239">
        <f t="shared" si="37"/>
        <v>9.8000000000000007</v>
      </c>
      <c r="AG64" s="239">
        <f t="shared" si="38"/>
        <v>7.5</v>
      </c>
      <c r="AH64" s="239">
        <f t="shared" si="17"/>
        <v>9.8000000000000007</v>
      </c>
      <c r="AI64" s="237">
        <f>IF('Indicator Data'!I66="No data","x",IF('Indicator Data'!BC66&lt;1000,"x",ROUND((IF('Indicator Data'!I66&gt;AI$85,10,IF('Indicator Data'!I66&lt;AI$86,0,10-(AI$85-'Indicator Data'!I66)/(AI$85-AI$86)*10))),1)))</f>
        <v>5</v>
      </c>
      <c r="AJ64" s="239">
        <f t="shared" si="18"/>
        <v>7.5</v>
      </c>
      <c r="AK64" s="240">
        <f t="shared" si="19"/>
        <v>8.9</v>
      </c>
      <c r="AL64" s="237">
        <f>ROUND(IF('Indicator Data'!N66=0,0,IF('Indicator Data'!N66&gt;AL$85,10,IF('Indicator Data'!N66&lt;AL$86,0,10-(AL$85-'Indicator Data'!N66)/(AL$85-AL$86)*10))),1)</f>
        <v>7.5</v>
      </c>
      <c r="AM64" s="237">
        <f>ROUND(IF('Indicator Data'!O66=0,0,IF(LOG('Indicator Data'!O66)&gt;LOG(AM$85),10,IF(LOG('Indicator Data'!O66)&lt;LOG(AM$86),0,10-(LOG(AM$85)-LOG('Indicator Data'!O66))/(LOG(AM$85)-LOG(AM$86))*10))),1)</f>
        <v>8.6999999999999993</v>
      </c>
      <c r="AN64" s="239">
        <f t="shared" si="39"/>
        <v>8.1999999999999993</v>
      </c>
      <c r="AO64" s="237">
        <f>'Indicator Data'!K66</f>
        <v>7</v>
      </c>
      <c r="AP64" s="237">
        <f>'Indicator Data'!L66</f>
        <v>7</v>
      </c>
      <c r="AQ64" s="239">
        <f t="shared" si="21"/>
        <v>7</v>
      </c>
      <c r="AR64" s="240">
        <f t="shared" si="22"/>
        <v>7.7</v>
      </c>
      <c r="AS64" s="14"/>
      <c r="AT64" s="78"/>
    </row>
    <row r="65" spans="1:46" s="3" customFormat="1">
      <c r="A65" s="224" t="s">
        <v>6</v>
      </c>
      <c r="B65" s="90" t="s">
        <v>323</v>
      </c>
      <c r="C65" s="136" t="s">
        <v>395</v>
      </c>
      <c r="D65" s="43">
        <f>ROUND(IF('Indicator Data'!D67=0,0.1,IF(LOG('Indicator Data'!D67)&gt;D$85,10,IF(LOG('Indicator Data'!D67)&lt;D$86,0,10-(D$85-LOG('Indicator Data'!D67))/(D$85-D$86)*10))),1)</f>
        <v>7.6</v>
      </c>
      <c r="E65" s="43">
        <f>ROUND(IF('Indicator Data'!E67=0,0.1,IF(LOG('Indicator Data'!E67)&gt;E$85,10,IF(LOG('Indicator Data'!E67)&lt;E$86,0,10-(E$85-LOG('Indicator Data'!E67))/(E$85-E$86)*10))),1)</f>
        <v>9.3000000000000007</v>
      </c>
      <c r="F65" s="43">
        <f t="shared" ref="F65:F84" si="40">ROUND((10-GEOMEAN(((10-D65)/10*9+1),((10-E65)/10*9+1)))/9*10,1)</f>
        <v>8.6</v>
      </c>
      <c r="G65" s="43">
        <f>ROUND(IF('Indicator Data'!H67="No data",0.1,IF('Indicator Data'!H67=0,0,IF(LOG('Indicator Data'!H67)&gt;G$85,10,IF(LOG('Indicator Data'!H67)&lt;G$86,0,10-(G$85-LOG('Indicator Data'!H67))/(G$85-G$86)*10)))),1)</f>
        <v>6</v>
      </c>
      <c r="H65" s="43">
        <f>ROUND(IF('Indicator Data'!F67=0,0,IF(LOG('Indicator Data'!F67)&gt;H$85,10,IF(LOG('Indicator Data'!F67)&lt;H$86,0,10-(H$85-LOG('Indicator Data'!F67))/(H$85-H$86)*10))),1)</f>
        <v>0</v>
      </c>
      <c r="I65" s="43">
        <f>ROUND(IF('Indicator Data'!G67=0,0,IF(LOG('Indicator Data'!G67)&gt;I$85,10,IF(LOG('Indicator Data'!G67)&lt;I$86,0,10-(I$85-LOG('Indicator Data'!G67))/(I$85-I$86)*10))),1)</f>
        <v>0</v>
      </c>
      <c r="J65" s="43">
        <f t="shared" ref="J65:J84" si="41">ROUND((10-GEOMEAN(((10-H65)/10*9+1),((10-I65)/10*9+1)))/9*10,1)</f>
        <v>0</v>
      </c>
      <c r="K65" s="43" t="str">
        <f>IF('Indicator Data'!J67="No data","x",ROUND(IF('Indicator Data'!J67=0,0,IF(LOG('Indicator Data'!J67)&gt;K$85,10,IF(LOG('Indicator Data'!J67)&lt;K$86,0,10-(K$85-LOG('Indicator Data'!J67))/(K$85-K$86)*10))),1))</f>
        <v>x</v>
      </c>
      <c r="L65" s="44">
        <f>'Indicator Data'!D67/'Indicator Data'!$BE67</f>
        <v>2.1054943468408653E-3</v>
      </c>
      <c r="M65" s="44">
        <f>'Indicator Data'!E67/'Indicator Data'!$BE67</f>
        <v>1.9791646860304137E-3</v>
      </c>
      <c r="N65" s="44">
        <f>IF(G65=0.1,0,'Indicator Data'!H67/'Indicator Data'!$BE67)</f>
        <v>1.3981048536844973E-3</v>
      </c>
      <c r="O65" s="44">
        <f>'Indicator Data'!F67/'Indicator Data'!$BE67</f>
        <v>0</v>
      </c>
      <c r="P65" s="44">
        <f>'Indicator Data'!G67/'Indicator Data'!$BE67</f>
        <v>0</v>
      </c>
      <c r="Q65" s="44" t="str">
        <f>IF('Indicator Data'!J67="No data","x",'Indicator Data'!J67/'Indicator Data'!$BE67)</f>
        <v>x</v>
      </c>
      <c r="R65" s="43">
        <f t="shared" ref="R65:R84" si="42">ROUND(IF(L65&gt;R$85,10,IF(L65&lt;R$86,0,10-(R$85-L65)/(R$85-R$86)*10)),1)</f>
        <v>10</v>
      </c>
      <c r="S65" s="43">
        <f t="shared" ref="S65:S84" si="43">ROUND(IF(M65&gt;S$85,10,IF(M65&lt;S$86,0,10-(S$85-M65)/(S$85-S$86)*10)),1)</f>
        <v>10</v>
      </c>
      <c r="T65" s="43">
        <f t="shared" ref="T65:T84" si="44">ROUND(((10-GEOMEAN(((10-R65)/10*9+1),((10-S65)/10*9+1)))/9*10),1)</f>
        <v>10</v>
      </c>
      <c r="U65" s="43">
        <f t="shared" ref="U65:U84" si="45">ROUND(IF(N65=0,0.1,IF(N65&gt;U$85,10,IF(N65&lt;U$86,0,10-(U$85-N65)/(U$85-U$86)*10))),1)</f>
        <v>0.9</v>
      </c>
      <c r="V65" s="43">
        <f t="shared" ref="V65:V84" si="46">ROUND(IF(O65&gt;V$85,10,IF(O65&lt;V$86,0,10-(V$85-O65)/(V$85-V$86)*10)),1)</f>
        <v>0</v>
      </c>
      <c r="W65" s="43">
        <f t="shared" ref="W65:W84" si="47">ROUND(IF(P65&gt;W$85,10,IF(P65&lt;W$86,0,10-(W$85-P65)/(W$85-W$86)*10)),1)</f>
        <v>0</v>
      </c>
      <c r="X65" s="43">
        <f t="shared" ref="X65:X84" si="48">ROUND(((10-GEOMEAN(((10-V65)/10*9+1),((10-W65)/10*9+1)))/9*10),1)</f>
        <v>0</v>
      </c>
      <c r="Y65" s="43" t="str">
        <f>IF('Indicator Data'!J67="No data","x",ROUND(IF(Q65&gt;Y$85,10,IF(Q65&lt;Y$86,0,10-(Y$85-Q65)/(Y$85-Y$86)*10)),1))</f>
        <v>x</v>
      </c>
      <c r="Z65" s="43">
        <f t="shared" ref="Z65:Z84" si="49">ROUND(AVERAGE(D65,R65),1)</f>
        <v>8.8000000000000007</v>
      </c>
      <c r="AA65" s="43">
        <f t="shared" ref="AA65:AA84" si="50">ROUND(AVERAGE(E65,S65),1)</f>
        <v>9.6999999999999993</v>
      </c>
      <c r="AB65" s="43">
        <f t="shared" ref="AB65:AB84" si="51">ROUND(AVERAGE(V65,H65),1)</f>
        <v>0</v>
      </c>
      <c r="AC65" s="43">
        <f t="shared" ref="AC65:AC84" si="52">ROUND(AVERAGE(W65,I65),1)</f>
        <v>0</v>
      </c>
      <c r="AD65" s="43">
        <f t="shared" ref="AD65:AD84" si="53">ROUND((10-GEOMEAN(((10-AB65)/10*9+1),((10-AC65)/10*9+1)))/9*10,1)</f>
        <v>0</v>
      </c>
      <c r="AE65" s="43" t="str">
        <f t="shared" si="15"/>
        <v>x</v>
      </c>
      <c r="AF65" s="45">
        <f t="shared" ref="AF65:AF84" si="54">ROUND((10-GEOMEAN(((10-F65)/10*9+1),((10-T65)/10*9+1)))/9*10,1)</f>
        <v>9.4</v>
      </c>
      <c r="AG65" s="45">
        <f t="shared" ref="AG65:AG84" si="55">ROUND(IF(AND(U65="x",G65="x"),"x",(10-GEOMEAN(((10-G65)/10*9+1),((10-U65)/10*9+1)))/9*10),1)</f>
        <v>3.9</v>
      </c>
      <c r="AH65" s="45">
        <f t="shared" si="17"/>
        <v>0</v>
      </c>
      <c r="AI65" s="43">
        <f>IF('Indicator Data'!I67="No data","x",IF('Indicator Data'!BC67&lt;1000,"x",ROUND((IF('Indicator Data'!I67&gt;AI$85,10,IF('Indicator Data'!I67&lt;AI$86,0,10-(AI$85-'Indicator Data'!I67)/(AI$85-AI$86)*10))),1)))</f>
        <v>3.8</v>
      </c>
      <c r="AJ65" s="45">
        <f t="shared" si="18"/>
        <v>3.8</v>
      </c>
      <c r="AK65" s="144">
        <f t="shared" si="19"/>
        <v>5.5</v>
      </c>
      <c r="AL65" s="43">
        <f>ROUND(IF('Indicator Data'!N67=0,0,IF('Indicator Data'!N67&gt;AL$85,10,IF('Indicator Data'!N67&lt;AL$86,0,10-(AL$85-'Indicator Data'!N67)/(AL$85-AL$86)*10))),1)</f>
        <v>1.2</v>
      </c>
      <c r="AM65" s="43">
        <f>ROUND(IF('Indicator Data'!O67=0,0,IF(LOG('Indicator Data'!O67)&gt;LOG(AM$85),10,IF(LOG('Indicator Data'!O67)&lt;LOG(AM$86),0,10-(LOG(AM$85)-LOG('Indicator Data'!O67))/(LOG(AM$85)-LOG(AM$86))*10))),1)</f>
        <v>2</v>
      </c>
      <c r="AN65" s="45">
        <f t="shared" ref="AN65:AN84" si="56">ROUND((10-GEOMEAN(((10-AL65)/10*9+1),((10-AM65)/10*9+1)))/9*10,1)</f>
        <v>1.6</v>
      </c>
      <c r="AO65" s="43">
        <f>'Indicator Data'!K67</f>
        <v>2</v>
      </c>
      <c r="AP65" s="43">
        <f>'Indicator Data'!L67</f>
        <v>0</v>
      </c>
      <c r="AQ65" s="45">
        <f t="shared" si="21"/>
        <v>1</v>
      </c>
      <c r="AR65" s="144">
        <f t="shared" si="22"/>
        <v>1.3</v>
      </c>
      <c r="AS65" s="14"/>
      <c r="AT65" s="78"/>
    </row>
    <row r="66" spans="1:46" s="3" customFormat="1">
      <c r="A66" s="224" t="s">
        <v>6</v>
      </c>
      <c r="B66" s="90" t="s">
        <v>737</v>
      </c>
      <c r="C66" s="136" t="s">
        <v>396</v>
      </c>
      <c r="D66" s="43">
        <f>ROUND(IF('Indicator Data'!D68=0,0.1,IF(LOG('Indicator Data'!D68)&gt;D$85,10,IF(LOG('Indicator Data'!D68)&lt;D$86,0,10-(D$85-LOG('Indicator Data'!D68))/(D$85-D$86)*10))),1)</f>
        <v>7.2</v>
      </c>
      <c r="E66" s="43">
        <f>ROUND(IF('Indicator Data'!E68=0,0.1,IF(LOG('Indicator Data'!E68)&gt;E$85,10,IF(LOG('Indicator Data'!E68)&lt;E$86,0,10-(E$85-LOG('Indicator Data'!E68))/(E$85-E$86)*10))),1)</f>
        <v>9</v>
      </c>
      <c r="F66" s="43">
        <f t="shared" si="40"/>
        <v>8.1999999999999993</v>
      </c>
      <c r="G66" s="43">
        <f>ROUND(IF('Indicator Data'!H68="No data",0.1,IF('Indicator Data'!H68=0,0,IF(LOG('Indicator Data'!H68)&gt;G$85,10,IF(LOG('Indicator Data'!H68)&lt;G$86,0,10-(G$85-LOG('Indicator Data'!H68))/(G$85-G$86)*10)))),1)</f>
        <v>0</v>
      </c>
      <c r="H66" s="43">
        <f>ROUND(IF('Indicator Data'!F68=0,0,IF(LOG('Indicator Data'!F68)&gt;H$85,10,IF(LOG('Indicator Data'!F68)&lt;H$86,0,10-(H$85-LOG('Indicator Data'!F68))/(H$85-H$86)*10))),1)</f>
        <v>0</v>
      </c>
      <c r="I66" s="43">
        <f>ROUND(IF('Indicator Data'!G68=0,0,IF(LOG('Indicator Data'!G68)&gt;I$85,10,IF(LOG('Indicator Data'!G68)&lt;I$86,0,10-(I$85-LOG('Indicator Data'!G68))/(I$85-I$86)*10))),1)</f>
        <v>0</v>
      </c>
      <c r="J66" s="43">
        <f t="shared" si="41"/>
        <v>0</v>
      </c>
      <c r="K66" s="43" t="str">
        <f>IF('Indicator Data'!J68="No data","x",ROUND(IF('Indicator Data'!J68=0,0,IF(LOG('Indicator Data'!J68)&gt;K$85,10,IF(LOG('Indicator Data'!J68)&lt;K$86,0,10-(K$85-LOG('Indicator Data'!J68))/(K$85-K$86)*10))),1))</f>
        <v>x</v>
      </c>
      <c r="L66" s="44">
        <f>'Indicator Data'!D68/'Indicator Data'!$BE68</f>
        <v>2.1049974223305507E-3</v>
      </c>
      <c r="M66" s="44">
        <f>'Indicator Data'!E68/'Indicator Data'!$BE68</f>
        <v>2.1049974223305507E-3</v>
      </c>
      <c r="N66" s="44">
        <f>IF(G66=0.1,0,'Indicator Data'!H68/'Indicator Data'!$BE68)</f>
        <v>0</v>
      </c>
      <c r="O66" s="44">
        <f>'Indicator Data'!F68/'Indicator Data'!$BE68</f>
        <v>0</v>
      </c>
      <c r="P66" s="44">
        <f>'Indicator Data'!G68/'Indicator Data'!$BE68</f>
        <v>0</v>
      </c>
      <c r="Q66" s="44" t="str">
        <f>IF('Indicator Data'!J68="No data","x",'Indicator Data'!J68/'Indicator Data'!$BE68)</f>
        <v>x</v>
      </c>
      <c r="R66" s="43">
        <f t="shared" si="42"/>
        <v>10</v>
      </c>
      <c r="S66" s="43">
        <f t="shared" si="43"/>
        <v>10</v>
      </c>
      <c r="T66" s="43">
        <f t="shared" si="44"/>
        <v>10</v>
      </c>
      <c r="U66" s="43">
        <f t="shared" si="45"/>
        <v>0.1</v>
      </c>
      <c r="V66" s="43">
        <f t="shared" si="46"/>
        <v>0</v>
      </c>
      <c r="W66" s="43">
        <f t="shared" si="47"/>
        <v>0</v>
      </c>
      <c r="X66" s="43">
        <f t="shared" si="48"/>
        <v>0</v>
      </c>
      <c r="Y66" s="43" t="str">
        <f>IF('Indicator Data'!J68="No data","x",ROUND(IF(Q66&gt;Y$85,10,IF(Q66&lt;Y$86,0,10-(Y$85-Q66)/(Y$85-Y$86)*10)),1))</f>
        <v>x</v>
      </c>
      <c r="Z66" s="43">
        <f t="shared" si="49"/>
        <v>8.6</v>
      </c>
      <c r="AA66" s="43">
        <f t="shared" si="50"/>
        <v>9.5</v>
      </c>
      <c r="AB66" s="43">
        <f t="shared" si="51"/>
        <v>0</v>
      </c>
      <c r="AC66" s="43">
        <f t="shared" si="52"/>
        <v>0</v>
      </c>
      <c r="AD66" s="43">
        <f t="shared" si="53"/>
        <v>0</v>
      </c>
      <c r="AE66" s="43" t="str">
        <f t="shared" ref="AE66:AE84" si="57">IF(K66="x","x",ROUND((10-GEOMEAN(((10-K66)/10*9+1),((10-Y66)/10*9+1)))/9*10,1))</f>
        <v>x</v>
      </c>
      <c r="AF66" s="45">
        <f t="shared" si="54"/>
        <v>9.3000000000000007</v>
      </c>
      <c r="AG66" s="45">
        <f t="shared" si="55"/>
        <v>0.1</v>
      </c>
      <c r="AH66" s="45">
        <f t="shared" ref="AH66:AH84" si="58">ROUND((10-GEOMEAN(((10-J66)/10*9+1),((10-X66)/10*9+1)))/9*10,1)</f>
        <v>0</v>
      </c>
      <c r="AI66" s="43" t="str">
        <f>IF('Indicator Data'!I68="No data","x",IF('Indicator Data'!BC68&lt;1000,"x",ROUND((IF('Indicator Data'!I68&gt;AI$85,10,IF('Indicator Data'!I68&lt;AI$86,0,10-(AI$85-'Indicator Data'!I68)/(AI$85-AI$86)*10))),1)))</f>
        <v>x</v>
      </c>
      <c r="AJ66" s="45" t="str">
        <f t="shared" ref="AJ66:AJ84" si="59">IF(AND(AE66="x",AI66="x"),"x",ROUND(AVERAGE(AE66,AI66),1))</f>
        <v>x</v>
      </c>
      <c r="AK66" s="144">
        <f t="shared" ref="AK66:AK84" si="60">IF(ROUND(IF(AJ66="x",(10-GEOMEAN(((10-AF66)/10*9+1),((10-AG66)/10*9+1),((10-AH66)/10*9+1)))/9*10,(10-GEOMEAN(((10-AF66)/10*9+1),((10-AJ66)/10*9+1),((10-AH66)/10*9+1),((10-AG66)/10*9+1)))/9*10),1)=0,0.1,ROUND(IF(AJ66="x",(10-GEOMEAN(((10-AF66)/10*9+1),((10-AG66)/10*9+1),((10-AH66)/10*9+1)))/9*10,(10-GEOMEAN(((10-AF66)/10*9+1),((10-AJ66)/10*9+1),((10-AH66)/10*9+1),((10-AG66)/10*9+1)))/9*10),1))</f>
        <v>5.0999999999999996</v>
      </c>
      <c r="AL66" s="43">
        <f>ROUND(IF('Indicator Data'!N68=0,0,IF('Indicator Data'!N68&gt;AL$85,10,IF('Indicator Data'!N68&lt;AL$86,0,10-(AL$85-'Indicator Data'!N68)/(AL$85-AL$86)*10))),1)</f>
        <v>1.2</v>
      </c>
      <c r="AM66" s="43">
        <f>ROUND(IF('Indicator Data'!O68=0,0,IF(LOG('Indicator Data'!O68)&gt;LOG(AM$85),10,IF(LOG('Indicator Data'!O68)&lt;LOG(AM$86),0,10-(LOG(AM$85)-LOG('Indicator Data'!O68))/(LOG(AM$85)-LOG(AM$86))*10))),1)</f>
        <v>2</v>
      </c>
      <c r="AN66" s="45">
        <f t="shared" si="56"/>
        <v>1.6</v>
      </c>
      <c r="AO66" s="43">
        <f>'Indicator Data'!K68</f>
        <v>2</v>
      </c>
      <c r="AP66" s="43">
        <f>'Indicator Data'!L68</f>
        <v>0</v>
      </c>
      <c r="AQ66" s="45">
        <f t="shared" ref="AQ66:AQ84" si="61">ROUND((10-GEOMEAN(((10-AO66)/10*9+1),((10-AP66)/10*9+1)))/9*10,1)</f>
        <v>1</v>
      </c>
      <c r="AR66" s="144">
        <f t="shared" ref="AR66:AR76" si="62">IF(AQ66&gt;AN66,AQ66,ROUND((10-GEOMEAN(((10-AN66)/10*9+1),((10-AQ66)/10*9+1)))/9*10,1))</f>
        <v>1.3</v>
      </c>
      <c r="AS66" s="14"/>
      <c r="AT66" s="78"/>
    </row>
    <row r="67" spans="1:46" s="3" customFormat="1">
      <c r="A67" s="224" t="s">
        <v>6</v>
      </c>
      <c r="B67" s="90" t="s">
        <v>324</v>
      </c>
      <c r="C67" s="136" t="s">
        <v>397</v>
      </c>
      <c r="D67" s="43">
        <f>ROUND(IF('Indicator Data'!D69=0,0.1,IF(LOG('Indicator Data'!D69)&gt;D$85,10,IF(LOG('Indicator Data'!D69)&lt;D$86,0,10-(D$85-LOG('Indicator Data'!D69))/(D$85-D$86)*10))),1)</f>
        <v>5.9</v>
      </c>
      <c r="E67" s="43">
        <f>ROUND(IF('Indicator Data'!E69=0,0.1,IF(LOG('Indicator Data'!E69)&gt;E$85,10,IF(LOG('Indicator Data'!E69)&lt;E$86,0,10-(E$85-LOG('Indicator Data'!E69))/(E$85-E$86)*10))),1)</f>
        <v>7.7</v>
      </c>
      <c r="F67" s="43">
        <f t="shared" si="40"/>
        <v>6.9</v>
      </c>
      <c r="G67" s="43">
        <f>ROUND(IF('Indicator Data'!H69="No data",0.1,IF('Indicator Data'!H69=0,0,IF(LOG('Indicator Data'!H69)&gt;G$85,10,IF(LOG('Indicator Data'!H69)&lt;G$86,0,10-(G$85-LOG('Indicator Data'!H69))/(G$85-G$86)*10)))),1)</f>
        <v>4.9000000000000004</v>
      </c>
      <c r="H67" s="43">
        <f>ROUND(IF('Indicator Data'!F69=0,0,IF(LOG('Indicator Data'!F69)&gt;H$85,10,IF(LOG('Indicator Data'!F69)&lt;H$86,0,10-(H$85-LOG('Indicator Data'!F69))/(H$85-H$86)*10))),1)</f>
        <v>0</v>
      </c>
      <c r="I67" s="43">
        <f>ROUND(IF('Indicator Data'!G69=0,0,IF(LOG('Indicator Data'!G69)&gt;I$85,10,IF(LOG('Indicator Data'!G69)&lt;I$86,0,10-(I$85-LOG('Indicator Data'!G69))/(I$85-I$86)*10))),1)</f>
        <v>0</v>
      </c>
      <c r="J67" s="43">
        <f t="shared" si="41"/>
        <v>0</v>
      </c>
      <c r="K67" s="43" t="str">
        <f>IF('Indicator Data'!J69="No data","x",ROUND(IF('Indicator Data'!J69=0,0,IF(LOG('Indicator Data'!J69)&gt;K$85,10,IF(LOG('Indicator Data'!J69)&lt;K$86,0,10-(K$85-LOG('Indicator Data'!J69))/(K$85-K$86)*10))),1))</f>
        <v>x</v>
      </c>
      <c r="L67" s="44">
        <f>'Indicator Data'!D69/'Indicator Data'!$BE69</f>
        <v>1.2812461587419048E-3</v>
      </c>
      <c r="M67" s="44">
        <f>'Indicator Data'!E69/'Indicator Data'!$BE69</f>
        <v>1.1010709176688244E-3</v>
      </c>
      <c r="N67" s="44">
        <f>IF(G67=0.1,0,'Indicator Data'!H69/'Indicator Data'!$BE69)</f>
        <v>1.2002302663148088E-3</v>
      </c>
      <c r="O67" s="44">
        <f>'Indicator Data'!F69/'Indicator Data'!$BE69</f>
        <v>0</v>
      </c>
      <c r="P67" s="44">
        <f>'Indicator Data'!G69/'Indicator Data'!$BE69</f>
        <v>0</v>
      </c>
      <c r="Q67" s="44" t="str">
        <f>IF('Indicator Data'!J69="No data","x",'Indicator Data'!J69/'Indicator Data'!$BE69)</f>
        <v>x</v>
      </c>
      <c r="R67" s="43">
        <f t="shared" si="42"/>
        <v>6.4</v>
      </c>
      <c r="S67" s="43">
        <f t="shared" si="43"/>
        <v>10</v>
      </c>
      <c r="T67" s="43">
        <f t="shared" si="44"/>
        <v>8.8000000000000007</v>
      </c>
      <c r="U67" s="43">
        <f t="shared" si="45"/>
        <v>0.8</v>
      </c>
      <c r="V67" s="43">
        <f t="shared" si="46"/>
        <v>0</v>
      </c>
      <c r="W67" s="43">
        <f t="shared" si="47"/>
        <v>0</v>
      </c>
      <c r="X67" s="43">
        <f t="shared" si="48"/>
        <v>0</v>
      </c>
      <c r="Y67" s="43" t="str">
        <f>IF('Indicator Data'!J69="No data","x",ROUND(IF(Q67&gt;Y$85,10,IF(Q67&lt;Y$86,0,10-(Y$85-Q67)/(Y$85-Y$86)*10)),1))</f>
        <v>x</v>
      </c>
      <c r="Z67" s="43">
        <f t="shared" si="49"/>
        <v>6.2</v>
      </c>
      <c r="AA67" s="43">
        <f t="shared" si="50"/>
        <v>8.9</v>
      </c>
      <c r="AB67" s="43">
        <f t="shared" si="51"/>
        <v>0</v>
      </c>
      <c r="AC67" s="43">
        <f t="shared" si="52"/>
        <v>0</v>
      </c>
      <c r="AD67" s="43">
        <f t="shared" si="53"/>
        <v>0</v>
      </c>
      <c r="AE67" s="43" t="str">
        <f t="shared" si="57"/>
        <v>x</v>
      </c>
      <c r="AF67" s="45">
        <f t="shared" si="54"/>
        <v>8</v>
      </c>
      <c r="AG67" s="45">
        <f t="shared" si="55"/>
        <v>3.1</v>
      </c>
      <c r="AH67" s="45">
        <f t="shared" si="58"/>
        <v>0</v>
      </c>
      <c r="AI67" s="43">
        <f>IF('Indicator Data'!I69="No data","x",IF('Indicator Data'!BC69&lt;1000,"x",ROUND((IF('Indicator Data'!I69&gt;AI$85,10,IF('Indicator Data'!I69&lt;AI$86,0,10-(AI$85-'Indicator Data'!I69)/(AI$85-AI$86)*10))),1)))</f>
        <v>3.8</v>
      </c>
      <c r="AJ67" s="45">
        <f t="shared" si="59"/>
        <v>3.8</v>
      </c>
      <c r="AK67" s="144">
        <f t="shared" si="60"/>
        <v>4.4000000000000004</v>
      </c>
      <c r="AL67" s="43">
        <f>ROUND(IF('Indicator Data'!N69=0,0,IF('Indicator Data'!N69&gt;AL$85,10,IF('Indicator Data'!N69&lt;AL$86,0,10-(AL$85-'Indicator Data'!N69)/(AL$85-AL$86)*10))),1)</f>
        <v>1.2</v>
      </c>
      <c r="AM67" s="43">
        <f>ROUND(IF('Indicator Data'!O69=0,0,IF(LOG('Indicator Data'!O69)&gt;LOG(AM$85),10,IF(LOG('Indicator Data'!O69)&lt;LOG(AM$86),0,10-(LOG(AM$85)-LOG('Indicator Data'!O69))/(LOG(AM$85)-LOG(AM$86))*10))),1)</f>
        <v>2</v>
      </c>
      <c r="AN67" s="45">
        <f t="shared" si="56"/>
        <v>1.6</v>
      </c>
      <c r="AO67" s="43">
        <f>'Indicator Data'!K69</f>
        <v>2</v>
      </c>
      <c r="AP67" s="43">
        <f>'Indicator Data'!L69</f>
        <v>0</v>
      </c>
      <c r="AQ67" s="45">
        <f t="shared" si="61"/>
        <v>1</v>
      </c>
      <c r="AR67" s="144">
        <f t="shared" si="62"/>
        <v>1.3</v>
      </c>
      <c r="AS67" s="14"/>
      <c r="AT67" s="78"/>
    </row>
    <row r="68" spans="1:46" s="3" customFormat="1">
      <c r="A68" s="224" t="s">
        <v>6</v>
      </c>
      <c r="B68" s="90" t="s">
        <v>325</v>
      </c>
      <c r="C68" s="136" t="s">
        <v>398</v>
      </c>
      <c r="D68" s="43">
        <f>ROUND(IF('Indicator Data'!D70=0,0.1,IF(LOG('Indicator Data'!D70)&gt;D$85,10,IF(LOG('Indicator Data'!D70)&lt;D$86,0,10-(D$85-LOG('Indicator Data'!D70))/(D$85-D$86)*10))),1)</f>
        <v>7.9</v>
      </c>
      <c r="E68" s="43">
        <f>ROUND(IF('Indicator Data'!E70=0,0.1,IF(LOG('Indicator Data'!E70)&gt;E$85,10,IF(LOG('Indicator Data'!E70)&lt;E$86,0,10-(E$85-LOG('Indicator Data'!E70))/(E$85-E$86)*10))),1)</f>
        <v>0.1</v>
      </c>
      <c r="F68" s="43">
        <f t="shared" si="40"/>
        <v>5.2</v>
      </c>
      <c r="G68" s="43">
        <f>ROUND(IF('Indicator Data'!H70="No data",0.1,IF('Indicator Data'!H70=0,0,IF(LOG('Indicator Data'!H70)&gt;G$85,10,IF(LOG('Indicator Data'!H70)&lt;G$86,0,10-(G$85-LOG('Indicator Data'!H70))/(G$85-G$86)*10)))),1)</f>
        <v>7.3</v>
      </c>
      <c r="H68" s="43">
        <f>ROUND(IF('Indicator Data'!F70=0,0,IF(LOG('Indicator Data'!F70)&gt;H$85,10,IF(LOG('Indicator Data'!F70)&lt;H$86,0,10-(H$85-LOG('Indicator Data'!F70))/(H$85-H$86)*10))),1)</f>
        <v>0</v>
      </c>
      <c r="I68" s="43">
        <f>ROUND(IF('Indicator Data'!G70=0,0,IF(LOG('Indicator Data'!G70)&gt;I$85,10,IF(LOG('Indicator Data'!G70)&lt;I$86,0,10-(I$85-LOG('Indicator Data'!G70))/(I$85-I$86)*10))),1)</f>
        <v>0</v>
      </c>
      <c r="J68" s="43">
        <f t="shared" si="41"/>
        <v>0</v>
      </c>
      <c r="K68" s="43" t="str">
        <f>IF('Indicator Data'!J70="No data","x",ROUND(IF('Indicator Data'!J70=0,0,IF(LOG('Indicator Data'!J70)&gt;K$85,10,IF(LOG('Indicator Data'!J70)&lt;K$86,0,10-(K$85-LOG('Indicator Data'!J70))/(K$85-K$86)*10))),1))</f>
        <v>x</v>
      </c>
      <c r="L68" s="44">
        <f>'Indicator Data'!D70/'Indicator Data'!$BE70</f>
        <v>2.1013785071577135E-3</v>
      </c>
      <c r="M68" s="44">
        <f>'Indicator Data'!E70/'Indicator Data'!$BE70</f>
        <v>0</v>
      </c>
      <c r="N68" s="44">
        <f>IF(G68=0.1,0,'Indicator Data'!H70/'Indicator Data'!$BE70)</f>
        <v>3.2098149409046516E-3</v>
      </c>
      <c r="O68" s="44">
        <f>'Indicator Data'!F70/'Indicator Data'!$BE70</f>
        <v>0</v>
      </c>
      <c r="P68" s="44">
        <f>'Indicator Data'!G70/'Indicator Data'!$BE70</f>
        <v>0</v>
      </c>
      <c r="Q68" s="44" t="str">
        <f>IF('Indicator Data'!J70="No data","x",'Indicator Data'!J70/'Indicator Data'!$BE70)</f>
        <v>x</v>
      </c>
      <c r="R68" s="43">
        <f t="shared" si="42"/>
        <v>10</v>
      </c>
      <c r="S68" s="43">
        <f t="shared" si="43"/>
        <v>0</v>
      </c>
      <c r="T68" s="43">
        <f t="shared" si="44"/>
        <v>7.6</v>
      </c>
      <c r="U68" s="43">
        <f t="shared" si="45"/>
        <v>2.1</v>
      </c>
      <c r="V68" s="43">
        <f t="shared" si="46"/>
        <v>0</v>
      </c>
      <c r="W68" s="43">
        <f t="shared" si="47"/>
        <v>0</v>
      </c>
      <c r="X68" s="43">
        <f t="shared" si="48"/>
        <v>0</v>
      </c>
      <c r="Y68" s="43" t="str">
        <f>IF('Indicator Data'!J70="No data","x",ROUND(IF(Q68&gt;Y$85,10,IF(Q68&lt;Y$86,0,10-(Y$85-Q68)/(Y$85-Y$86)*10)),1))</f>
        <v>x</v>
      </c>
      <c r="Z68" s="43">
        <f t="shared" si="49"/>
        <v>9</v>
      </c>
      <c r="AA68" s="43">
        <f t="shared" si="50"/>
        <v>0.1</v>
      </c>
      <c r="AB68" s="43">
        <f t="shared" si="51"/>
        <v>0</v>
      </c>
      <c r="AC68" s="43">
        <f t="shared" si="52"/>
        <v>0</v>
      </c>
      <c r="AD68" s="43">
        <f t="shared" si="53"/>
        <v>0</v>
      </c>
      <c r="AE68" s="43" t="str">
        <f t="shared" si="57"/>
        <v>x</v>
      </c>
      <c r="AF68" s="45">
        <f t="shared" si="54"/>
        <v>6.6</v>
      </c>
      <c r="AG68" s="45">
        <f t="shared" si="55"/>
        <v>5.3</v>
      </c>
      <c r="AH68" s="45">
        <f t="shared" si="58"/>
        <v>0</v>
      </c>
      <c r="AI68" s="43">
        <f>IF('Indicator Data'!I70="No data","x",IF('Indicator Data'!BC70&lt;1000,"x",ROUND((IF('Indicator Data'!I70&gt;AI$85,10,IF('Indicator Data'!I70&lt;AI$86,0,10-(AI$85-'Indicator Data'!I70)/(AI$85-AI$86)*10))),1)))</f>
        <v>3.8</v>
      </c>
      <c r="AJ68" s="45">
        <f t="shared" si="59"/>
        <v>3.8</v>
      </c>
      <c r="AK68" s="144">
        <f t="shared" si="60"/>
        <v>4.3</v>
      </c>
      <c r="AL68" s="43">
        <f>ROUND(IF('Indicator Data'!N70=0,0,IF('Indicator Data'!N70&gt;AL$85,10,IF('Indicator Data'!N70&lt;AL$86,0,10-(AL$85-'Indicator Data'!N70)/(AL$85-AL$86)*10))),1)</f>
        <v>1.2</v>
      </c>
      <c r="AM68" s="43">
        <f>ROUND(IF('Indicator Data'!O70=0,0,IF(LOG('Indicator Data'!O70)&gt;LOG(AM$85),10,IF(LOG('Indicator Data'!O70)&lt;LOG(AM$86),0,10-(LOG(AM$85)-LOG('Indicator Data'!O70))/(LOG(AM$85)-LOG(AM$86))*10))),1)</f>
        <v>2</v>
      </c>
      <c r="AN68" s="45">
        <f t="shared" si="56"/>
        <v>1.6</v>
      </c>
      <c r="AO68" s="43">
        <f>'Indicator Data'!K70</f>
        <v>2</v>
      </c>
      <c r="AP68" s="43">
        <f>'Indicator Data'!L70</f>
        <v>0</v>
      </c>
      <c r="AQ68" s="45">
        <f t="shared" si="61"/>
        <v>1</v>
      </c>
      <c r="AR68" s="144">
        <f t="shared" si="62"/>
        <v>1.3</v>
      </c>
      <c r="AS68" s="14"/>
      <c r="AT68" s="78"/>
    </row>
    <row r="69" spans="1:46" s="3" customFormat="1">
      <c r="A69" s="224" t="s">
        <v>6</v>
      </c>
      <c r="B69" s="90" t="s">
        <v>326</v>
      </c>
      <c r="C69" s="136" t="s">
        <v>399</v>
      </c>
      <c r="D69" s="43">
        <f>ROUND(IF('Indicator Data'!D71=0,0.1,IF(LOG('Indicator Data'!D71)&gt;D$85,10,IF(LOG('Indicator Data'!D71)&lt;D$86,0,10-(D$85-LOG('Indicator Data'!D71))/(D$85-D$86)*10))),1)</f>
        <v>7.8</v>
      </c>
      <c r="E69" s="43">
        <f>ROUND(IF('Indicator Data'!E71=0,0.1,IF(LOG('Indicator Data'!E71)&gt;E$85,10,IF(LOG('Indicator Data'!E71)&lt;E$86,0,10-(E$85-LOG('Indicator Data'!E71))/(E$85-E$86)*10))),1)</f>
        <v>3.2</v>
      </c>
      <c r="F69" s="43">
        <f t="shared" si="40"/>
        <v>6</v>
      </c>
      <c r="G69" s="43">
        <f>ROUND(IF('Indicator Data'!H71="No data",0.1,IF('Indicator Data'!H71=0,0,IF(LOG('Indicator Data'!H71)&gt;G$85,10,IF(LOG('Indicator Data'!H71)&lt;G$86,0,10-(G$85-LOG('Indicator Data'!H71))/(G$85-G$86)*10)))),1)</f>
        <v>9.4</v>
      </c>
      <c r="H69" s="43">
        <f>ROUND(IF('Indicator Data'!F71=0,0,IF(LOG('Indicator Data'!F71)&gt;H$85,10,IF(LOG('Indicator Data'!F71)&lt;H$86,0,10-(H$85-LOG('Indicator Data'!F71))/(H$85-H$86)*10))),1)</f>
        <v>0</v>
      </c>
      <c r="I69" s="43">
        <f>ROUND(IF('Indicator Data'!G71=0,0,IF(LOG('Indicator Data'!G71)&gt;I$85,10,IF(LOG('Indicator Data'!G71)&lt;I$86,0,10-(I$85-LOG('Indicator Data'!G71))/(I$85-I$86)*10))),1)</f>
        <v>0</v>
      </c>
      <c r="J69" s="43">
        <f t="shared" si="41"/>
        <v>0</v>
      </c>
      <c r="K69" s="43" t="str">
        <f>IF('Indicator Data'!J71="No data","x",ROUND(IF('Indicator Data'!J71=0,0,IF(LOG('Indicator Data'!J71)&gt;K$85,10,IF(LOG('Indicator Data'!J71)&lt;K$86,0,10-(K$85-LOG('Indicator Data'!J71))/(K$85-K$86)*10))),1))</f>
        <v>x</v>
      </c>
      <c r="L69" s="44">
        <f>'Indicator Data'!D71/'Indicator Data'!$BE71</f>
        <v>2.1048792737410576E-3</v>
      </c>
      <c r="M69" s="44">
        <f>'Indicator Data'!E71/'Indicator Data'!$BE71</f>
        <v>1.2091661758123617E-5</v>
      </c>
      <c r="N69" s="44">
        <f>IF(G69=0.1,0,'Indicator Data'!H71/'Indicator Data'!$BE71)</f>
        <v>1.8301569091867594E-2</v>
      </c>
      <c r="O69" s="44">
        <f>'Indicator Data'!F71/'Indicator Data'!$BE71</f>
        <v>0</v>
      </c>
      <c r="P69" s="44">
        <f>'Indicator Data'!G71/'Indicator Data'!$BE71</f>
        <v>0</v>
      </c>
      <c r="Q69" s="44" t="str">
        <f>IF('Indicator Data'!J71="No data","x",'Indicator Data'!J71/'Indicator Data'!$BE71)</f>
        <v>x</v>
      </c>
      <c r="R69" s="43">
        <f t="shared" si="42"/>
        <v>10</v>
      </c>
      <c r="S69" s="43">
        <f t="shared" si="43"/>
        <v>0.1</v>
      </c>
      <c r="T69" s="43">
        <f t="shared" si="44"/>
        <v>7.6</v>
      </c>
      <c r="U69" s="43">
        <f t="shared" si="45"/>
        <v>10</v>
      </c>
      <c r="V69" s="43">
        <f t="shared" si="46"/>
        <v>0</v>
      </c>
      <c r="W69" s="43">
        <f t="shared" si="47"/>
        <v>0</v>
      </c>
      <c r="X69" s="43">
        <f t="shared" si="48"/>
        <v>0</v>
      </c>
      <c r="Y69" s="43" t="str">
        <f>IF('Indicator Data'!J71="No data","x",ROUND(IF(Q69&gt;Y$85,10,IF(Q69&lt;Y$86,0,10-(Y$85-Q69)/(Y$85-Y$86)*10)),1))</f>
        <v>x</v>
      </c>
      <c r="Z69" s="43">
        <f t="shared" si="49"/>
        <v>8.9</v>
      </c>
      <c r="AA69" s="43">
        <f t="shared" si="50"/>
        <v>1.7</v>
      </c>
      <c r="AB69" s="43">
        <f t="shared" si="51"/>
        <v>0</v>
      </c>
      <c r="AC69" s="43">
        <f t="shared" si="52"/>
        <v>0</v>
      </c>
      <c r="AD69" s="43">
        <f t="shared" si="53"/>
        <v>0</v>
      </c>
      <c r="AE69" s="43" t="str">
        <f t="shared" si="57"/>
        <v>x</v>
      </c>
      <c r="AF69" s="45">
        <f t="shared" si="54"/>
        <v>6.9</v>
      </c>
      <c r="AG69" s="45">
        <f t="shared" si="55"/>
        <v>9.6999999999999993</v>
      </c>
      <c r="AH69" s="45">
        <f t="shared" si="58"/>
        <v>0</v>
      </c>
      <c r="AI69" s="43">
        <f>IF('Indicator Data'!I71="No data","x",IF('Indicator Data'!BC71&lt;1000,"x",ROUND((IF('Indicator Data'!I71&gt;AI$85,10,IF('Indicator Data'!I71&lt;AI$86,0,10-(AI$85-'Indicator Data'!I71)/(AI$85-AI$86)*10))),1)))</f>
        <v>2.5</v>
      </c>
      <c r="AJ69" s="45">
        <f t="shared" si="59"/>
        <v>2.5</v>
      </c>
      <c r="AK69" s="144">
        <f t="shared" si="60"/>
        <v>6.2</v>
      </c>
      <c r="AL69" s="43">
        <f>ROUND(IF('Indicator Data'!N71=0,0,IF('Indicator Data'!N71&gt;AL$85,10,IF('Indicator Data'!N71&lt;AL$86,0,10-(AL$85-'Indicator Data'!N71)/(AL$85-AL$86)*10))),1)</f>
        <v>1.2</v>
      </c>
      <c r="AM69" s="43">
        <f>ROUND(IF('Indicator Data'!O71=0,0,IF(LOG('Indicator Data'!O71)&gt;LOG(AM$85),10,IF(LOG('Indicator Data'!O71)&lt;LOG(AM$86),0,10-(LOG(AM$85)-LOG('Indicator Data'!O71))/(LOG(AM$85)-LOG(AM$86))*10))),1)</f>
        <v>2</v>
      </c>
      <c r="AN69" s="45">
        <f t="shared" si="56"/>
        <v>1.6</v>
      </c>
      <c r="AO69" s="43">
        <f>'Indicator Data'!K71</f>
        <v>2</v>
      </c>
      <c r="AP69" s="43">
        <f>'Indicator Data'!L71</f>
        <v>0</v>
      </c>
      <c r="AQ69" s="45">
        <f t="shared" si="61"/>
        <v>1</v>
      </c>
      <c r="AR69" s="144">
        <f t="shared" si="62"/>
        <v>1.3</v>
      </c>
      <c r="AS69" s="14"/>
      <c r="AT69" s="78"/>
    </row>
    <row r="70" spans="1:46" s="3" customFormat="1">
      <c r="A70" s="225" t="s">
        <v>6</v>
      </c>
      <c r="B70" s="90" t="s">
        <v>327</v>
      </c>
      <c r="C70" s="136" t="s">
        <v>400</v>
      </c>
      <c r="D70" s="43">
        <f>ROUND(IF('Indicator Data'!D72=0,0.1,IF(LOG('Indicator Data'!D72)&gt;D$85,10,IF(LOG('Indicator Data'!D72)&lt;D$86,0,10-(D$85-LOG('Indicator Data'!D72))/(D$85-D$86)*10))),1)</f>
        <v>7.8</v>
      </c>
      <c r="E70" s="43">
        <f>ROUND(IF('Indicator Data'!E72=0,0.1,IF(LOG('Indicator Data'!E72)&gt;E$85,10,IF(LOG('Indicator Data'!E72)&lt;E$86,0,10-(E$85-LOG('Indicator Data'!E72))/(E$85-E$86)*10))),1)</f>
        <v>0.1</v>
      </c>
      <c r="F70" s="43">
        <f t="shared" si="40"/>
        <v>5.0999999999999996</v>
      </c>
      <c r="G70" s="43">
        <f>ROUND(IF('Indicator Data'!H72="No data",0.1,IF('Indicator Data'!H72=0,0,IF(LOG('Indicator Data'!H72)&gt;G$85,10,IF(LOG('Indicator Data'!H72)&lt;G$86,0,10-(G$85-LOG('Indicator Data'!H72))/(G$85-G$86)*10)))),1)</f>
        <v>7.8</v>
      </c>
      <c r="H70" s="43">
        <f>ROUND(IF('Indicator Data'!F72=0,0,IF(LOG('Indicator Data'!F72)&gt;H$85,10,IF(LOG('Indicator Data'!F72)&lt;H$86,0,10-(H$85-LOG('Indicator Data'!F72))/(H$85-H$86)*10))),1)</f>
        <v>0</v>
      </c>
      <c r="I70" s="43">
        <f>ROUND(IF('Indicator Data'!G72=0,0,IF(LOG('Indicator Data'!G72)&gt;I$85,10,IF(LOG('Indicator Data'!G72)&lt;I$86,0,10-(I$85-LOG('Indicator Data'!G72))/(I$85-I$86)*10))),1)</f>
        <v>0</v>
      </c>
      <c r="J70" s="43">
        <f t="shared" si="41"/>
        <v>0</v>
      </c>
      <c r="K70" s="43" t="str">
        <f>IF('Indicator Data'!J72="No data","x",ROUND(IF('Indicator Data'!J72=0,0,IF(LOG('Indicator Data'!J72)&gt;K$85,10,IF(LOG('Indicator Data'!J72)&lt;K$86,0,10-(K$85-LOG('Indicator Data'!J72))/(K$85-K$86)*10))),1))</f>
        <v>x</v>
      </c>
      <c r="L70" s="44">
        <f>'Indicator Data'!D72/'Indicator Data'!$BE72</f>
        <v>1.8511255283574454E-3</v>
      </c>
      <c r="M70" s="44">
        <f>'Indicator Data'!E72/'Indicator Data'!$BE72</f>
        <v>0</v>
      </c>
      <c r="N70" s="44">
        <f>IF(G70=0.1,0,'Indicator Data'!H72/'Indicator Data'!$BE72)</f>
        <v>4.562883348920856E-3</v>
      </c>
      <c r="O70" s="44">
        <f>'Indicator Data'!F72/'Indicator Data'!$BE72</f>
        <v>0</v>
      </c>
      <c r="P70" s="44">
        <f>'Indicator Data'!G72/'Indicator Data'!$BE72</f>
        <v>0</v>
      </c>
      <c r="Q70" s="44" t="str">
        <f>IF('Indicator Data'!J72="No data","x",'Indicator Data'!J72/'Indicator Data'!$BE72)</f>
        <v>x</v>
      </c>
      <c r="R70" s="43">
        <f t="shared" si="42"/>
        <v>9.3000000000000007</v>
      </c>
      <c r="S70" s="43">
        <f t="shared" si="43"/>
        <v>0</v>
      </c>
      <c r="T70" s="43">
        <f t="shared" si="44"/>
        <v>6.6</v>
      </c>
      <c r="U70" s="43">
        <f t="shared" si="45"/>
        <v>3</v>
      </c>
      <c r="V70" s="43">
        <f t="shared" si="46"/>
        <v>0</v>
      </c>
      <c r="W70" s="43">
        <f t="shared" si="47"/>
        <v>0</v>
      </c>
      <c r="X70" s="43">
        <f t="shared" si="48"/>
        <v>0</v>
      </c>
      <c r="Y70" s="43" t="str">
        <f>IF('Indicator Data'!J72="No data","x",ROUND(IF(Q70&gt;Y$85,10,IF(Q70&lt;Y$86,0,10-(Y$85-Q70)/(Y$85-Y$86)*10)),1))</f>
        <v>x</v>
      </c>
      <c r="Z70" s="43">
        <f t="shared" si="49"/>
        <v>8.6</v>
      </c>
      <c r="AA70" s="43">
        <f t="shared" si="50"/>
        <v>0.1</v>
      </c>
      <c r="AB70" s="43">
        <f t="shared" si="51"/>
        <v>0</v>
      </c>
      <c r="AC70" s="43">
        <f t="shared" si="52"/>
        <v>0</v>
      </c>
      <c r="AD70" s="43">
        <f t="shared" si="53"/>
        <v>0</v>
      </c>
      <c r="AE70" s="43" t="str">
        <f t="shared" si="57"/>
        <v>x</v>
      </c>
      <c r="AF70" s="45">
        <f t="shared" si="54"/>
        <v>5.9</v>
      </c>
      <c r="AG70" s="45">
        <f t="shared" si="55"/>
        <v>5.9</v>
      </c>
      <c r="AH70" s="45">
        <f t="shared" si="58"/>
        <v>0</v>
      </c>
      <c r="AI70" s="43">
        <f>IF('Indicator Data'!I72="No data","x",IF('Indicator Data'!BC72&lt;1000,"x",ROUND((IF('Indicator Data'!I72&gt;AI$85,10,IF('Indicator Data'!I72&lt;AI$86,0,10-(AI$85-'Indicator Data'!I72)/(AI$85-AI$86)*10))),1)))</f>
        <v>10</v>
      </c>
      <c r="AJ70" s="45">
        <f t="shared" si="59"/>
        <v>10</v>
      </c>
      <c r="AK70" s="144">
        <f t="shared" si="60"/>
        <v>6.8</v>
      </c>
      <c r="AL70" s="43">
        <f>ROUND(IF('Indicator Data'!N72=0,0,IF('Indicator Data'!N72&gt;AL$85,10,IF('Indicator Data'!N72&lt;AL$86,0,10-(AL$85-'Indicator Data'!N72)/(AL$85-AL$86)*10))),1)</f>
        <v>1.2</v>
      </c>
      <c r="AM70" s="43">
        <f>ROUND(IF('Indicator Data'!O72=0,0,IF(LOG('Indicator Data'!O72)&gt;LOG(AM$85),10,IF(LOG('Indicator Data'!O72)&lt;LOG(AM$86),0,10-(LOG(AM$85)-LOG('Indicator Data'!O72))/(LOG(AM$85)-LOG(AM$86))*10))),1)</f>
        <v>2</v>
      </c>
      <c r="AN70" s="45">
        <f t="shared" si="56"/>
        <v>1.6</v>
      </c>
      <c r="AO70" s="43">
        <f>'Indicator Data'!K72</f>
        <v>2</v>
      </c>
      <c r="AP70" s="43">
        <f>'Indicator Data'!L72</f>
        <v>0</v>
      </c>
      <c r="AQ70" s="45">
        <f t="shared" si="61"/>
        <v>1</v>
      </c>
      <c r="AR70" s="144">
        <f t="shared" si="62"/>
        <v>1.3</v>
      </c>
      <c r="AS70" s="14"/>
      <c r="AT70" s="78"/>
    </row>
    <row r="71" spans="1:46" s="3" customFormat="1">
      <c r="A71" s="226" t="s">
        <v>7</v>
      </c>
      <c r="B71" s="228" t="s">
        <v>738</v>
      </c>
      <c r="C71" s="229" t="s">
        <v>401</v>
      </c>
      <c r="D71" s="230">
        <f>ROUND(IF('Indicator Data'!D73=0,0.1,IF(LOG('Indicator Data'!D73)&gt;D$85,10,IF(LOG('Indicator Data'!D73)&lt;D$86,0,10-(D$85-LOG('Indicator Data'!D73))/(D$85-D$86)*10))),1)</f>
        <v>9.1999999999999993</v>
      </c>
      <c r="E71" s="230">
        <f>ROUND(IF('Indicator Data'!E73=0,0.1,IF(LOG('Indicator Data'!E73)&gt;E$85,10,IF(LOG('Indicator Data'!E73)&lt;E$86,0,10-(E$85-LOG('Indicator Data'!E73))/(E$85-E$86)*10))),1)</f>
        <v>10</v>
      </c>
      <c r="F71" s="230">
        <f t="shared" si="40"/>
        <v>9.6999999999999993</v>
      </c>
      <c r="G71" s="230">
        <f>ROUND(IF('Indicator Data'!H73="No data",0.1,IF('Indicator Data'!H73=0,0,IF(LOG('Indicator Data'!H73)&gt;G$85,10,IF(LOG('Indicator Data'!H73)&lt;G$86,0,10-(G$85-LOG('Indicator Data'!H73))/(G$85-G$86)*10)))),1)</f>
        <v>9.1999999999999993</v>
      </c>
      <c r="H71" s="230">
        <f>ROUND(IF('Indicator Data'!F73=0,0,IF(LOG('Indicator Data'!F73)&gt;H$85,10,IF(LOG('Indicator Data'!F73)&lt;H$86,0,10-(H$85-LOG('Indicator Data'!F73))/(H$85-H$86)*10))),1)</f>
        <v>0</v>
      </c>
      <c r="I71" s="230">
        <f>ROUND(IF('Indicator Data'!G73=0,0,IF(LOG('Indicator Data'!G73)&gt;I$85,10,IF(LOG('Indicator Data'!G73)&lt;I$86,0,10-(I$85-LOG('Indicator Data'!G73))/(I$85-I$86)*10))),1)</f>
        <v>0</v>
      </c>
      <c r="J71" s="230">
        <f t="shared" si="41"/>
        <v>0</v>
      </c>
      <c r="K71" s="230">
        <f>IF('Indicator Data'!J73="No data","x",ROUND(IF('Indicator Data'!J73=0,0,IF(LOG('Indicator Data'!J73)&gt;K$85,10,IF(LOG('Indicator Data'!J73)&lt;K$86,0,10-(K$85-LOG('Indicator Data'!J73))/(K$85-K$86)*10))),1))</f>
        <v>0</v>
      </c>
      <c r="L71" s="231">
        <f>'Indicator Data'!D73/'Indicator Data'!$BE73</f>
        <v>2.1052075202657484E-3</v>
      </c>
      <c r="M71" s="231">
        <f>'Indicator Data'!E73/'Indicator Data'!$BE73</f>
        <v>2.1052075202657484E-3</v>
      </c>
      <c r="N71" s="231">
        <f>IF(G71=0.1,0,'Indicator Data'!H73/'Indicator Data'!$BE73)</f>
        <v>6.0747212268468668E-3</v>
      </c>
      <c r="O71" s="231">
        <f>'Indicator Data'!F73/'Indicator Data'!$BE73</f>
        <v>0</v>
      </c>
      <c r="P71" s="231">
        <f>'Indicator Data'!G73/'Indicator Data'!$BE73</f>
        <v>0</v>
      </c>
      <c r="Q71" s="231">
        <f>IF('Indicator Data'!J73="No data","x",'Indicator Data'!J73/'Indicator Data'!$BE73)</f>
        <v>0</v>
      </c>
      <c r="R71" s="230">
        <f t="shared" si="42"/>
        <v>10</v>
      </c>
      <c r="S71" s="230">
        <f t="shared" si="43"/>
        <v>10</v>
      </c>
      <c r="T71" s="230">
        <f t="shared" si="44"/>
        <v>10</v>
      </c>
      <c r="U71" s="230">
        <f t="shared" si="45"/>
        <v>4</v>
      </c>
      <c r="V71" s="230">
        <f t="shared" si="46"/>
        <v>0</v>
      </c>
      <c r="W71" s="230">
        <f t="shared" si="47"/>
        <v>0</v>
      </c>
      <c r="X71" s="230">
        <f t="shared" si="48"/>
        <v>0</v>
      </c>
      <c r="Y71" s="230">
        <f>IF('Indicator Data'!J73="No data","x",ROUND(IF(Q71&gt;Y$85,10,IF(Q71&lt;Y$86,0,10-(Y$85-Q71)/(Y$85-Y$86)*10)),1))</f>
        <v>0</v>
      </c>
      <c r="Z71" s="230">
        <f t="shared" si="49"/>
        <v>9.6</v>
      </c>
      <c r="AA71" s="230">
        <f t="shared" si="50"/>
        <v>10</v>
      </c>
      <c r="AB71" s="230">
        <f t="shared" si="51"/>
        <v>0</v>
      </c>
      <c r="AC71" s="230">
        <f t="shared" si="52"/>
        <v>0</v>
      </c>
      <c r="AD71" s="230">
        <f t="shared" si="53"/>
        <v>0</v>
      </c>
      <c r="AE71" s="230">
        <f t="shared" si="57"/>
        <v>0</v>
      </c>
      <c r="AF71" s="232">
        <f t="shared" si="54"/>
        <v>9.9</v>
      </c>
      <c r="AG71" s="232">
        <f t="shared" si="55"/>
        <v>7.4</v>
      </c>
      <c r="AH71" s="232">
        <f t="shared" si="58"/>
        <v>0</v>
      </c>
      <c r="AI71" s="230">
        <f>IF('Indicator Data'!I73="No data","x",IF('Indicator Data'!BC73&lt;1000,"x",ROUND((IF('Indicator Data'!I73&gt;AI$85,10,IF('Indicator Data'!I73&lt;AI$86,0,10-(AI$85-'Indicator Data'!I73)/(AI$85-AI$86)*10))),1)))</f>
        <v>6.3</v>
      </c>
      <c r="AJ71" s="232">
        <f t="shared" si="59"/>
        <v>3.2</v>
      </c>
      <c r="AK71" s="233">
        <f t="shared" si="60"/>
        <v>6.7</v>
      </c>
      <c r="AL71" s="230">
        <f>ROUND(IF('Indicator Data'!N73=0,0,IF('Indicator Data'!N73&gt;AL$85,10,IF('Indicator Data'!N73&lt;AL$86,0,10-(AL$85-'Indicator Data'!N73)/(AL$85-AL$86)*10))),1)</f>
        <v>5.9</v>
      </c>
      <c r="AM71" s="230">
        <f>ROUND(IF('Indicator Data'!O73=0,0,IF(LOG('Indicator Data'!O73)&gt;LOG(AM$85),10,IF(LOG('Indicator Data'!O73)&lt;LOG(AM$86),0,10-(LOG(AM$85)-LOG('Indicator Data'!O73))/(LOG(AM$85)-LOG(AM$86))*10))),1)</f>
        <v>8.1999999999999993</v>
      </c>
      <c r="AN71" s="232">
        <f t="shared" si="56"/>
        <v>7.2</v>
      </c>
      <c r="AO71" s="230">
        <f>'Indicator Data'!K73</f>
        <v>7</v>
      </c>
      <c r="AP71" s="230">
        <f>'Indicator Data'!L73</f>
        <v>7</v>
      </c>
      <c r="AQ71" s="232">
        <f t="shared" si="61"/>
        <v>7</v>
      </c>
      <c r="AR71" s="233">
        <f t="shared" si="62"/>
        <v>7.1</v>
      </c>
      <c r="AS71" s="14"/>
      <c r="AT71" s="78"/>
    </row>
    <row r="72" spans="1:46" s="3" customFormat="1">
      <c r="A72" s="224" t="s">
        <v>7</v>
      </c>
      <c r="B72" s="234" t="s">
        <v>328</v>
      </c>
      <c r="C72" s="135" t="s">
        <v>402</v>
      </c>
      <c r="D72" s="43">
        <f>ROUND(IF('Indicator Data'!D74=0,0.1,IF(LOG('Indicator Data'!D74)&gt;D$85,10,IF(LOG('Indicator Data'!D74)&lt;D$86,0,10-(D$85-LOG('Indicator Data'!D74))/(D$85-D$86)*10))),1)</f>
        <v>8.6</v>
      </c>
      <c r="E72" s="43">
        <f>ROUND(IF('Indicator Data'!E74=0,0.1,IF(LOG('Indicator Data'!E74)&gt;E$85,10,IF(LOG('Indicator Data'!E74)&lt;E$86,0,10-(E$85-LOG('Indicator Data'!E74))/(E$85-E$86)*10))),1)</f>
        <v>10</v>
      </c>
      <c r="F72" s="43">
        <f t="shared" si="40"/>
        <v>9.4</v>
      </c>
      <c r="G72" s="43">
        <f>ROUND(IF('Indicator Data'!H74="No data",0.1,IF('Indicator Data'!H74=0,0,IF(LOG('Indicator Data'!H74)&gt;G$85,10,IF(LOG('Indicator Data'!H74)&lt;G$86,0,10-(G$85-LOG('Indicator Data'!H74))/(G$85-G$86)*10)))),1)</f>
        <v>8.3000000000000007</v>
      </c>
      <c r="H72" s="43">
        <f>ROUND(IF('Indicator Data'!F74=0,0,IF(LOG('Indicator Data'!F74)&gt;H$85,10,IF(LOG('Indicator Data'!F74)&lt;H$86,0,10-(H$85-LOG('Indicator Data'!F74))/(H$85-H$86)*10))),1)</f>
        <v>0</v>
      </c>
      <c r="I72" s="43">
        <f>ROUND(IF('Indicator Data'!G74=0,0,IF(LOG('Indicator Data'!G74)&gt;I$85,10,IF(LOG('Indicator Data'!G74)&lt;I$86,0,10-(I$85-LOG('Indicator Data'!G74))/(I$85-I$86)*10))),1)</f>
        <v>0</v>
      </c>
      <c r="J72" s="43">
        <f t="shared" si="41"/>
        <v>0</v>
      </c>
      <c r="K72" s="43">
        <f>IF('Indicator Data'!J74="No data","x",ROUND(IF('Indicator Data'!J74=0,0,IF(LOG('Indicator Data'!J74)&gt;K$85,10,IF(LOG('Indicator Data'!J74)&lt;K$86,0,10-(K$85-LOG('Indicator Data'!J74))/(K$85-K$86)*10))),1))</f>
        <v>0</v>
      </c>
      <c r="L72" s="44">
        <f>'Indicator Data'!D74/'Indicator Data'!$BE74</f>
        <v>2.1051699018161262E-3</v>
      </c>
      <c r="M72" s="44">
        <f>'Indicator Data'!E74/'Indicator Data'!$BE74</f>
        <v>2.1029129520419997E-3</v>
      </c>
      <c r="N72" s="44">
        <f>IF(G72=0.1,0,'Indicator Data'!H74/'Indicator Data'!$BE74)</f>
        <v>4.4486795165738467E-3</v>
      </c>
      <c r="O72" s="44">
        <f>'Indicator Data'!F74/'Indicator Data'!$BE74</f>
        <v>0</v>
      </c>
      <c r="P72" s="44">
        <f>'Indicator Data'!G74/'Indicator Data'!$BE74</f>
        <v>0</v>
      </c>
      <c r="Q72" s="44">
        <f>IF('Indicator Data'!J74="No data","x",'Indicator Data'!J74/'Indicator Data'!$BE74)</f>
        <v>0</v>
      </c>
      <c r="R72" s="43">
        <f t="shared" si="42"/>
        <v>10</v>
      </c>
      <c r="S72" s="43">
        <f t="shared" si="43"/>
        <v>10</v>
      </c>
      <c r="T72" s="43">
        <f t="shared" si="44"/>
        <v>10</v>
      </c>
      <c r="U72" s="43">
        <f t="shared" si="45"/>
        <v>3</v>
      </c>
      <c r="V72" s="43">
        <f t="shared" si="46"/>
        <v>0</v>
      </c>
      <c r="W72" s="43">
        <f t="shared" si="47"/>
        <v>0</v>
      </c>
      <c r="X72" s="43">
        <f t="shared" si="48"/>
        <v>0</v>
      </c>
      <c r="Y72" s="43">
        <f>IF('Indicator Data'!J74="No data","x",ROUND(IF(Q72&gt;Y$85,10,IF(Q72&lt;Y$86,0,10-(Y$85-Q72)/(Y$85-Y$86)*10)),1))</f>
        <v>0</v>
      </c>
      <c r="Z72" s="43">
        <f t="shared" si="49"/>
        <v>9.3000000000000007</v>
      </c>
      <c r="AA72" s="43">
        <f t="shared" si="50"/>
        <v>10</v>
      </c>
      <c r="AB72" s="43">
        <f t="shared" si="51"/>
        <v>0</v>
      </c>
      <c r="AC72" s="43">
        <f t="shared" si="52"/>
        <v>0</v>
      </c>
      <c r="AD72" s="43">
        <f t="shared" si="53"/>
        <v>0</v>
      </c>
      <c r="AE72" s="43">
        <f t="shared" si="57"/>
        <v>0</v>
      </c>
      <c r="AF72" s="45">
        <f t="shared" si="54"/>
        <v>9.6999999999999993</v>
      </c>
      <c r="AG72" s="45">
        <f t="shared" si="55"/>
        <v>6.3</v>
      </c>
      <c r="AH72" s="45">
        <f t="shared" si="58"/>
        <v>0</v>
      </c>
      <c r="AI72" s="43">
        <f>IF('Indicator Data'!I74="No data","x",IF('Indicator Data'!BC74&lt;1000,"x",ROUND((IF('Indicator Data'!I74&gt;AI$85,10,IF('Indicator Data'!I74&lt;AI$86,0,10-(AI$85-'Indicator Data'!I74)/(AI$85-AI$86)*10))),1)))</f>
        <v>8.8000000000000007</v>
      </c>
      <c r="AJ72" s="45">
        <f t="shared" si="59"/>
        <v>4.4000000000000004</v>
      </c>
      <c r="AK72" s="144">
        <f t="shared" si="60"/>
        <v>6.4</v>
      </c>
      <c r="AL72" s="43">
        <f>ROUND(IF('Indicator Data'!N74=0,0,IF('Indicator Data'!N74&gt;AL$85,10,IF('Indicator Data'!N74&lt;AL$86,0,10-(AL$85-'Indicator Data'!N74)/(AL$85-AL$86)*10))),1)</f>
        <v>5.9</v>
      </c>
      <c r="AM72" s="43">
        <f>ROUND(IF('Indicator Data'!O74=0,0,IF(LOG('Indicator Data'!O74)&gt;LOG(AM$85),10,IF(LOG('Indicator Data'!O74)&lt;LOG(AM$86),0,10-(LOG(AM$85)-LOG('Indicator Data'!O74))/(LOG(AM$85)-LOG(AM$86))*10))),1)</f>
        <v>8.1999999999999993</v>
      </c>
      <c r="AN72" s="45">
        <f t="shared" si="56"/>
        <v>7.2</v>
      </c>
      <c r="AO72" s="43">
        <f>'Indicator Data'!K74</f>
        <v>7</v>
      </c>
      <c r="AP72" s="43">
        <f>'Indicator Data'!L74</f>
        <v>0</v>
      </c>
      <c r="AQ72" s="45">
        <f t="shared" si="61"/>
        <v>4.4000000000000004</v>
      </c>
      <c r="AR72" s="144">
        <f t="shared" si="62"/>
        <v>6</v>
      </c>
      <c r="AS72" s="14"/>
      <c r="AT72" s="78"/>
    </row>
    <row r="73" spans="1:46" s="3" customFormat="1">
      <c r="A73" s="224" t="s">
        <v>7</v>
      </c>
      <c r="B73" s="234" t="s">
        <v>329</v>
      </c>
      <c r="C73" s="135" t="s">
        <v>403</v>
      </c>
      <c r="D73" s="43">
        <f>ROUND(IF('Indicator Data'!D75=0,0.1,IF(LOG('Indicator Data'!D75)&gt;D$85,10,IF(LOG('Indicator Data'!D75)&lt;D$86,0,10-(D$85-LOG('Indicator Data'!D75))/(D$85-D$86)*10))),1)</f>
        <v>9.5</v>
      </c>
      <c r="E73" s="43">
        <f>ROUND(IF('Indicator Data'!E75=0,0.1,IF(LOG('Indicator Data'!E75)&gt;E$85,10,IF(LOG('Indicator Data'!E75)&lt;E$86,0,10-(E$85-LOG('Indicator Data'!E75))/(E$85-E$86)*10))),1)</f>
        <v>10</v>
      </c>
      <c r="F73" s="43">
        <f t="shared" si="40"/>
        <v>9.8000000000000007</v>
      </c>
      <c r="G73" s="43">
        <f>ROUND(IF('Indicator Data'!H75="No data",0.1,IF('Indicator Data'!H75=0,0,IF(LOG('Indicator Data'!H75)&gt;G$85,10,IF(LOG('Indicator Data'!H75)&lt;G$86,0,10-(G$85-LOG('Indicator Data'!H75))/(G$85-G$86)*10)))),1)</f>
        <v>9.4</v>
      </c>
      <c r="H73" s="43">
        <f>ROUND(IF('Indicator Data'!F75=0,0,IF(LOG('Indicator Data'!F75)&gt;H$85,10,IF(LOG('Indicator Data'!F75)&lt;H$86,0,10-(H$85-LOG('Indicator Data'!F75))/(H$85-H$86)*10))),1)</f>
        <v>0</v>
      </c>
      <c r="I73" s="43">
        <f>ROUND(IF('Indicator Data'!G75=0,0,IF(LOG('Indicator Data'!G75)&gt;I$85,10,IF(LOG('Indicator Data'!G75)&lt;I$86,0,10-(I$85-LOG('Indicator Data'!G75))/(I$85-I$86)*10))),1)</f>
        <v>0</v>
      </c>
      <c r="J73" s="43">
        <f t="shared" si="41"/>
        <v>0</v>
      </c>
      <c r="K73" s="43">
        <f>IF('Indicator Data'!J75="No data","x",ROUND(IF('Indicator Data'!J75=0,0,IF(LOG('Indicator Data'!J75)&gt;K$85,10,IF(LOG('Indicator Data'!J75)&lt;K$86,0,10-(K$85-LOG('Indicator Data'!J75))/(K$85-K$86)*10))),1))</f>
        <v>0</v>
      </c>
      <c r="L73" s="44">
        <f>'Indicator Data'!D75/'Indicator Data'!$BE75</f>
        <v>2.1051945140844958E-3</v>
      </c>
      <c r="M73" s="44">
        <f>'Indicator Data'!E75/'Indicator Data'!$BE75</f>
        <v>2.1051945140844958E-3</v>
      </c>
      <c r="N73" s="44">
        <f>IF(G73=0.1,0,'Indicator Data'!H75/'Indicator Data'!$BE75)</f>
        <v>6.1277589769026114E-3</v>
      </c>
      <c r="O73" s="44">
        <f>'Indicator Data'!F75/'Indicator Data'!$BE75</f>
        <v>0</v>
      </c>
      <c r="P73" s="44">
        <f>'Indicator Data'!G75/'Indicator Data'!$BE75</f>
        <v>0</v>
      </c>
      <c r="Q73" s="44">
        <f>IF('Indicator Data'!J75="No data","x",'Indicator Data'!J75/'Indicator Data'!$BE75)</f>
        <v>0</v>
      </c>
      <c r="R73" s="43">
        <f t="shared" si="42"/>
        <v>10</v>
      </c>
      <c r="S73" s="43">
        <f t="shared" si="43"/>
        <v>10</v>
      </c>
      <c r="T73" s="43">
        <f t="shared" si="44"/>
        <v>10</v>
      </c>
      <c r="U73" s="43">
        <f t="shared" si="45"/>
        <v>4.0999999999999996</v>
      </c>
      <c r="V73" s="43">
        <f t="shared" si="46"/>
        <v>0</v>
      </c>
      <c r="W73" s="43">
        <f t="shared" si="47"/>
        <v>0</v>
      </c>
      <c r="X73" s="43">
        <f t="shared" si="48"/>
        <v>0</v>
      </c>
      <c r="Y73" s="43">
        <f>IF('Indicator Data'!J75="No data","x",ROUND(IF(Q73&gt;Y$85,10,IF(Q73&lt;Y$86,0,10-(Y$85-Q73)/(Y$85-Y$86)*10)),1))</f>
        <v>0</v>
      </c>
      <c r="Z73" s="43">
        <f t="shared" si="49"/>
        <v>9.8000000000000007</v>
      </c>
      <c r="AA73" s="43">
        <f t="shared" si="50"/>
        <v>10</v>
      </c>
      <c r="AB73" s="43">
        <f t="shared" si="51"/>
        <v>0</v>
      </c>
      <c r="AC73" s="43">
        <f t="shared" si="52"/>
        <v>0</v>
      </c>
      <c r="AD73" s="43">
        <f t="shared" si="53"/>
        <v>0</v>
      </c>
      <c r="AE73" s="43">
        <f t="shared" si="57"/>
        <v>0</v>
      </c>
      <c r="AF73" s="45">
        <f t="shared" si="54"/>
        <v>9.9</v>
      </c>
      <c r="AG73" s="45">
        <f t="shared" si="55"/>
        <v>7.6</v>
      </c>
      <c r="AH73" s="45">
        <f t="shared" si="58"/>
        <v>0</v>
      </c>
      <c r="AI73" s="43">
        <f>IF('Indicator Data'!I75="No data","x",IF('Indicator Data'!BC75&lt;1000,"x",ROUND((IF('Indicator Data'!I75&gt;AI$85,10,IF('Indicator Data'!I75&lt;AI$86,0,10-(AI$85-'Indicator Data'!I75)/(AI$85-AI$86)*10))),1)))</f>
        <v>3.8</v>
      </c>
      <c r="AJ73" s="45">
        <f t="shared" si="59"/>
        <v>1.9</v>
      </c>
      <c r="AK73" s="144">
        <f t="shared" si="60"/>
        <v>6.5</v>
      </c>
      <c r="AL73" s="43">
        <f>ROUND(IF('Indicator Data'!N75=0,0,IF('Indicator Data'!N75&gt;AL$85,10,IF('Indicator Data'!N75&lt;AL$86,0,10-(AL$85-'Indicator Data'!N75)/(AL$85-AL$86)*10))),1)</f>
        <v>5.9</v>
      </c>
      <c r="AM73" s="43">
        <f>ROUND(IF('Indicator Data'!O75=0,0,IF(LOG('Indicator Data'!O75)&gt;LOG(AM$85),10,IF(LOG('Indicator Data'!O75)&lt;LOG(AM$86),0,10-(LOG(AM$85)-LOG('Indicator Data'!O75))/(LOG(AM$85)-LOG(AM$86))*10))),1)</f>
        <v>8.1999999999999993</v>
      </c>
      <c r="AN73" s="45">
        <f t="shared" si="56"/>
        <v>7.2</v>
      </c>
      <c r="AO73" s="43">
        <f>'Indicator Data'!K75</f>
        <v>7</v>
      </c>
      <c r="AP73" s="43">
        <f>'Indicator Data'!L75</f>
        <v>0</v>
      </c>
      <c r="AQ73" s="45">
        <f t="shared" si="61"/>
        <v>4.4000000000000004</v>
      </c>
      <c r="AR73" s="144">
        <f t="shared" si="62"/>
        <v>6</v>
      </c>
      <c r="AS73" s="14"/>
      <c r="AT73" s="78"/>
    </row>
    <row r="74" spans="1:46" s="3" customFormat="1">
      <c r="A74" s="224" t="s">
        <v>7</v>
      </c>
      <c r="B74" s="234" t="s">
        <v>739</v>
      </c>
      <c r="C74" s="135" t="s">
        <v>404</v>
      </c>
      <c r="D74" s="43">
        <f>ROUND(IF('Indicator Data'!D76=0,0.1,IF(LOG('Indicator Data'!D76)&gt;D$85,10,IF(LOG('Indicator Data'!D76)&lt;D$86,0,10-(D$85-LOG('Indicator Data'!D76))/(D$85-D$86)*10))),1)</f>
        <v>7.9</v>
      </c>
      <c r="E74" s="43">
        <f>ROUND(IF('Indicator Data'!E76=0,0.1,IF(LOG('Indicator Data'!E76)&gt;E$85,10,IF(LOG('Indicator Data'!E76)&lt;E$86,0,10-(E$85-LOG('Indicator Data'!E76))/(E$85-E$86)*10))),1)</f>
        <v>1.4</v>
      </c>
      <c r="F74" s="43">
        <f t="shared" si="40"/>
        <v>5.5</v>
      </c>
      <c r="G74" s="43">
        <f>ROUND(IF('Indicator Data'!H76="No data",0.1,IF('Indicator Data'!H76=0,0,IF(LOG('Indicator Data'!H76)&gt;G$85,10,IF(LOG('Indicator Data'!H76)&lt;G$86,0,10-(G$85-LOG('Indicator Data'!H76))/(G$85-G$86)*10)))),1)</f>
        <v>8.1</v>
      </c>
      <c r="H74" s="43">
        <f>ROUND(IF('Indicator Data'!F76=0,0,IF(LOG('Indicator Data'!F76)&gt;H$85,10,IF(LOG('Indicator Data'!F76)&lt;H$86,0,10-(H$85-LOG('Indicator Data'!F76))/(H$85-H$86)*10))),1)</f>
        <v>0</v>
      </c>
      <c r="I74" s="43">
        <f>ROUND(IF('Indicator Data'!G76=0,0,IF(LOG('Indicator Data'!G76)&gt;I$85,10,IF(LOG('Indicator Data'!G76)&lt;I$86,0,10-(I$85-LOG('Indicator Data'!G76))/(I$85-I$86)*10))),1)</f>
        <v>0</v>
      </c>
      <c r="J74" s="43">
        <f t="shared" si="41"/>
        <v>0</v>
      </c>
      <c r="K74" s="43">
        <f>IF('Indicator Data'!J76="No data","x",ROUND(IF('Indicator Data'!J76=0,0,IF(LOG('Indicator Data'!J76)&gt;K$85,10,IF(LOG('Indicator Data'!J76)&lt;K$86,0,10-(K$85-LOG('Indicator Data'!J76))/(K$85-K$86)*10))),1))</f>
        <v>0</v>
      </c>
      <c r="L74" s="44">
        <f>'Indicator Data'!D76/'Indicator Data'!$BE76</f>
        <v>2.1051854671469642E-3</v>
      </c>
      <c r="M74" s="44">
        <f>'Indicator Data'!E76/'Indicator Data'!$BE76</f>
        <v>2.6569442160037407E-6</v>
      </c>
      <c r="N74" s="44">
        <f>IF(G74=0.1,0,'Indicator Data'!H76/'Indicator Data'!$BE76)</f>
        <v>6.2564364235103568E-3</v>
      </c>
      <c r="O74" s="44">
        <f>'Indicator Data'!F76/'Indicator Data'!$BE76</f>
        <v>0</v>
      </c>
      <c r="P74" s="44">
        <f>'Indicator Data'!G76/'Indicator Data'!$BE76</f>
        <v>0</v>
      </c>
      <c r="Q74" s="44">
        <f>IF('Indicator Data'!J76="No data","x",'Indicator Data'!J76/'Indicator Data'!$BE76)</f>
        <v>0</v>
      </c>
      <c r="R74" s="43">
        <f t="shared" si="42"/>
        <v>10</v>
      </c>
      <c r="S74" s="43">
        <f t="shared" si="43"/>
        <v>0</v>
      </c>
      <c r="T74" s="43">
        <f t="shared" si="44"/>
        <v>7.6</v>
      </c>
      <c r="U74" s="43">
        <f t="shared" si="45"/>
        <v>4.2</v>
      </c>
      <c r="V74" s="43">
        <f t="shared" si="46"/>
        <v>0</v>
      </c>
      <c r="W74" s="43">
        <f t="shared" si="47"/>
        <v>0</v>
      </c>
      <c r="X74" s="43">
        <f t="shared" si="48"/>
        <v>0</v>
      </c>
      <c r="Y74" s="43">
        <f>IF('Indicator Data'!J76="No data","x",ROUND(IF(Q74&gt;Y$85,10,IF(Q74&lt;Y$86,0,10-(Y$85-Q74)/(Y$85-Y$86)*10)),1))</f>
        <v>0</v>
      </c>
      <c r="Z74" s="43">
        <f t="shared" si="49"/>
        <v>9</v>
      </c>
      <c r="AA74" s="43">
        <f t="shared" si="50"/>
        <v>0.7</v>
      </c>
      <c r="AB74" s="43">
        <f t="shared" si="51"/>
        <v>0</v>
      </c>
      <c r="AC74" s="43">
        <f t="shared" si="52"/>
        <v>0</v>
      </c>
      <c r="AD74" s="43">
        <f t="shared" si="53"/>
        <v>0</v>
      </c>
      <c r="AE74" s="43">
        <f t="shared" si="57"/>
        <v>0</v>
      </c>
      <c r="AF74" s="45">
        <f t="shared" si="54"/>
        <v>6.7</v>
      </c>
      <c r="AG74" s="45">
        <f t="shared" si="55"/>
        <v>6.5</v>
      </c>
      <c r="AH74" s="45">
        <f t="shared" si="58"/>
        <v>0</v>
      </c>
      <c r="AI74" s="43">
        <f>IF('Indicator Data'!I76="No data","x",IF('Indicator Data'!BC76&lt;1000,"x",ROUND((IF('Indicator Data'!I76&gt;AI$85,10,IF('Indicator Data'!I76&lt;AI$86,0,10-(AI$85-'Indicator Data'!I76)/(AI$85-AI$86)*10))),1)))</f>
        <v>10</v>
      </c>
      <c r="AJ74" s="45">
        <f t="shared" si="59"/>
        <v>5</v>
      </c>
      <c r="AK74" s="144">
        <f t="shared" si="60"/>
        <v>5</v>
      </c>
      <c r="AL74" s="43">
        <f>ROUND(IF('Indicator Data'!N76=0,0,IF('Indicator Data'!N76&gt;AL$85,10,IF('Indicator Data'!N76&lt;AL$86,0,10-(AL$85-'Indicator Data'!N76)/(AL$85-AL$86)*10))),1)</f>
        <v>5.9</v>
      </c>
      <c r="AM74" s="43">
        <f>ROUND(IF('Indicator Data'!O76=0,0,IF(LOG('Indicator Data'!O76)&gt;LOG(AM$85),10,IF(LOG('Indicator Data'!O76)&lt;LOG(AM$86),0,10-(LOG(AM$85)-LOG('Indicator Data'!O76))/(LOG(AM$85)-LOG(AM$86))*10))),1)</f>
        <v>8.1999999999999993</v>
      </c>
      <c r="AN74" s="45">
        <f t="shared" si="56"/>
        <v>7.2</v>
      </c>
      <c r="AO74" s="43">
        <f>'Indicator Data'!K76</f>
        <v>7</v>
      </c>
      <c r="AP74" s="43">
        <f>'Indicator Data'!L76</f>
        <v>0</v>
      </c>
      <c r="AQ74" s="45">
        <f t="shared" si="61"/>
        <v>4.4000000000000004</v>
      </c>
      <c r="AR74" s="144">
        <f t="shared" si="62"/>
        <v>6</v>
      </c>
      <c r="AS74" s="14"/>
      <c r="AT74" s="78"/>
    </row>
    <row r="75" spans="1:46" s="3" customFormat="1">
      <c r="A75" s="224" t="s">
        <v>7</v>
      </c>
      <c r="B75" s="234" t="s">
        <v>740</v>
      </c>
      <c r="C75" s="135" t="s">
        <v>405</v>
      </c>
      <c r="D75" s="43">
        <f>ROUND(IF('Indicator Data'!D77=0,0.1,IF(LOG('Indicator Data'!D77)&gt;D$85,10,IF(LOG('Indicator Data'!D77)&lt;D$86,0,10-(D$85-LOG('Indicator Data'!D77))/(D$85-D$86)*10))),1)</f>
        <v>8.4</v>
      </c>
      <c r="E75" s="43">
        <f>ROUND(IF('Indicator Data'!E77=0,0.1,IF(LOG('Indicator Data'!E77)&gt;E$85,10,IF(LOG('Indicator Data'!E77)&lt;E$86,0,10-(E$85-LOG('Indicator Data'!E77))/(E$85-E$86)*10))),1)</f>
        <v>8.6</v>
      </c>
      <c r="F75" s="43">
        <f t="shared" si="40"/>
        <v>8.5</v>
      </c>
      <c r="G75" s="43">
        <f>ROUND(IF('Indicator Data'!H77="No data",0.1,IF('Indicator Data'!H77=0,0,IF(LOG('Indicator Data'!H77)&gt;G$85,10,IF(LOG('Indicator Data'!H77)&lt;G$86,0,10-(G$85-LOG('Indicator Data'!H77))/(G$85-G$86)*10)))),1)</f>
        <v>9.5</v>
      </c>
      <c r="H75" s="43">
        <f>ROUND(IF('Indicator Data'!F77=0,0,IF(LOG('Indicator Data'!F77)&gt;H$85,10,IF(LOG('Indicator Data'!F77)&lt;H$86,0,10-(H$85-LOG('Indicator Data'!F77))/(H$85-H$86)*10))),1)</f>
        <v>0</v>
      </c>
      <c r="I75" s="43">
        <f>ROUND(IF('Indicator Data'!G77=0,0,IF(LOG('Indicator Data'!G77)&gt;I$85,10,IF(LOG('Indicator Data'!G77)&lt;I$86,0,10-(I$85-LOG('Indicator Data'!G77))/(I$85-I$86)*10))),1)</f>
        <v>0</v>
      </c>
      <c r="J75" s="43">
        <f t="shared" si="41"/>
        <v>0</v>
      </c>
      <c r="K75" s="43">
        <f>IF('Indicator Data'!J77="No data","x",ROUND(IF('Indicator Data'!J77=0,0,IF(LOG('Indicator Data'!J77)&gt;K$85,10,IF(LOG('Indicator Data'!J77)&lt;K$86,0,10-(K$85-LOG('Indicator Data'!J77))/(K$85-K$86)*10))),1))</f>
        <v>8.6</v>
      </c>
      <c r="L75" s="44">
        <f>'Indicator Data'!D77/'Indicator Data'!$BE77</f>
        <v>1.9987660528203673E-3</v>
      </c>
      <c r="M75" s="44">
        <f>'Indicator Data'!E77/'Indicator Data'!$BE77</f>
        <v>6.3189552356481557E-4</v>
      </c>
      <c r="N75" s="44">
        <f>IF(G75=0.1,0,'Indicator Data'!H77/'Indicator Data'!$BE77)</f>
        <v>1.3293875339836409E-2</v>
      </c>
      <c r="O75" s="44">
        <f>'Indicator Data'!F77/'Indicator Data'!$BE77</f>
        <v>0</v>
      </c>
      <c r="P75" s="44">
        <f>'Indicator Data'!G77/'Indicator Data'!$BE77</f>
        <v>0</v>
      </c>
      <c r="Q75" s="44">
        <f>IF('Indicator Data'!J77="No data","x",'Indicator Data'!J77/'Indicator Data'!$BE77)</f>
        <v>1.1592477143699695E-2</v>
      </c>
      <c r="R75" s="43">
        <f t="shared" si="42"/>
        <v>10</v>
      </c>
      <c r="S75" s="43">
        <f t="shared" si="43"/>
        <v>6.3</v>
      </c>
      <c r="T75" s="43">
        <f t="shared" si="44"/>
        <v>8.8000000000000007</v>
      </c>
      <c r="U75" s="43">
        <f t="shared" si="45"/>
        <v>8.9</v>
      </c>
      <c r="V75" s="43">
        <f t="shared" si="46"/>
        <v>0</v>
      </c>
      <c r="W75" s="43">
        <f t="shared" si="47"/>
        <v>0</v>
      </c>
      <c r="X75" s="43">
        <f t="shared" si="48"/>
        <v>0</v>
      </c>
      <c r="Y75" s="43">
        <f>IF('Indicator Data'!J77="No data","x",ROUND(IF(Q75&gt;Y$85,10,IF(Q75&lt;Y$86,0,10-(Y$85-Q75)/(Y$85-Y$86)*10)),1))</f>
        <v>3.9</v>
      </c>
      <c r="Z75" s="43">
        <f t="shared" si="49"/>
        <v>9.1999999999999993</v>
      </c>
      <c r="AA75" s="43">
        <f t="shared" si="50"/>
        <v>7.5</v>
      </c>
      <c r="AB75" s="43">
        <f t="shared" si="51"/>
        <v>0</v>
      </c>
      <c r="AC75" s="43">
        <f t="shared" si="52"/>
        <v>0</v>
      </c>
      <c r="AD75" s="43">
        <f t="shared" si="53"/>
        <v>0</v>
      </c>
      <c r="AE75" s="43">
        <f t="shared" si="57"/>
        <v>6.9</v>
      </c>
      <c r="AF75" s="45">
        <f t="shared" si="54"/>
        <v>8.6999999999999993</v>
      </c>
      <c r="AG75" s="45">
        <f t="shared" si="55"/>
        <v>9.1999999999999993</v>
      </c>
      <c r="AH75" s="45">
        <f t="shared" si="58"/>
        <v>0</v>
      </c>
      <c r="AI75" s="43">
        <f>IF('Indicator Data'!I77="No data","x",IF('Indicator Data'!BC77&lt;1000,"x",ROUND((IF('Indicator Data'!I77&gt;AI$85,10,IF('Indicator Data'!I77&lt;AI$86,0,10-(AI$85-'Indicator Data'!I77)/(AI$85-AI$86)*10))),1)))</f>
        <v>10</v>
      </c>
      <c r="AJ75" s="45">
        <f t="shared" si="59"/>
        <v>8.5</v>
      </c>
      <c r="AK75" s="144">
        <f t="shared" si="60"/>
        <v>7.7</v>
      </c>
      <c r="AL75" s="43">
        <f>ROUND(IF('Indicator Data'!N77=0,0,IF('Indicator Data'!N77&gt;AL$85,10,IF('Indicator Data'!N77&lt;AL$86,0,10-(AL$85-'Indicator Data'!N77)/(AL$85-AL$86)*10))),1)</f>
        <v>5.9</v>
      </c>
      <c r="AM75" s="43">
        <f>ROUND(IF('Indicator Data'!O77=0,0,IF(LOG('Indicator Data'!O77)&gt;LOG(AM$85),10,IF(LOG('Indicator Data'!O77)&lt;LOG(AM$86),0,10-(LOG(AM$85)-LOG('Indicator Data'!O77))/(LOG(AM$85)-LOG(AM$86))*10))),1)</f>
        <v>8.1999999999999993</v>
      </c>
      <c r="AN75" s="45">
        <f t="shared" si="56"/>
        <v>7.2</v>
      </c>
      <c r="AO75" s="43">
        <f>'Indicator Data'!K77</f>
        <v>7</v>
      </c>
      <c r="AP75" s="43">
        <f>'Indicator Data'!L77</f>
        <v>0</v>
      </c>
      <c r="AQ75" s="45">
        <f t="shared" si="61"/>
        <v>4.4000000000000004</v>
      </c>
      <c r="AR75" s="144">
        <f t="shared" si="62"/>
        <v>6</v>
      </c>
      <c r="AS75" s="14"/>
      <c r="AT75" s="78"/>
    </row>
    <row r="76" spans="1:46" s="3" customFormat="1">
      <c r="A76" s="224" t="s">
        <v>7</v>
      </c>
      <c r="B76" s="234" t="s">
        <v>330</v>
      </c>
      <c r="C76" s="135" t="s">
        <v>406</v>
      </c>
      <c r="D76" s="43">
        <f>ROUND(IF('Indicator Data'!D78=0,0.1,IF(LOG('Indicator Data'!D78)&gt;D$85,10,IF(LOG('Indicator Data'!D78)&lt;D$86,0,10-(D$85-LOG('Indicator Data'!D78))/(D$85-D$86)*10))),1)</f>
        <v>9</v>
      </c>
      <c r="E76" s="43">
        <f>ROUND(IF('Indicator Data'!E78=0,0.1,IF(LOG('Indicator Data'!E78)&gt;E$85,10,IF(LOG('Indicator Data'!E78)&lt;E$86,0,10-(E$85-LOG('Indicator Data'!E78))/(E$85-E$86)*10))),1)</f>
        <v>10</v>
      </c>
      <c r="F76" s="43">
        <f t="shared" si="40"/>
        <v>9.6</v>
      </c>
      <c r="G76" s="43">
        <f>ROUND(IF('Indicator Data'!H78="No data",0.1,IF('Indicator Data'!H78=0,0,IF(LOG('Indicator Data'!H78)&gt;G$85,10,IF(LOG('Indicator Data'!H78)&lt;G$86,0,10-(G$85-LOG('Indicator Data'!H78))/(G$85-G$86)*10)))),1)</f>
        <v>9.3000000000000007</v>
      </c>
      <c r="H76" s="43">
        <f>ROUND(IF('Indicator Data'!F78=0,0,IF(LOG('Indicator Data'!F78)&gt;H$85,10,IF(LOG('Indicator Data'!F78)&lt;H$86,0,10-(H$85-LOG('Indicator Data'!F78))/(H$85-H$86)*10))),1)</f>
        <v>0</v>
      </c>
      <c r="I76" s="43">
        <f>ROUND(IF('Indicator Data'!G78=0,0,IF(LOG('Indicator Data'!G78)&gt;I$85,10,IF(LOG('Indicator Data'!G78)&lt;I$86,0,10-(I$85-LOG('Indicator Data'!G78))/(I$85-I$86)*10))),1)</f>
        <v>0</v>
      </c>
      <c r="J76" s="43">
        <f t="shared" si="41"/>
        <v>0</v>
      </c>
      <c r="K76" s="43">
        <f>IF('Indicator Data'!J78="No data","x",ROUND(IF('Indicator Data'!J78=0,0,IF(LOG('Indicator Data'!J78)&gt;K$85,10,IF(LOG('Indicator Data'!J78)&lt;K$86,0,10-(K$85-LOG('Indicator Data'!J78))/(K$85-K$86)*10))),1))</f>
        <v>0</v>
      </c>
      <c r="L76" s="44">
        <f>'Indicator Data'!D78/'Indicator Data'!$BE78</f>
        <v>2.1053136626017301E-3</v>
      </c>
      <c r="M76" s="44">
        <f>'Indicator Data'!E78/'Indicator Data'!$BE78</f>
        <v>2.1053136626017301E-3</v>
      </c>
      <c r="N76" s="44">
        <f>IF(G76=0.1,0,'Indicator Data'!H78/'Indicator Data'!$BE78)</f>
        <v>7.6294363123415162E-3</v>
      </c>
      <c r="O76" s="44">
        <f>'Indicator Data'!F78/'Indicator Data'!$BE78</f>
        <v>0</v>
      </c>
      <c r="P76" s="44">
        <f>'Indicator Data'!G78/'Indicator Data'!$BE78</f>
        <v>0</v>
      </c>
      <c r="Q76" s="44">
        <f>IF('Indicator Data'!J78="No data","x",'Indicator Data'!J78/'Indicator Data'!$BE78)</f>
        <v>0</v>
      </c>
      <c r="R76" s="43">
        <f t="shared" si="42"/>
        <v>10</v>
      </c>
      <c r="S76" s="43">
        <f t="shared" si="43"/>
        <v>10</v>
      </c>
      <c r="T76" s="43">
        <f t="shared" si="44"/>
        <v>10</v>
      </c>
      <c r="U76" s="43">
        <f t="shared" si="45"/>
        <v>5.0999999999999996</v>
      </c>
      <c r="V76" s="43">
        <f t="shared" si="46"/>
        <v>0</v>
      </c>
      <c r="W76" s="43">
        <f t="shared" si="47"/>
        <v>0</v>
      </c>
      <c r="X76" s="43">
        <f t="shared" si="48"/>
        <v>0</v>
      </c>
      <c r="Y76" s="43">
        <f>IF('Indicator Data'!J78="No data","x",ROUND(IF(Q76&gt;Y$85,10,IF(Q76&lt;Y$86,0,10-(Y$85-Q76)/(Y$85-Y$86)*10)),1))</f>
        <v>0</v>
      </c>
      <c r="Z76" s="43">
        <f t="shared" si="49"/>
        <v>9.5</v>
      </c>
      <c r="AA76" s="43">
        <f t="shared" si="50"/>
        <v>10</v>
      </c>
      <c r="AB76" s="43">
        <f t="shared" si="51"/>
        <v>0</v>
      </c>
      <c r="AC76" s="43">
        <f t="shared" si="52"/>
        <v>0</v>
      </c>
      <c r="AD76" s="43">
        <f t="shared" si="53"/>
        <v>0</v>
      </c>
      <c r="AE76" s="43">
        <f t="shared" si="57"/>
        <v>0</v>
      </c>
      <c r="AF76" s="45">
        <f t="shared" si="54"/>
        <v>9.8000000000000007</v>
      </c>
      <c r="AG76" s="45">
        <f t="shared" si="55"/>
        <v>7.8</v>
      </c>
      <c r="AH76" s="45">
        <f t="shared" si="58"/>
        <v>0</v>
      </c>
      <c r="AI76" s="43">
        <f>IF('Indicator Data'!I78="No data","x",IF('Indicator Data'!BC78&lt;1000,"x",ROUND((IF('Indicator Data'!I78&gt;AI$85,10,IF('Indicator Data'!I78&lt;AI$86,0,10-(AI$85-'Indicator Data'!I78)/(AI$85-AI$86)*10))),1)))</f>
        <v>7.5</v>
      </c>
      <c r="AJ76" s="45">
        <f t="shared" si="59"/>
        <v>3.8</v>
      </c>
      <c r="AK76" s="144">
        <f t="shared" si="60"/>
        <v>6.8</v>
      </c>
      <c r="AL76" s="43">
        <f>ROUND(IF('Indicator Data'!N78=0,0,IF('Indicator Data'!N78&gt;AL$85,10,IF('Indicator Data'!N78&lt;AL$86,0,10-(AL$85-'Indicator Data'!N78)/(AL$85-AL$86)*10))),1)</f>
        <v>5.9</v>
      </c>
      <c r="AM76" s="43">
        <f>ROUND(IF('Indicator Data'!O78=0,0,IF(LOG('Indicator Data'!O78)&gt;LOG(AM$85),10,IF(LOG('Indicator Data'!O78)&lt;LOG(AM$86),0,10-(LOG(AM$85)-LOG('Indicator Data'!O78))/(LOG(AM$85)-LOG(AM$86))*10))),1)</f>
        <v>8.1999999999999993</v>
      </c>
      <c r="AN76" s="45">
        <f t="shared" si="56"/>
        <v>7.2</v>
      </c>
      <c r="AO76" s="43">
        <f>'Indicator Data'!K78</f>
        <v>7</v>
      </c>
      <c r="AP76" s="43">
        <f>'Indicator Data'!L78</f>
        <v>0</v>
      </c>
      <c r="AQ76" s="45">
        <f t="shared" si="61"/>
        <v>4.4000000000000004</v>
      </c>
      <c r="AR76" s="144">
        <f t="shared" si="62"/>
        <v>6</v>
      </c>
      <c r="AS76" s="14"/>
      <c r="AT76" s="78"/>
    </row>
    <row r="77" spans="1:46" s="3" customFormat="1">
      <c r="A77" s="224" t="s">
        <v>7</v>
      </c>
      <c r="B77" s="234" t="s">
        <v>741</v>
      </c>
      <c r="C77" s="135" t="s">
        <v>407</v>
      </c>
      <c r="D77" s="43">
        <f>ROUND(IF('Indicator Data'!D79=0,0.1,IF(LOG('Indicator Data'!D79)&gt;D$85,10,IF(LOG('Indicator Data'!D79)&lt;D$86,0,10-(D$85-LOG('Indicator Data'!D79))/(D$85-D$86)*10))),1)</f>
        <v>8.3000000000000007</v>
      </c>
      <c r="E77" s="43">
        <f>ROUND(IF('Indicator Data'!E79=0,0.1,IF(LOG('Indicator Data'!E79)&gt;E$85,10,IF(LOG('Indicator Data'!E79)&lt;E$86,0,10-(E$85-LOG('Indicator Data'!E79))/(E$85-E$86)*10))),1)</f>
        <v>9.6999999999999993</v>
      </c>
      <c r="F77" s="43">
        <f t="shared" si="40"/>
        <v>9.1</v>
      </c>
      <c r="G77" s="43">
        <f>ROUND(IF('Indicator Data'!H79="No data",0.1,IF('Indicator Data'!H79=0,0,IF(LOG('Indicator Data'!H79)&gt;G$85,10,IF(LOG('Indicator Data'!H79)&lt;G$86,0,10-(G$85-LOG('Indicator Data'!H79))/(G$85-G$86)*10)))),1)</f>
        <v>8.1</v>
      </c>
      <c r="H77" s="43">
        <f>ROUND(IF('Indicator Data'!F79=0,0,IF(LOG('Indicator Data'!F79)&gt;H$85,10,IF(LOG('Indicator Data'!F79)&lt;H$86,0,10-(H$85-LOG('Indicator Data'!F79))/(H$85-H$86)*10))),1)</f>
        <v>0</v>
      </c>
      <c r="I77" s="43">
        <f>ROUND(IF('Indicator Data'!G79=0,0,IF(LOG('Indicator Data'!G79)&gt;I$85,10,IF(LOG('Indicator Data'!G79)&lt;I$86,0,10-(I$85-LOG('Indicator Data'!G79))/(I$85-I$86)*10))),1)</f>
        <v>0</v>
      </c>
      <c r="J77" s="43">
        <f t="shared" si="41"/>
        <v>0</v>
      </c>
      <c r="K77" s="43">
        <f>IF('Indicator Data'!J79="No data","x",ROUND(IF('Indicator Data'!J79=0,0,IF(LOG('Indicator Data'!J79)&gt;K$85,10,IF(LOG('Indicator Data'!J79)&lt;K$86,0,10-(K$85-LOG('Indicator Data'!J79))/(K$85-K$86)*10))),1))</f>
        <v>0</v>
      </c>
      <c r="L77" s="44">
        <f>'Indicator Data'!D79/'Indicator Data'!$BE79</f>
        <v>2.1052566990357288E-3</v>
      </c>
      <c r="M77" s="44">
        <f>'Indicator Data'!E79/'Indicator Data'!$BE79</f>
        <v>1.7175199266734305E-3</v>
      </c>
      <c r="N77" s="44">
        <f>IF(G77=0.1,0,'Indicator Data'!H79/'Indicator Data'!$BE79)</f>
        <v>4.7731491950095475E-3</v>
      </c>
      <c r="O77" s="44">
        <f>'Indicator Data'!F79/'Indicator Data'!$BE79</f>
        <v>0</v>
      </c>
      <c r="P77" s="44">
        <f>'Indicator Data'!G79/'Indicator Data'!$BE79</f>
        <v>0</v>
      </c>
      <c r="Q77" s="44">
        <f>IF('Indicator Data'!J79="No data","x",'Indicator Data'!J79/'Indicator Data'!$BE79)</f>
        <v>0</v>
      </c>
      <c r="R77" s="43">
        <f t="shared" si="42"/>
        <v>10</v>
      </c>
      <c r="S77" s="43">
        <f t="shared" si="43"/>
        <v>10</v>
      </c>
      <c r="T77" s="43">
        <f t="shared" si="44"/>
        <v>10</v>
      </c>
      <c r="U77" s="43">
        <f t="shared" si="45"/>
        <v>3.2</v>
      </c>
      <c r="V77" s="43">
        <f t="shared" si="46"/>
        <v>0</v>
      </c>
      <c r="W77" s="43">
        <f t="shared" si="47"/>
        <v>0</v>
      </c>
      <c r="X77" s="43">
        <f t="shared" si="48"/>
        <v>0</v>
      </c>
      <c r="Y77" s="43">
        <f>IF('Indicator Data'!J79="No data","x",ROUND(IF(Q77&gt;Y$85,10,IF(Q77&lt;Y$86,0,10-(Y$85-Q77)/(Y$85-Y$86)*10)),1))</f>
        <v>0</v>
      </c>
      <c r="Z77" s="43">
        <f t="shared" si="49"/>
        <v>9.1999999999999993</v>
      </c>
      <c r="AA77" s="43">
        <f t="shared" si="50"/>
        <v>9.9</v>
      </c>
      <c r="AB77" s="43">
        <f t="shared" si="51"/>
        <v>0</v>
      </c>
      <c r="AC77" s="43">
        <f t="shared" si="52"/>
        <v>0</v>
      </c>
      <c r="AD77" s="43">
        <f t="shared" si="53"/>
        <v>0</v>
      </c>
      <c r="AE77" s="43">
        <f t="shared" si="57"/>
        <v>0</v>
      </c>
      <c r="AF77" s="45">
        <f t="shared" si="54"/>
        <v>9.6</v>
      </c>
      <c r="AG77" s="45">
        <f t="shared" si="55"/>
        <v>6.2</v>
      </c>
      <c r="AH77" s="45">
        <f t="shared" si="58"/>
        <v>0</v>
      </c>
      <c r="AI77" s="43">
        <f>IF('Indicator Data'!I79="No data","x",IF('Indicator Data'!BC79&lt;1000,"x",ROUND((IF('Indicator Data'!I79&gt;AI$85,10,IF('Indicator Data'!I79&lt;AI$86,0,10-(AI$85-'Indicator Data'!I79)/(AI$85-AI$86)*10))),1)))</f>
        <v>5</v>
      </c>
      <c r="AJ77" s="45">
        <f t="shared" si="59"/>
        <v>2.5</v>
      </c>
      <c r="AK77" s="144">
        <f t="shared" si="60"/>
        <v>5.9</v>
      </c>
      <c r="AL77" s="43">
        <f>ROUND(IF('Indicator Data'!N79=0,0,IF('Indicator Data'!N79&gt;AL$85,10,IF('Indicator Data'!N79&lt;AL$86,0,10-(AL$85-'Indicator Data'!N79)/(AL$85-AL$86)*10))),1)</f>
        <v>5.9</v>
      </c>
      <c r="AM77" s="43">
        <f>ROUND(IF('Indicator Data'!O79=0,0,IF(LOG('Indicator Data'!O79)&gt;LOG(AM$85),10,IF(LOG('Indicator Data'!O79)&lt;LOG(AM$86),0,10-(LOG(AM$85)-LOG('Indicator Data'!O79))/(LOG(AM$85)-LOG(AM$86))*10))),1)</f>
        <v>8.1999999999999993</v>
      </c>
      <c r="AN77" s="45">
        <f t="shared" si="56"/>
        <v>7.2</v>
      </c>
      <c r="AO77" s="43">
        <f>'Indicator Data'!K79</f>
        <v>7</v>
      </c>
      <c r="AP77" s="43">
        <f>'Indicator Data'!L79</f>
        <v>0</v>
      </c>
      <c r="AQ77" s="45">
        <f t="shared" si="61"/>
        <v>4.4000000000000004</v>
      </c>
      <c r="AR77" s="144">
        <f>IF(AQ77&gt;AN77,AQ77,ROUND((10-GEOMEAN(((10-AN77)/10*9+1),((10-AQ77)/10*9+1)))/9*10,1))</f>
        <v>6</v>
      </c>
      <c r="AS77" s="14"/>
      <c r="AT77" s="78"/>
    </row>
    <row r="78" spans="1:46" s="3" customFormat="1">
      <c r="A78" s="224" t="s">
        <v>7</v>
      </c>
      <c r="B78" s="234" t="s">
        <v>742</v>
      </c>
      <c r="C78" s="135" t="s">
        <v>408</v>
      </c>
      <c r="D78" s="43">
        <f>ROUND(IF('Indicator Data'!D80=0,0.1,IF(LOG('Indicator Data'!D80)&gt;D$85,10,IF(LOG('Indicator Data'!D80)&lt;D$86,0,10-(D$85-LOG('Indicator Data'!D80))/(D$85-D$86)*10))),1)</f>
        <v>9.3000000000000007</v>
      </c>
      <c r="E78" s="43">
        <f>ROUND(IF('Indicator Data'!E80=0,0.1,IF(LOG('Indicator Data'!E80)&gt;E$85,10,IF(LOG('Indicator Data'!E80)&lt;E$86,0,10-(E$85-LOG('Indicator Data'!E80))/(E$85-E$86)*10))),1)</f>
        <v>10</v>
      </c>
      <c r="F78" s="43">
        <f t="shared" si="40"/>
        <v>9.6999999999999993</v>
      </c>
      <c r="G78" s="43">
        <f>ROUND(IF('Indicator Data'!H80="No data",0.1,IF('Indicator Data'!H80=0,0,IF(LOG('Indicator Data'!H80)&gt;G$85,10,IF(LOG('Indicator Data'!H80)&lt;G$86,0,10-(G$85-LOG('Indicator Data'!H80))/(G$85-G$86)*10)))),1)</f>
        <v>9</v>
      </c>
      <c r="H78" s="43">
        <f>ROUND(IF('Indicator Data'!F80=0,0,IF(LOG('Indicator Data'!F80)&gt;H$85,10,IF(LOG('Indicator Data'!F80)&lt;H$86,0,10-(H$85-LOG('Indicator Data'!F80))/(H$85-H$86)*10))),1)</f>
        <v>0</v>
      </c>
      <c r="I78" s="43">
        <f>ROUND(IF('Indicator Data'!G80=0,0,IF(LOG('Indicator Data'!G80)&gt;I$85,10,IF(LOG('Indicator Data'!G80)&lt;I$86,0,10-(I$85-LOG('Indicator Data'!G80))/(I$85-I$86)*10))),1)</f>
        <v>0</v>
      </c>
      <c r="J78" s="43">
        <f t="shared" si="41"/>
        <v>0</v>
      </c>
      <c r="K78" s="43">
        <f>IF('Indicator Data'!J80="No data","x",ROUND(IF('Indicator Data'!J80=0,0,IF(LOG('Indicator Data'!J80)&gt;K$85,10,IF(LOG('Indicator Data'!J80)&lt;K$86,0,10-(K$85-LOG('Indicator Data'!J80))/(K$85-K$86)*10))),1))</f>
        <v>0</v>
      </c>
      <c r="L78" s="44">
        <f>'Indicator Data'!D80/'Indicator Data'!$BE80</f>
        <v>2.1054019650416388E-3</v>
      </c>
      <c r="M78" s="44">
        <f>'Indicator Data'!E80/'Indicator Data'!$BE80</f>
        <v>1.0792337564084248E-3</v>
      </c>
      <c r="N78" s="44">
        <f>IF(G78=0.1,0,'Indicator Data'!H80/'Indicator Data'!$BE80)</f>
        <v>5.1216496643870027E-3</v>
      </c>
      <c r="O78" s="44">
        <f>'Indicator Data'!F80/'Indicator Data'!$BE80</f>
        <v>0</v>
      </c>
      <c r="P78" s="44">
        <f>'Indicator Data'!G80/'Indicator Data'!$BE80</f>
        <v>0</v>
      </c>
      <c r="Q78" s="44">
        <f>IF('Indicator Data'!J80="No data","x",'Indicator Data'!J80/'Indicator Data'!$BE80)</f>
        <v>0</v>
      </c>
      <c r="R78" s="43">
        <f t="shared" si="42"/>
        <v>10</v>
      </c>
      <c r="S78" s="43">
        <f t="shared" si="43"/>
        <v>10</v>
      </c>
      <c r="T78" s="43">
        <f t="shared" si="44"/>
        <v>10</v>
      </c>
      <c r="U78" s="43">
        <f t="shared" si="45"/>
        <v>3.4</v>
      </c>
      <c r="V78" s="43">
        <f t="shared" si="46"/>
        <v>0</v>
      </c>
      <c r="W78" s="43">
        <f t="shared" si="47"/>
        <v>0</v>
      </c>
      <c r="X78" s="43">
        <f t="shared" si="48"/>
        <v>0</v>
      </c>
      <c r="Y78" s="43">
        <f>IF('Indicator Data'!J80="No data","x",ROUND(IF(Q78&gt;Y$85,10,IF(Q78&lt;Y$86,0,10-(Y$85-Q78)/(Y$85-Y$86)*10)),1))</f>
        <v>0</v>
      </c>
      <c r="Z78" s="43">
        <f t="shared" si="49"/>
        <v>9.6999999999999993</v>
      </c>
      <c r="AA78" s="43">
        <f t="shared" si="50"/>
        <v>10</v>
      </c>
      <c r="AB78" s="43">
        <f t="shared" si="51"/>
        <v>0</v>
      </c>
      <c r="AC78" s="43">
        <f t="shared" si="52"/>
        <v>0</v>
      </c>
      <c r="AD78" s="43">
        <f t="shared" si="53"/>
        <v>0</v>
      </c>
      <c r="AE78" s="43">
        <f t="shared" si="57"/>
        <v>0</v>
      </c>
      <c r="AF78" s="45">
        <f t="shared" si="54"/>
        <v>9.9</v>
      </c>
      <c r="AG78" s="45">
        <f t="shared" si="55"/>
        <v>7.1</v>
      </c>
      <c r="AH78" s="45">
        <f t="shared" si="58"/>
        <v>0</v>
      </c>
      <c r="AI78" s="43">
        <f>IF('Indicator Data'!I80="No data","x",IF('Indicator Data'!BC80&lt;1000,"x",ROUND((IF('Indicator Data'!I80&gt;AI$85,10,IF('Indicator Data'!I80&lt;AI$86,0,10-(AI$85-'Indicator Data'!I80)/(AI$85-AI$86)*10))),1)))</f>
        <v>6.3</v>
      </c>
      <c r="AJ78" s="45">
        <f t="shared" si="59"/>
        <v>3.2</v>
      </c>
      <c r="AK78" s="144">
        <f t="shared" si="60"/>
        <v>6.6</v>
      </c>
      <c r="AL78" s="43">
        <f>ROUND(IF('Indicator Data'!N80=0,0,IF('Indicator Data'!N80&gt;AL$85,10,IF('Indicator Data'!N80&lt;AL$86,0,10-(AL$85-'Indicator Data'!N80)/(AL$85-AL$86)*10))),1)</f>
        <v>5.9</v>
      </c>
      <c r="AM78" s="43">
        <f>ROUND(IF('Indicator Data'!O80=0,0,IF(LOG('Indicator Data'!O80)&gt;LOG(AM$85),10,IF(LOG('Indicator Data'!O80)&lt;LOG(AM$86),0,10-(LOG(AM$85)-LOG('Indicator Data'!O80))/(LOG(AM$85)-LOG(AM$86))*10))),1)</f>
        <v>8.1999999999999993</v>
      </c>
      <c r="AN78" s="45">
        <f t="shared" si="56"/>
        <v>7.2</v>
      </c>
      <c r="AO78" s="43">
        <f>'Indicator Data'!K80</f>
        <v>7</v>
      </c>
      <c r="AP78" s="43">
        <f>'Indicator Data'!L80</f>
        <v>0</v>
      </c>
      <c r="AQ78" s="45">
        <f t="shared" si="61"/>
        <v>4.4000000000000004</v>
      </c>
      <c r="AR78" s="144">
        <f t="shared" ref="AR78:AR84" si="63">IF(AQ78&gt;AN78,AQ78,ROUND((10-GEOMEAN(((10-AN78)/10*9+1),((10-AQ78)/10*9+1)))/9*10,1))</f>
        <v>6</v>
      </c>
      <c r="AS78" s="14"/>
      <c r="AT78" s="78"/>
    </row>
    <row r="79" spans="1:46" s="3" customFormat="1">
      <c r="A79" s="224" t="s">
        <v>7</v>
      </c>
      <c r="B79" s="234" t="s">
        <v>743</v>
      </c>
      <c r="C79" s="135" t="s">
        <v>409</v>
      </c>
      <c r="D79" s="43">
        <f>ROUND(IF('Indicator Data'!D81=0,0.1,IF(LOG('Indicator Data'!D81)&gt;D$85,10,IF(LOG('Indicator Data'!D81)&lt;D$86,0,10-(D$85-LOG('Indicator Data'!D81))/(D$85-D$86)*10))),1)</f>
        <v>9.3000000000000007</v>
      </c>
      <c r="E79" s="43">
        <f>ROUND(IF('Indicator Data'!E81=0,0.1,IF(LOG('Indicator Data'!E81)&gt;E$85,10,IF(LOG('Indicator Data'!E81)&lt;E$86,0,10-(E$85-LOG('Indicator Data'!E81))/(E$85-E$86)*10))),1)</f>
        <v>9.5</v>
      </c>
      <c r="F79" s="43">
        <f t="shared" si="40"/>
        <v>9.4</v>
      </c>
      <c r="G79" s="43">
        <f>ROUND(IF('Indicator Data'!H81="No data",0.1,IF('Indicator Data'!H81=0,0,IF(LOG('Indicator Data'!H81)&gt;G$85,10,IF(LOG('Indicator Data'!H81)&lt;G$86,0,10-(G$85-LOG('Indicator Data'!H81))/(G$85-G$86)*10)))),1)</f>
        <v>8.8000000000000007</v>
      </c>
      <c r="H79" s="43">
        <f>ROUND(IF('Indicator Data'!F81=0,0,IF(LOG('Indicator Data'!F81)&gt;H$85,10,IF(LOG('Indicator Data'!F81)&lt;H$86,0,10-(H$85-LOG('Indicator Data'!F81))/(H$85-H$86)*10))),1)</f>
        <v>1.8</v>
      </c>
      <c r="I79" s="43">
        <f>ROUND(IF('Indicator Data'!G81=0,0,IF(LOG('Indicator Data'!G81)&gt;I$85,10,IF(LOG('Indicator Data'!G81)&lt;I$86,0,10-(I$85-LOG('Indicator Data'!G81))/(I$85-I$86)*10))),1)</f>
        <v>0</v>
      </c>
      <c r="J79" s="43">
        <f t="shared" si="41"/>
        <v>0.9</v>
      </c>
      <c r="K79" s="43">
        <f>IF('Indicator Data'!J81="No data","x",ROUND(IF('Indicator Data'!J81=0,0,IF(LOG('Indicator Data'!J81)&gt;K$85,10,IF(LOG('Indicator Data'!J81)&lt;K$86,0,10-(K$85-LOG('Indicator Data'!J81))/(K$85-K$86)*10))),1))</f>
        <v>0</v>
      </c>
      <c r="L79" s="44">
        <f>'Indicator Data'!D81/'Indicator Data'!$BE81</f>
        <v>2.1052883073548628E-3</v>
      </c>
      <c r="M79" s="44">
        <f>'Indicator Data'!E81/'Indicator Data'!$BE81</f>
        <v>7.7168052659072248E-4</v>
      </c>
      <c r="N79" s="44">
        <f>IF(G79=0.1,0,'Indicator Data'!H81/'Indicator Data'!$BE81)</f>
        <v>4.2002202146001382E-3</v>
      </c>
      <c r="O79" s="44">
        <f>'Indicator Data'!F81/'Indicator Data'!$BE81</f>
        <v>2.8202120661150208E-6</v>
      </c>
      <c r="P79" s="44">
        <f>'Indicator Data'!G81/'Indicator Data'!$BE81</f>
        <v>0</v>
      </c>
      <c r="Q79" s="44">
        <f>IF('Indicator Data'!J81="No data","x",'Indicator Data'!J81/'Indicator Data'!$BE81)</f>
        <v>0</v>
      </c>
      <c r="R79" s="43">
        <f t="shared" si="42"/>
        <v>10</v>
      </c>
      <c r="S79" s="43">
        <f t="shared" si="43"/>
        <v>7.7</v>
      </c>
      <c r="T79" s="43">
        <f t="shared" si="44"/>
        <v>9.1999999999999993</v>
      </c>
      <c r="U79" s="43">
        <f t="shared" si="45"/>
        <v>2.8</v>
      </c>
      <c r="V79" s="43">
        <f t="shared" si="46"/>
        <v>0</v>
      </c>
      <c r="W79" s="43">
        <f t="shared" si="47"/>
        <v>0</v>
      </c>
      <c r="X79" s="43">
        <f t="shared" si="48"/>
        <v>0</v>
      </c>
      <c r="Y79" s="43">
        <f>IF('Indicator Data'!J81="No data","x",ROUND(IF(Q79&gt;Y$85,10,IF(Q79&lt;Y$86,0,10-(Y$85-Q79)/(Y$85-Y$86)*10)),1))</f>
        <v>0</v>
      </c>
      <c r="Z79" s="43">
        <f t="shared" si="49"/>
        <v>9.6999999999999993</v>
      </c>
      <c r="AA79" s="43">
        <f t="shared" si="50"/>
        <v>8.6</v>
      </c>
      <c r="AB79" s="43">
        <f t="shared" si="51"/>
        <v>0.9</v>
      </c>
      <c r="AC79" s="43">
        <f t="shared" si="52"/>
        <v>0</v>
      </c>
      <c r="AD79" s="43">
        <f t="shared" si="53"/>
        <v>0.5</v>
      </c>
      <c r="AE79" s="43">
        <f t="shared" si="57"/>
        <v>0</v>
      </c>
      <c r="AF79" s="45">
        <f t="shared" si="54"/>
        <v>9.3000000000000007</v>
      </c>
      <c r="AG79" s="45">
        <f t="shared" si="55"/>
        <v>6.7</v>
      </c>
      <c r="AH79" s="45">
        <f t="shared" si="58"/>
        <v>0.5</v>
      </c>
      <c r="AI79" s="43">
        <f>IF('Indicator Data'!I81="No data","x",IF('Indicator Data'!BC81&lt;1000,"x",ROUND((IF('Indicator Data'!I81&gt;AI$85,10,IF('Indicator Data'!I81&lt;AI$86,0,10-(AI$85-'Indicator Data'!I81)/(AI$85-AI$86)*10))),1)))</f>
        <v>8.8000000000000007</v>
      </c>
      <c r="AJ79" s="45">
        <f t="shared" si="59"/>
        <v>4.4000000000000004</v>
      </c>
      <c r="AK79" s="144">
        <f t="shared" si="60"/>
        <v>6.2</v>
      </c>
      <c r="AL79" s="43">
        <f>ROUND(IF('Indicator Data'!N81=0,0,IF('Indicator Data'!N81&gt;AL$85,10,IF('Indicator Data'!N81&lt;AL$86,0,10-(AL$85-'Indicator Data'!N81)/(AL$85-AL$86)*10))),1)</f>
        <v>5.9</v>
      </c>
      <c r="AM79" s="43">
        <f>ROUND(IF('Indicator Data'!O81=0,0,IF(LOG('Indicator Data'!O81)&gt;LOG(AM$85),10,IF(LOG('Indicator Data'!O81)&lt;LOG(AM$86),0,10-(LOG(AM$85)-LOG('Indicator Data'!O81))/(LOG(AM$85)-LOG(AM$86))*10))),1)</f>
        <v>8.1999999999999993</v>
      </c>
      <c r="AN79" s="45">
        <f t="shared" si="56"/>
        <v>7.2</v>
      </c>
      <c r="AO79" s="43">
        <f>'Indicator Data'!K81</f>
        <v>7</v>
      </c>
      <c r="AP79" s="43">
        <f>'Indicator Data'!L81</f>
        <v>0</v>
      </c>
      <c r="AQ79" s="45">
        <f t="shared" si="61"/>
        <v>4.4000000000000004</v>
      </c>
      <c r="AR79" s="144">
        <f t="shared" si="63"/>
        <v>6</v>
      </c>
      <c r="AS79" s="14"/>
      <c r="AT79" s="78"/>
    </row>
    <row r="80" spans="1:46" s="3" customFormat="1">
      <c r="A80" s="224" t="s">
        <v>7</v>
      </c>
      <c r="B80" s="234" t="s">
        <v>744</v>
      </c>
      <c r="C80" s="135" t="s">
        <v>410</v>
      </c>
      <c r="D80" s="43">
        <f>ROUND(IF('Indicator Data'!D82=0,0.1,IF(LOG('Indicator Data'!D82)&gt;D$85,10,IF(LOG('Indicator Data'!D82)&lt;D$86,0,10-(D$85-LOG('Indicator Data'!D82))/(D$85-D$86)*10))),1)</f>
        <v>7.4</v>
      </c>
      <c r="E80" s="43">
        <f>ROUND(IF('Indicator Data'!E82=0,0.1,IF(LOG('Indicator Data'!E82)&gt;E$85,10,IF(LOG('Indicator Data'!E82)&lt;E$86,0,10-(E$85-LOG('Indicator Data'!E82))/(E$85-E$86)*10))),1)</f>
        <v>0.1</v>
      </c>
      <c r="F80" s="43">
        <f t="shared" si="40"/>
        <v>4.7</v>
      </c>
      <c r="G80" s="43">
        <f>ROUND(IF('Indicator Data'!H82="No data",0.1,IF('Indicator Data'!H82=0,0,IF(LOG('Indicator Data'!H82)&gt;G$85,10,IF(LOG('Indicator Data'!H82)&lt;G$86,0,10-(G$85-LOG('Indicator Data'!H82))/(G$85-G$86)*10)))),1)</f>
        <v>7.9</v>
      </c>
      <c r="H80" s="43">
        <f>ROUND(IF('Indicator Data'!F82=0,0,IF(LOG('Indicator Data'!F82)&gt;H$85,10,IF(LOG('Indicator Data'!F82)&lt;H$86,0,10-(H$85-LOG('Indicator Data'!F82))/(H$85-H$86)*10))),1)</f>
        <v>0</v>
      </c>
      <c r="I80" s="43">
        <f>ROUND(IF('Indicator Data'!G82=0,0,IF(LOG('Indicator Data'!G82)&gt;I$85,10,IF(LOG('Indicator Data'!G82)&lt;I$86,0,10-(I$85-LOG('Indicator Data'!G82))/(I$85-I$86)*10))),1)</f>
        <v>0</v>
      </c>
      <c r="J80" s="43">
        <f t="shared" si="41"/>
        <v>0</v>
      </c>
      <c r="K80" s="43">
        <f>IF('Indicator Data'!J82="No data","x",ROUND(IF('Indicator Data'!J82=0,0,IF(LOG('Indicator Data'!J82)&gt;K$85,10,IF(LOG('Indicator Data'!J82)&lt;K$86,0,10-(K$85-LOG('Indicator Data'!J82))/(K$85-K$86)*10))),1))</f>
        <v>0</v>
      </c>
      <c r="L80" s="44">
        <f>'Indicator Data'!D82/'Indicator Data'!$BE82</f>
        <v>2.1047433594839314E-3</v>
      </c>
      <c r="M80" s="44">
        <f>'Indicator Data'!E82/'Indicator Data'!$BE82</f>
        <v>0</v>
      </c>
      <c r="N80" s="44">
        <f>IF(G80=0.1,0,'Indicator Data'!H82/'Indicator Data'!$BE82)</f>
        <v>7.3171591252988921E-3</v>
      </c>
      <c r="O80" s="44">
        <f>'Indicator Data'!F82/'Indicator Data'!$BE82</f>
        <v>0</v>
      </c>
      <c r="P80" s="44">
        <f>'Indicator Data'!G82/'Indicator Data'!$BE82</f>
        <v>0</v>
      </c>
      <c r="Q80" s="44">
        <f>IF('Indicator Data'!J82="No data","x",'Indicator Data'!J82/'Indicator Data'!$BE82)</f>
        <v>0</v>
      </c>
      <c r="R80" s="43">
        <f t="shared" si="42"/>
        <v>10</v>
      </c>
      <c r="S80" s="43">
        <f t="shared" si="43"/>
        <v>0</v>
      </c>
      <c r="T80" s="43">
        <f t="shared" si="44"/>
        <v>7.6</v>
      </c>
      <c r="U80" s="43">
        <f t="shared" si="45"/>
        <v>4.9000000000000004</v>
      </c>
      <c r="V80" s="43">
        <f t="shared" si="46"/>
        <v>0</v>
      </c>
      <c r="W80" s="43">
        <f t="shared" si="47"/>
        <v>0</v>
      </c>
      <c r="X80" s="43">
        <f t="shared" si="48"/>
        <v>0</v>
      </c>
      <c r="Y80" s="43">
        <f>IF('Indicator Data'!J82="No data","x",ROUND(IF(Q80&gt;Y$85,10,IF(Q80&lt;Y$86,0,10-(Y$85-Q80)/(Y$85-Y$86)*10)),1))</f>
        <v>0</v>
      </c>
      <c r="Z80" s="43">
        <f t="shared" si="49"/>
        <v>8.6999999999999993</v>
      </c>
      <c r="AA80" s="43">
        <f t="shared" si="50"/>
        <v>0.1</v>
      </c>
      <c r="AB80" s="43">
        <f t="shared" si="51"/>
        <v>0</v>
      </c>
      <c r="AC80" s="43">
        <f t="shared" si="52"/>
        <v>0</v>
      </c>
      <c r="AD80" s="43">
        <f t="shared" si="53"/>
        <v>0</v>
      </c>
      <c r="AE80" s="43">
        <f t="shared" si="57"/>
        <v>0</v>
      </c>
      <c r="AF80" s="45">
        <f t="shared" si="54"/>
        <v>6.4</v>
      </c>
      <c r="AG80" s="45">
        <f t="shared" si="55"/>
        <v>6.6</v>
      </c>
      <c r="AH80" s="45">
        <f t="shared" si="58"/>
        <v>0</v>
      </c>
      <c r="AI80" s="43">
        <f>IF('Indicator Data'!I82="No data","x",IF('Indicator Data'!BC82&lt;1000,"x",ROUND((IF('Indicator Data'!I82&gt;AI$85,10,IF('Indicator Data'!I82&lt;AI$86,0,10-(AI$85-'Indicator Data'!I82)/(AI$85-AI$86)*10))),1)))</f>
        <v>10</v>
      </c>
      <c r="AJ80" s="45">
        <f t="shared" si="59"/>
        <v>5</v>
      </c>
      <c r="AK80" s="144">
        <f t="shared" si="60"/>
        <v>4.9000000000000004</v>
      </c>
      <c r="AL80" s="43">
        <f>ROUND(IF('Indicator Data'!N82=0,0,IF('Indicator Data'!N82&gt;AL$85,10,IF('Indicator Data'!N82&lt;AL$86,0,10-(AL$85-'Indicator Data'!N82)/(AL$85-AL$86)*10))),1)</f>
        <v>5.9</v>
      </c>
      <c r="AM80" s="43">
        <f>ROUND(IF('Indicator Data'!O82=0,0,IF(LOG('Indicator Data'!O82)&gt;LOG(AM$85),10,IF(LOG('Indicator Data'!O82)&lt;LOG(AM$86),0,10-(LOG(AM$85)-LOG('Indicator Data'!O82))/(LOG(AM$85)-LOG(AM$86))*10))),1)</f>
        <v>8.1999999999999993</v>
      </c>
      <c r="AN80" s="45">
        <f t="shared" si="56"/>
        <v>7.2</v>
      </c>
      <c r="AO80" s="43">
        <f>'Indicator Data'!K82</f>
        <v>7</v>
      </c>
      <c r="AP80" s="43">
        <f>'Indicator Data'!L82</f>
        <v>0</v>
      </c>
      <c r="AQ80" s="45">
        <f t="shared" si="61"/>
        <v>4.4000000000000004</v>
      </c>
      <c r="AR80" s="144">
        <f t="shared" si="63"/>
        <v>6</v>
      </c>
      <c r="AS80" s="14"/>
      <c r="AT80" s="78"/>
    </row>
    <row r="81" spans="1:46" s="3" customFormat="1">
      <c r="A81" s="224" t="s">
        <v>7</v>
      </c>
      <c r="B81" s="234" t="s">
        <v>745</v>
      </c>
      <c r="C81" s="135" t="s">
        <v>411</v>
      </c>
      <c r="D81" s="43">
        <f>ROUND(IF('Indicator Data'!D83=0,0.1,IF(LOG('Indicator Data'!D83)&gt;D$85,10,IF(LOG('Indicator Data'!D83)&lt;D$86,0,10-(D$85-LOG('Indicator Data'!D83))/(D$85-D$86)*10))),1)</f>
        <v>8.9</v>
      </c>
      <c r="E81" s="43">
        <f>ROUND(IF('Indicator Data'!E83=0,0.1,IF(LOG('Indicator Data'!E83)&gt;E$85,10,IF(LOG('Indicator Data'!E83)&lt;E$86,0,10-(E$85-LOG('Indicator Data'!E83))/(E$85-E$86)*10))),1)</f>
        <v>9.5</v>
      </c>
      <c r="F81" s="43">
        <f t="shared" si="40"/>
        <v>9.1999999999999993</v>
      </c>
      <c r="G81" s="43">
        <f>ROUND(IF('Indicator Data'!H83="No data",0.1,IF('Indicator Data'!H83=0,0,IF(LOG('Indicator Data'!H83)&gt;G$85,10,IF(LOG('Indicator Data'!H83)&lt;G$86,0,10-(G$85-LOG('Indicator Data'!H83))/(G$85-G$86)*10)))),1)</f>
        <v>8.6999999999999993</v>
      </c>
      <c r="H81" s="43">
        <f>ROUND(IF('Indicator Data'!F83=0,0,IF(LOG('Indicator Data'!F83)&gt;H$85,10,IF(LOG('Indicator Data'!F83)&lt;H$86,0,10-(H$85-LOG('Indicator Data'!F83))/(H$85-H$86)*10))),1)</f>
        <v>6.8</v>
      </c>
      <c r="I81" s="43">
        <f>ROUND(IF('Indicator Data'!G83=0,0,IF(LOG('Indicator Data'!G83)&gt;I$85,10,IF(LOG('Indicator Data'!G83)&lt;I$86,0,10-(I$85-LOG('Indicator Data'!G83))/(I$85-I$86)*10))),1)</f>
        <v>7.9</v>
      </c>
      <c r="J81" s="43">
        <f t="shared" si="41"/>
        <v>7.4</v>
      </c>
      <c r="K81" s="43">
        <f>IF('Indicator Data'!J83="No data","x",ROUND(IF('Indicator Data'!J83=0,0,IF(LOG('Indicator Data'!J83)&gt;K$85,10,IF(LOG('Indicator Data'!J83)&lt;K$86,0,10-(K$85-LOG('Indicator Data'!J83))/(K$85-K$86)*10))),1))</f>
        <v>0</v>
      </c>
      <c r="L81" s="44">
        <f>'Indicator Data'!D83/'Indicator Data'!$BE83</f>
        <v>2.1050939524334959E-3</v>
      </c>
      <c r="M81" s="44">
        <f>'Indicator Data'!E83/'Indicator Data'!$BE83</f>
        <v>9.1877544124029564E-4</v>
      </c>
      <c r="N81" s="44">
        <f>IF(G81=0.1,0,'Indicator Data'!H83/'Indicator Data'!$BE83)</f>
        <v>5.0861452752820578E-3</v>
      </c>
      <c r="O81" s="44">
        <f>'Indicator Data'!F83/'Indicator Data'!$BE83</f>
        <v>1.0832782747924193E-3</v>
      </c>
      <c r="P81" s="44">
        <f>'Indicator Data'!G83/'Indicator Data'!$BE83</f>
        <v>6.4264568492065932E-4</v>
      </c>
      <c r="Q81" s="44">
        <f>IF('Indicator Data'!J83="No data","x",'Indicator Data'!J83/'Indicator Data'!$BE83)</f>
        <v>0</v>
      </c>
      <c r="R81" s="43">
        <f t="shared" si="42"/>
        <v>10</v>
      </c>
      <c r="S81" s="43">
        <f t="shared" si="43"/>
        <v>9.1999999999999993</v>
      </c>
      <c r="T81" s="43">
        <f t="shared" si="44"/>
        <v>9.6999999999999993</v>
      </c>
      <c r="U81" s="43">
        <f t="shared" si="45"/>
        <v>3.4</v>
      </c>
      <c r="V81" s="43">
        <f t="shared" si="46"/>
        <v>3.6</v>
      </c>
      <c r="W81" s="43">
        <f t="shared" si="47"/>
        <v>10</v>
      </c>
      <c r="X81" s="43">
        <f t="shared" si="48"/>
        <v>8.1999999999999993</v>
      </c>
      <c r="Y81" s="43">
        <f>IF('Indicator Data'!J83="No data","x",ROUND(IF(Q81&gt;Y$85,10,IF(Q81&lt;Y$86,0,10-(Y$85-Q81)/(Y$85-Y$86)*10)),1))</f>
        <v>0</v>
      </c>
      <c r="Z81" s="43">
        <f t="shared" si="49"/>
        <v>9.5</v>
      </c>
      <c r="AA81" s="43">
        <f t="shared" si="50"/>
        <v>9.4</v>
      </c>
      <c r="AB81" s="43">
        <f t="shared" si="51"/>
        <v>5.2</v>
      </c>
      <c r="AC81" s="43">
        <f t="shared" si="52"/>
        <v>9</v>
      </c>
      <c r="AD81" s="43">
        <f t="shared" si="53"/>
        <v>7.6</v>
      </c>
      <c r="AE81" s="43">
        <f t="shared" si="57"/>
        <v>0</v>
      </c>
      <c r="AF81" s="45">
        <f t="shared" si="54"/>
        <v>9.5</v>
      </c>
      <c r="AG81" s="45">
        <f t="shared" si="55"/>
        <v>6.8</v>
      </c>
      <c r="AH81" s="45">
        <f t="shared" si="58"/>
        <v>7.8</v>
      </c>
      <c r="AI81" s="43">
        <f>IF('Indicator Data'!I83="No data","x",IF('Indicator Data'!BC83&lt;1000,"x",ROUND((IF('Indicator Data'!I83&gt;AI$85,10,IF('Indicator Data'!I83&lt;AI$86,0,10-(AI$85-'Indicator Data'!I83)/(AI$85-AI$86)*10))),1)))</f>
        <v>10</v>
      </c>
      <c r="AJ81" s="45">
        <f t="shared" si="59"/>
        <v>5</v>
      </c>
      <c r="AK81" s="144">
        <f t="shared" si="60"/>
        <v>7.7</v>
      </c>
      <c r="AL81" s="43">
        <f>ROUND(IF('Indicator Data'!N83=0,0,IF('Indicator Data'!N83&gt;AL$85,10,IF('Indicator Data'!N83&lt;AL$86,0,10-(AL$85-'Indicator Data'!N83)/(AL$85-AL$86)*10))),1)</f>
        <v>5.9</v>
      </c>
      <c r="AM81" s="43">
        <f>ROUND(IF('Indicator Data'!O83=0,0,IF(LOG('Indicator Data'!O83)&gt;LOG(AM$85),10,IF(LOG('Indicator Data'!O83)&lt;LOG(AM$86),0,10-(LOG(AM$85)-LOG('Indicator Data'!O83))/(LOG(AM$85)-LOG(AM$86))*10))),1)</f>
        <v>8.1999999999999993</v>
      </c>
      <c r="AN81" s="45">
        <f t="shared" si="56"/>
        <v>7.2</v>
      </c>
      <c r="AO81" s="43">
        <f>'Indicator Data'!K83</f>
        <v>7</v>
      </c>
      <c r="AP81" s="43">
        <f>'Indicator Data'!L83</f>
        <v>0</v>
      </c>
      <c r="AQ81" s="45">
        <f t="shared" si="61"/>
        <v>4.4000000000000004</v>
      </c>
      <c r="AR81" s="144">
        <f t="shared" si="63"/>
        <v>6</v>
      </c>
      <c r="AS81" s="14"/>
      <c r="AT81" s="78"/>
    </row>
    <row r="82" spans="1:46" s="3" customFormat="1">
      <c r="A82" s="224" t="s">
        <v>7</v>
      </c>
      <c r="B82" s="234" t="s">
        <v>331</v>
      </c>
      <c r="C82" s="135" t="s">
        <v>412</v>
      </c>
      <c r="D82" s="43">
        <f>ROUND(IF('Indicator Data'!D84=0,0.1,IF(LOG('Indicator Data'!D84)&gt;D$85,10,IF(LOG('Indicator Data'!D84)&lt;D$86,0,10-(D$85-LOG('Indicator Data'!D84))/(D$85-D$86)*10))),1)</f>
        <v>9.1999999999999993</v>
      </c>
      <c r="E82" s="43">
        <f>ROUND(IF('Indicator Data'!E84=0,0.1,IF(LOG('Indicator Data'!E84)&gt;E$85,10,IF(LOG('Indicator Data'!E84)&lt;E$86,0,10-(E$85-LOG('Indicator Data'!E84))/(E$85-E$86)*10))),1)</f>
        <v>10</v>
      </c>
      <c r="F82" s="43">
        <f t="shared" si="40"/>
        <v>9.6999999999999993</v>
      </c>
      <c r="G82" s="43">
        <f>ROUND(IF('Indicator Data'!H84="No data",0.1,IF('Indicator Data'!H84=0,0,IF(LOG('Indicator Data'!H84)&gt;G$85,10,IF(LOG('Indicator Data'!H84)&lt;G$86,0,10-(G$85-LOG('Indicator Data'!H84))/(G$85-G$86)*10)))),1)</f>
        <v>8.8000000000000007</v>
      </c>
      <c r="H82" s="43">
        <f>ROUND(IF('Indicator Data'!F84=0,0,IF(LOG('Indicator Data'!F84)&gt;H$85,10,IF(LOG('Indicator Data'!F84)&lt;H$86,0,10-(H$85-LOG('Indicator Data'!F84))/(H$85-H$86)*10))),1)</f>
        <v>5.7</v>
      </c>
      <c r="I82" s="43">
        <f>ROUND(IF('Indicator Data'!G84=0,0,IF(LOG('Indicator Data'!G84)&gt;I$85,10,IF(LOG('Indicator Data'!G84)&lt;I$86,0,10-(I$85-LOG('Indicator Data'!G84))/(I$85-I$86)*10))),1)</f>
        <v>7</v>
      </c>
      <c r="J82" s="43">
        <f t="shared" si="41"/>
        <v>6.4</v>
      </c>
      <c r="K82" s="43">
        <f>IF('Indicator Data'!J84="No data","x",ROUND(IF('Indicator Data'!J84=0,0,IF(LOG('Indicator Data'!J84)&gt;K$85,10,IF(LOG('Indicator Data'!J84)&lt;K$86,0,10-(K$85-LOG('Indicator Data'!J84))/(K$85-K$86)*10))),1))</f>
        <v>0</v>
      </c>
      <c r="L82" s="44">
        <f>'Indicator Data'!D84/'Indicator Data'!$BE84</f>
        <v>2.1052784821924014E-3</v>
      </c>
      <c r="M82" s="44">
        <f>'Indicator Data'!E84/'Indicator Data'!$BE84</f>
        <v>1.694008182538783E-3</v>
      </c>
      <c r="N82" s="44">
        <f>IF(G82=0.1,0,'Indicator Data'!H84/'Indicator Data'!$BE84)</f>
        <v>4.3233508462450707E-3</v>
      </c>
      <c r="O82" s="44">
        <f>'Indicator Data'!F84/'Indicator Data'!$BE84</f>
        <v>2.4676217979217099E-4</v>
      </c>
      <c r="P82" s="44">
        <f>'Indicator Data'!G84/'Indicator Data'!$BE84</f>
        <v>2.1733508076523104E-4</v>
      </c>
      <c r="Q82" s="44">
        <f>IF('Indicator Data'!J84="No data","x",'Indicator Data'!J84/'Indicator Data'!$BE84)</f>
        <v>0</v>
      </c>
      <c r="R82" s="43">
        <f t="shared" si="42"/>
        <v>10</v>
      </c>
      <c r="S82" s="43">
        <f t="shared" si="43"/>
        <v>10</v>
      </c>
      <c r="T82" s="43">
        <f t="shared" si="44"/>
        <v>10</v>
      </c>
      <c r="U82" s="43">
        <f t="shared" si="45"/>
        <v>2.9</v>
      </c>
      <c r="V82" s="43">
        <f t="shared" si="46"/>
        <v>0.8</v>
      </c>
      <c r="W82" s="43">
        <f t="shared" si="47"/>
        <v>4.3</v>
      </c>
      <c r="X82" s="43">
        <f t="shared" si="48"/>
        <v>2.7</v>
      </c>
      <c r="Y82" s="43">
        <f>IF('Indicator Data'!J84="No data","x",ROUND(IF(Q82&gt;Y$85,10,IF(Q82&lt;Y$86,0,10-(Y$85-Q82)/(Y$85-Y$86)*10)),1))</f>
        <v>0</v>
      </c>
      <c r="Z82" s="43">
        <f t="shared" si="49"/>
        <v>9.6</v>
      </c>
      <c r="AA82" s="43">
        <f t="shared" si="50"/>
        <v>10</v>
      </c>
      <c r="AB82" s="43">
        <f t="shared" si="51"/>
        <v>3.3</v>
      </c>
      <c r="AC82" s="43">
        <f t="shared" si="52"/>
        <v>5.7</v>
      </c>
      <c r="AD82" s="43">
        <f t="shared" si="53"/>
        <v>4.5999999999999996</v>
      </c>
      <c r="AE82" s="43">
        <f t="shared" si="57"/>
        <v>0</v>
      </c>
      <c r="AF82" s="45">
        <f t="shared" si="54"/>
        <v>9.9</v>
      </c>
      <c r="AG82" s="45">
        <f t="shared" si="55"/>
        <v>6.8</v>
      </c>
      <c r="AH82" s="45">
        <f t="shared" si="58"/>
        <v>4.8</v>
      </c>
      <c r="AI82" s="43">
        <f>IF('Indicator Data'!I84="No data","x",IF('Indicator Data'!BC84&lt;1000,"x",ROUND((IF('Indicator Data'!I84&gt;AI$85,10,IF('Indicator Data'!I84&lt;AI$86,0,10-(AI$85-'Indicator Data'!I84)/(AI$85-AI$86)*10))),1)))</f>
        <v>10</v>
      </c>
      <c r="AJ82" s="45">
        <f t="shared" si="59"/>
        <v>5</v>
      </c>
      <c r="AK82" s="144">
        <f t="shared" si="60"/>
        <v>7.3</v>
      </c>
      <c r="AL82" s="43">
        <f>ROUND(IF('Indicator Data'!N84=0,0,IF('Indicator Data'!N84&gt;AL$85,10,IF('Indicator Data'!N84&lt;AL$86,0,10-(AL$85-'Indicator Data'!N84)/(AL$85-AL$86)*10))),1)</f>
        <v>5.9</v>
      </c>
      <c r="AM82" s="43">
        <f>ROUND(IF('Indicator Data'!O84=0,0,IF(LOG('Indicator Data'!O84)&gt;LOG(AM$85),10,IF(LOG('Indicator Data'!O84)&lt;LOG(AM$86),0,10-(LOG(AM$85)-LOG('Indicator Data'!O84))/(LOG(AM$85)-LOG(AM$86))*10))),1)</f>
        <v>8.1999999999999993</v>
      </c>
      <c r="AN82" s="45">
        <f t="shared" si="56"/>
        <v>7.2</v>
      </c>
      <c r="AO82" s="43">
        <f>'Indicator Data'!K84</f>
        <v>7</v>
      </c>
      <c r="AP82" s="43">
        <f>'Indicator Data'!L84</f>
        <v>0</v>
      </c>
      <c r="AQ82" s="45">
        <f t="shared" si="61"/>
        <v>4.4000000000000004</v>
      </c>
      <c r="AR82" s="144">
        <f t="shared" si="63"/>
        <v>6</v>
      </c>
      <c r="AS82" s="14"/>
      <c r="AT82" s="78"/>
    </row>
    <row r="83" spans="1:46" s="3" customFormat="1">
      <c r="A83" s="224" t="s">
        <v>7</v>
      </c>
      <c r="B83" s="234" t="s">
        <v>332</v>
      </c>
      <c r="C83" s="135" t="s">
        <v>413</v>
      </c>
      <c r="D83" s="43">
        <f>ROUND(IF('Indicator Data'!D85=0,0.1,IF(LOG('Indicator Data'!D85)&gt;D$85,10,IF(LOG('Indicator Data'!D85)&lt;D$86,0,10-(D$85-LOG('Indicator Data'!D85))/(D$85-D$86)*10))),1)</f>
        <v>8.8000000000000007</v>
      </c>
      <c r="E83" s="43">
        <f>ROUND(IF('Indicator Data'!E85=0,0.1,IF(LOG('Indicator Data'!E85)&gt;E$85,10,IF(LOG('Indicator Data'!E85)&lt;E$86,0,10-(E$85-LOG('Indicator Data'!E85))/(E$85-E$86)*10))),1)</f>
        <v>10</v>
      </c>
      <c r="F83" s="43">
        <f t="shared" si="40"/>
        <v>9.5</v>
      </c>
      <c r="G83" s="43">
        <f>ROUND(IF('Indicator Data'!H85="No data",0.1,IF('Indicator Data'!H85=0,0,IF(LOG('Indicator Data'!H85)&gt;G$85,10,IF(LOG('Indicator Data'!H85)&lt;G$86,0,10-(G$85-LOG('Indicator Data'!H85))/(G$85-G$86)*10)))),1)</f>
        <v>0</v>
      </c>
      <c r="H83" s="43">
        <f>ROUND(IF('Indicator Data'!F85=0,0,IF(LOG('Indicator Data'!F85)&gt;H$85,10,IF(LOG('Indicator Data'!F85)&lt;H$86,0,10-(H$85-LOG('Indicator Data'!F85))/(H$85-H$86)*10))),1)</f>
        <v>0</v>
      </c>
      <c r="I83" s="43">
        <f>ROUND(IF('Indicator Data'!G85=0,0,IF(LOG('Indicator Data'!G85)&gt;I$85,10,IF(LOG('Indicator Data'!G85)&lt;I$86,0,10-(I$85-LOG('Indicator Data'!G85))/(I$85-I$86)*10))),1)</f>
        <v>0</v>
      </c>
      <c r="J83" s="43">
        <f t="shared" si="41"/>
        <v>0</v>
      </c>
      <c r="K83" s="43">
        <f>IF('Indicator Data'!J85="No data","x",ROUND(IF('Indicator Data'!J85=0,0,IF(LOG('Indicator Data'!J85)&gt;K$85,10,IF(LOG('Indicator Data'!J85)&lt;K$86,0,10-(K$85-LOG('Indicator Data'!J85))/(K$85-K$86)*10))),1))</f>
        <v>0</v>
      </c>
      <c r="L83" s="44">
        <f>'Indicator Data'!D85/'Indicator Data'!$BE85</f>
        <v>2.1051084431895979E-3</v>
      </c>
      <c r="M83" s="44">
        <f>'Indicator Data'!E85/'Indicator Data'!$BE85</f>
        <v>2.1051084431895979E-3</v>
      </c>
      <c r="N83" s="44">
        <f>IF(G83=0.1,0,'Indicator Data'!H85/'Indicator Data'!$BE85)</f>
        <v>0</v>
      </c>
      <c r="O83" s="44">
        <f>'Indicator Data'!F85/'Indicator Data'!$BE85</f>
        <v>0</v>
      </c>
      <c r="P83" s="44">
        <f>'Indicator Data'!G85/'Indicator Data'!$BE85</f>
        <v>0</v>
      </c>
      <c r="Q83" s="44">
        <f>IF('Indicator Data'!J85="No data","x",'Indicator Data'!J85/'Indicator Data'!$BE85)</f>
        <v>0</v>
      </c>
      <c r="R83" s="43">
        <f t="shared" si="42"/>
        <v>10</v>
      </c>
      <c r="S83" s="43">
        <f t="shared" si="43"/>
        <v>10</v>
      </c>
      <c r="T83" s="43">
        <f t="shared" si="44"/>
        <v>10</v>
      </c>
      <c r="U83" s="43">
        <f t="shared" si="45"/>
        <v>0.1</v>
      </c>
      <c r="V83" s="43">
        <f t="shared" si="46"/>
        <v>0</v>
      </c>
      <c r="W83" s="43">
        <f t="shared" si="47"/>
        <v>0</v>
      </c>
      <c r="X83" s="43">
        <f t="shared" si="48"/>
        <v>0</v>
      </c>
      <c r="Y83" s="43">
        <f>IF('Indicator Data'!J85="No data","x",ROUND(IF(Q83&gt;Y$85,10,IF(Q83&lt;Y$86,0,10-(Y$85-Q83)/(Y$85-Y$86)*10)),1))</f>
        <v>0</v>
      </c>
      <c r="Z83" s="43">
        <f t="shared" si="49"/>
        <v>9.4</v>
      </c>
      <c r="AA83" s="43">
        <f t="shared" si="50"/>
        <v>10</v>
      </c>
      <c r="AB83" s="43">
        <f t="shared" si="51"/>
        <v>0</v>
      </c>
      <c r="AC83" s="43">
        <f t="shared" si="52"/>
        <v>0</v>
      </c>
      <c r="AD83" s="43">
        <f t="shared" si="53"/>
        <v>0</v>
      </c>
      <c r="AE83" s="43">
        <f t="shared" si="57"/>
        <v>0</v>
      </c>
      <c r="AF83" s="45">
        <f t="shared" si="54"/>
        <v>9.8000000000000007</v>
      </c>
      <c r="AG83" s="45">
        <f t="shared" si="55"/>
        <v>0.1</v>
      </c>
      <c r="AH83" s="45">
        <f t="shared" si="58"/>
        <v>0</v>
      </c>
      <c r="AI83" s="43" t="str">
        <f>IF('Indicator Data'!I85="No data","x",IF('Indicator Data'!BC85&lt;1000,"x",ROUND((IF('Indicator Data'!I85&gt;AI$85,10,IF('Indicator Data'!I85&lt;AI$86,0,10-(AI$85-'Indicator Data'!I85)/(AI$85-AI$86)*10))),1)))</f>
        <v>x</v>
      </c>
      <c r="AJ83" s="45">
        <f t="shared" si="59"/>
        <v>0</v>
      </c>
      <c r="AK83" s="144">
        <f t="shared" si="60"/>
        <v>4.5999999999999996</v>
      </c>
      <c r="AL83" s="43">
        <f>ROUND(IF('Indicator Data'!N85=0,0,IF('Indicator Data'!N85&gt;AL$85,10,IF('Indicator Data'!N85&lt;AL$86,0,10-(AL$85-'Indicator Data'!N85)/(AL$85-AL$86)*10))),1)</f>
        <v>5.9</v>
      </c>
      <c r="AM83" s="43">
        <f>ROUND(IF('Indicator Data'!O85=0,0,IF(LOG('Indicator Data'!O85)&gt;LOG(AM$85),10,IF(LOG('Indicator Data'!O85)&lt;LOG(AM$86),0,10-(LOG(AM$85)-LOG('Indicator Data'!O85))/(LOG(AM$85)-LOG(AM$86))*10))),1)</f>
        <v>8.1999999999999993</v>
      </c>
      <c r="AN83" s="45">
        <f t="shared" si="56"/>
        <v>7.2</v>
      </c>
      <c r="AO83" s="43">
        <f>'Indicator Data'!K85</f>
        <v>7</v>
      </c>
      <c r="AP83" s="43">
        <f>'Indicator Data'!L85</f>
        <v>0</v>
      </c>
      <c r="AQ83" s="45">
        <f t="shared" si="61"/>
        <v>4.4000000000000004</v>
      </c>
      <c r="AR83" s="144">
        <f t="shared" si="63"/>
        <v>6</v>
      </c>
      <c r="AS83" s="14"/>
      <c r="AT83" s="78"/>
    </row>
    <row r="84" spans="1:46" s="3" customFormat="1">
      <c r="A84" s="227" t="s">
        <v>7</v>
      </c>
      <c r="B84" s="235" t="s">
        <v>746</v>
      </c>
      <c r="C84" s="236" t="s">
        <v>414</v>
      </c>
      <c r="D84" s="237">
        <f>ROUND(IF('Indicator Data'!D86=0,0.1,IF(LOG('Indicator Data'!D86)&gt;D$85,10,IF(LOG('Indicator Data'!D86)&lt;D$86,0,10-(D$85-LOG('Indicator Data'!D86))/(D$85-D$86)*10))),1)</f>
        <v>8.5</v>
      </c>
      <c r="E84" s="237">
        <f>ROUND(IF('Indicator Data'!E86=0,0.1,IF(LOG('Indicator Data'!E86)&gt;E$85,10,IF(LOG('Indicator Data'!E86)&lt;E$86,0,10-(E$85-LOG('Indicator Data'!E86))/(E$85-E$86)*10))),1)</f>
        <v>3.8</v>
      </c>
      <c r="F84" s="237">
        <f t="shared" si="40"/>
        <v>6.7</v>
      </c>
      <c r="G84" s="237">
        <f>ROUND(IF('Indicator Data'!H86="No data",0.1,IF('Indicator Data'!H86=0,0,IF(LOG('Indicator Data'!H86)&gt;G$85,10,IF(LOG('Indicator Data'!H86)&lt;G$86,0,10-(G$85-LOG('Indicator Data'!H86))/(G$85-G$86)*10)))),1)</f>
        <v>7.3</v>
      </c>
      <c r="H84" s="237">
        <f>ROUND(IF('Indicator Data'!F86=0,0,IF(LOG('Indicator Data'!F86)&gt;H$85,10,IF(LOG('Indicator Data'!F86)&lt;H$86,0,10-(H$85-LOG('Indicator Data'!F86))/(H$85-H$86)*10))),1)</f>
        <v>0</v>
      </c>
      <c r="I84" s="237">
        <f>ROUND(IF('Indicator Data'!G86=0,0,IF(LOG('Indicator Data'!G86)&gt;I$85,10,IF(LOG('Indicator Data'!G86)&lt;I$86,0,10-(I$85-LOG('Indicator Data'!G86))/(I$85-I$86)*10))),1)</f>
        <v>0</v>
      </c>
      <c r="J84" s="237">
        <f t="shared" si="41"/>
        <v>0</v>
      </c>
      <c r="K84" s="237">
        <f>IF('Indicator Data'!J86="No data","x",ROUND(IF('Indicator Data'!J86=0,0,IF(LOG('Indicator Data'!J86)&gt;K$85,10,IF(LOG('Indicator Data'!J86)&lt;K$86,0,10-(K$85-LOG('Indicator Data'!J86))/(K$85-K$86)*10))),1))</f>
        <v>8.5</v>
      </c>
      <c r="L84" s="238">
        <f>'Indicator Data'!D86/'Indicator Data'!$BE86</f>
        <v>2.1051586169131319E-3</v>
      </c>
      <c r="M84" s="238">
        <f>'Indicator Data'!E86/'Indicator Data'!$BE86</f>
        <v>1.2991161170291417E-5</v>
      </c>
      <c r="N84" s="238">
        <f>IF(G84=0.1,0,'Indicator Data'!H86/'Indicator Data'!$BE86)</f>
        <v>2.1706710720812983E-3</v>
      </c>
      <c r="O84" s="238">
        <f>'Indicator Data'!F86/'Indicator Data'!$BE86</f>
        <v>0</v>
      </c>
      <c r="P84" s="238">
        <f>'Indicator Data'!G86/'Indicator Data'!$BE86</f>
        <v>0</v>
      </c>
      <c r="Q84" s="238">
        <f>IF('Indicator Data'!J86="No data","x",'Indicator Data'!J86/'Indicator Data'!$BE86)</f>
        <v>1.0920842485607703E-2</v>
      </c>
      <c r="R84" s="237">
        <f t="shared" si="42"/>
        <v>10</v>
      </c>
      <c r="S84" s="237">
        <f t="shared" si="43"/>
        <v>0.1</v>
      </c>
      <c r="T84" s="237">
        <f t="shared" si="44"/>
        <v>7.6</v>
      </c>
      <c r="U84" s="237">
        <f t="shared" si="45"/>
        <v>1.4</v>
      </c>
      <c r="V84" s="237">
        <f t="shared" si="46"/>
        <v>0</v>
      </c>
      <c r="W84" s="237">
        <f t="shared" si="47"/>
        <v>0</v>
      </c>
      <c r="X84" s="237">
        <f t="shared" si="48"/>
        <v>0</v>
      </c>
      <c r="Y84" s="237">
        <f>IF('Indicator Data'!J86="No data","x",ROUND(IF(Q84&gt;Y$85,10,IF(Q84&lt;Y$86,0,10-(Y$85-Q84)/(Y$85-Y$86)*10)),1))</f>
        <v>3.6</v>
      </c>
      <c r="Z84" s="237">
        <f t="shared" si="49"/>
        <v>9.3000000000000007</v>
      </c>
      <c r="AA84" s="237">
        <f t="shared" si="50"/>
        <v>2</v>
      </c>
      <c r="AB84" s="237">
        <f t="shared" si="51"/>
        <v>0</v>
      </c>
      <c r="AC84" s="237">
        <f t="shared" si="52"/>
        <v>0</v>
      </c>
      <c r="AD84" s="237">
        <f t="shared" si="53"/>
        <v>0</v>
      </c>
      <c r="AE84" s="237">
        <f t="shared" si="57"/>
        <v>6.7</v>
      </c>
      <c r="AF84" s="239">
        <f t="shared" si="54"/>
        <v>7.2</v>
      </c>
      <c r="AG84" s="239">
        <f t="shared" si="55"/>
        <v>5</v>
      </c>
      <c r="AH84" s="239">
        <f t="shared" si="58"/>
        <v>0</v>
      </c>
      <c r="AI84" s="237">
        <f>IF('Indicator Data'!I86="No data","x",IF('Indicator Data'!BC86&lt;1000,"x",ROUND((IF('Indicator Data'!I86&gt;AI$85,10,IF('Indicator Data'!I86&lt;AI$86,0,10-(AI$85-'Indicator Data'!I86)/(AI$85-AI$86)*10))),1)))</f>
        <v>8.8000000000000007</v>
      </c>
      <c r="AJ84" s="239">
        <f t="shared" si="59"/>
        <v>7.8</v>
      </c>
      <c r="AK84" s="240">
        <f t="shared" si="60"/>
        <v>5.7</v>
      </c>
      <c r="AL84" s="237">
        <f>ROUND(IF('Indicator Data'!N86=0,0,IF('Indicator Data'!N86&gt;AL$85,10,IF('Indicator Data'!N86&lt;AL$86,0,10-(AL$85-'Indicator Data'!N86)/(AL$85-AL$86)*10))),1)</f>
        <v>5.9</v>
      </c>
      <c r="AM84" s="237">
        <f>ROUND(IF('Indicator Data'!O86=0,0,IF(LOG('Indicator Data'!O86)&gt;LOG(AM$85),10,IF(LOG('Indicator Data'!O86)&lt;LOG(AM$86),0,10-(LOG(AM$85)-LOG('Indicator Data'!O86))/(LOG(AM$85)-LOG(AM$86))*10))),1)</f>
        <v>8.1999999999999993</v>
      </c>
      <c r="AN84" s="239">
        <f t="shared" si="56"/>
        <v>7.2</v>
      </c>
      <c r="AO84" s="237">
        <f>'Indicator Data'!K86</f>
        <v>7</v>
      </c>
      <c r="AP84" s="237">
        <f>'Indicator Data'!L86</f>
        <v>0</v>
      </c>
      <c r="AQ84" s="239">
        <f t="shared" si="61"/>
        <v>4.4000000000000004</v>
      </c>
      <c r="AR84" s="240">
        <f t="shared" si="63"/>
        <v>6</v>
      </c>
      <c r="AS84" s="14"/>
      <c r="AT84" s="78"/>
    </row>
    <row r="85" spans="1:46" s="10" customFormat="1" ht="15" customHeight="1">
      <c r="A85" s="72"/>
      <c r="B85" s="46"/>
      <c r="C85" s="137" t="s">
        <v>28</v>
      </c>
      <c r="D85" s="48">
        <v>4</v>
      </c>
      <c r="E85" s="48">
        <v>3.5</v>
      </c>
      <c r="F85" s="48"/>
      <c r="G85" s="48">
        <v>4.5</v>
      </c>
      <c r="H85" s="48">
        <v>5</v>
      </c>
      <c r="I85" s="48">
        <v>4</v>
      </c>
      <c r="J85" s="48"/>
      <c r="K85" s="48">
        <v>5</v>
      </c>
      <c r="L85" s="49"/>
      <c r="M85" s="49"/>
      <c r="N85" s="49"/>
      <c r="O85" s="49"/>
      <c r="P85" s="49"/>
      <c r="Q85" s="47"/>
      <c r="R85" s="50">
        <v>2E-3</v>
      </c>
      <c r="S85" s="50">
        <v>1E-3</v>
      </c>
      <c r="T85" s="51"/>
      <c r="U85" s="50">
        <v>1.4999999999999999E-2</v>
      </c>
      <c r="V85" s="50">
        <v>3.0000000000000001E-3</v>
      </c>
      <c r="W85" s="50">
        <v>5.0000000000000001E-4</v>
      </c>
      <c r="X85" s="50"/>
      <c r="Y85" s="50">
        <v>0.03</v>
      </c>
      <c r="Z85" s="51"/>
      <c r="AA85" s="51"/>
      <c r="AB85" s="51"/>
      <c r="AC85" s="51"/>
      <c r="AD85" s="51"/>
      <c r="AE85" s="51"/>
      <c r="AF85" s="51"/>
      <c r="AG85" s="51"/>
      <c r="AH85" s="51"/>
      <c r="AI85" s="52">
        <v>0.5</v>
      </c>
      <c r="AJ85" s="52"/>
      <c r="AK85" s="46"/>
      <c r="AL85" s="46">
        <v>0.95</v>
      </c>
      <c r="AM85" s="46">
        <v>0.95</v>
      </c>
      <c r="AN85" s="46"/>
      <c r="AO85" s="46"/>
      <c r="AP85" s="46"/>
      <c r="AQ85" s="46"/>
      <c r="AR85" s="46"/>
      <c r="AS85" s="14"/>
      <c r="AT85" s="3"/>
    </row>
    <row r="86" spans="1:46" s="10" customFormat="1">
      <c r="A86" s="72"/>
      <c r="B86" s="46"/>
      <c r="C86" s="137" t="s">
        <v>27</v>
      </c>
      <c r="D86" s="48">
        <v>1</v>
      </c>
      <c r="E86" s="48">
        <v>0</v>
      </c>
      <c r="F86" s="48"/>
      <c r="G86" s="48">
        <v>1</v>
      </c>
      <c r="H86" s="48">
        <v>0</v>
      </c>
      <c r="I86" s="48">
        <v>0</v>
      </c>
      <c r="J86" s="48"/>
      <c r="K86" s="48">
        <v>0</v>
      </c>
      <c r="L86" s="49"/>
      <c r="M86" s="49"/>
      <c r="N86" s="49"/>
      <c r="O86" s="49"/>
      <c r="P86" s="49"/>
      <c r="Q86" s="47"/>
      <c r="R86" s="50">
        <v>0</v>
      </c>
      <c r="S86" s="50">
        <v>0</v>
      </c>
      <c r="T86" s="51"/>
      <c r="U86" s="50">
        <v>0</v>
      </c>
      <c r="V86" s="50">
        <v>0</v>
      </c>
      <c r="W86" s="50">
        <v>0</v>
      </c>
      <c r="X86" s="50"/>
      <c r="Y86" s="50">
        <v>0</v>
      </c>
      <c r="Z86" s="51"/>
      <c r="AA86" s="51"/>
      <c r="AB86" s="51"/>
      <c r="AC86" s="51"/>
      <c r="AD86" s="51"/>
      <c r="AE86" s="51"/>
      <c r="AF86" s="51"/>
      <c r="AG86" s="51"/>
      <c r="AH86" s="51"/>
      <c r="AI86" s="46">
        <v>0</v>
      </c>
      <c r="AJ86" s="52"/>
      <c r="AK86" s="46"/>
      <c r="AL86" s="46">
        <v>0</v>
      </c>
      <c r="AM86" s="46">
        <v>0.01</v>
      </c>
      <c r="AN86" s="46"/>
      <c r="AO86" s="46"/>
      <c r="AP86" s="46"/>
      <c r="AQ86" s="46"/>
      <c r="AR86" s="46"/>
      <c r="AS86" s="14"/>
      <c r="AT86" s="3"/>
    </row>
    <row r="87" spans="1:46">
      <c r="U87" s="157"/>
      <c r="V87" s="157"/>
      <c r="W87" s="157"/>
      <c r="Y87" s="157"/>
      <c r="AI87" s="156"/>
    </row>
    <row r="88" spans="1:46">
      <c r="Y88" s="157"/>
      <c r="AI88" s="156"/>
    </row>
  </sheetData>
  <sortState ref="B3:C193">
    <sortCondition ref="B3:B193"/>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I88"/>
  <sheetViews>
    <sheetView showGridLines="0" zoomScaleNormal="100" workbookViewId="0">
      <pane xSplit="3" ySplit="2" topLeftCell="D3" activePane="bottomRight" state="frozen"/>
      <selection pane="topRight" activeCell="B1" sqref="B1"/>
      <selection pane="bottomLeft" activeCell="A8" sqref="A8"/>
      <selection pane="bottomRight"/>
    </sheetView>
  </sheetViews>
  <sheetFormatPr defaultColWidth="9.140625" defaultRowHeight="15"/>
  <cols>
    <col min="1" max="1" width="12.85546875" style="1" bestFit="1" customWidth="1"/>
    <col min="2" max="2" width="31.85546875" style="1" bestFit="1" customWidth="1"/>
    <col min="3" max="3" width="13.85546875" style="278" bestFit="1" customWidth="1"/>
    <col min="4" max="7" width="7.85546875" style="1" customWidth="1"/>
    <col min="8" max="8" width="8.5703125" style="1" bestFit="1" customWidth="1"/>
    <col min="9" max="9" width="7.85546875" style="9" customWidth="1"/>
    <col min="10" max="10" width="7.85546875" style="8" customWidth="1"/>
    <col min="11" max="11" width="7.85546875" style="7" customWidth="1"/>
    <col min="12" max="13" width="7.85546875" style="167" customWidth="1"/>
    <col min="14" max="16" width="7.85546875" style="1" customWidth="1"/>
    <col min="17" max="18" width="7.85546875" style="7" customWidth="1"/>
    <col min="19" max="21" width="7.85546875" style="9" customWidth="1"/>
    <col min="22" max="22" width="7.85546875" style="7" customWidth="1"/>
    <col min="23" max="24" width="7.85546875" style="9" customWidth="1"/>
    <col min="25" max="25" width="7.85546875" style="7" customWidth="1"/>
    <col min="26" max="26" width="7.85546875" style="9" customWidth="1"/>
    <col min="27" max="27" width="7.85546875" style="7" customWidth="1"/>
    <col min="28" max="29" width="7.85546875" style="1" customWidth="1"/>
    <col min="30" max="34" width="7.85546875" style="7" customWidth="1"/>
    <col min="35" max="35" width="8.42578125" style="11" bestFit="1" customWidth="1"/>
    <col min="36" max="16384" width="9.140625" style="1"/>
  </cols>
  <sheetData>
    <row r="1" spans="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row>
    <row r="2" spans="1:35" s="12" customFormat="1" ht="114.75" customHeight="1" thickBot="1">
      <c r="A2" s="86" t="s">
        <v>18</v>
      </c>
      <c r="B2" s="86" t="s">
        <v>460</v>
      </c>
      <c r="C2" s="272" t="s">
        <v>461</v>
      </c>
      <c r="D2" s="53" t="s">
        <v>23</v>
      </c>
      <c r="E2" s="53" t="s">
        <v>24</v>
      </c>
      <c r="F2" s="159" t="s">
        <v>9</v>
      </c>
      <c r="G2" s="55" t="s">
        <v>48</v>
      </c>
      <c r="H2" s="53" t="s">
        <v>22</v>
      </c>
      <c r="I2" s="53" t="s">
        <v>22</v>
      </c>
      <c r="J2" s="53" t="s">
        <v>35</v>
      </c>
      <c r="K2" s="55" t="s">
        <v>32</v>
      </c>
      <c r="L2" s="54" t="s">
        <v>531</v>
      </c>
      <c r="M2" s="54" t="s">
        <v>190</v>
      </c>
      <c r="N2" s="53" t="s">
        <v>190</v>
      </c>
      <c r="O2" s="53" t="s">
        <v>29</v>
      </c>
      <c r="P2" s="159" t="s">
        <v>421</v>
      </c>
      <c r="Q2" s="55" t="s">
        <v>30</v>
      </c>
      <c r="R2" s="101" t="s">
        <v>227</v>
      </c>
      <c r="S2" s="53" t="s">
        <v>528</v>
      </c>
      <c r="T2" s="53" t="s">
        <v>527</v>
      </c>
      <c r="U2" s="159" t="s">
        <v>419</v>
      </c>
      <c r="V2" s="55" t="s">
        <v>31</v>
      </c>
      <c r="W2" s="53" t="s">
        <v>434</v>
      </c>
      <c r="X2" s="53" t="s">
        <v>243</v>
      </c>
      <c r="Y2" s="55" t="s">
        <v>67</v>
      </c>
      <c r="Z2" s="53" t="s">
        <v>34</v>
      </c>
      <c r="AA2" s="55" t="s">
        <v>33</v>
      </c>
      <c r="AB2" s="54" t="s">
        <v>47</v>
      </c>
      <c r="AC2" s="55" t="s">
        <v>39</v>
      </c>
      <c r="AD2" s="53" t="s">
        <v>201</v>
      </c>
      <c r="AE2" s="53" t="s">
        <v>202</v>
      </c>
      <c r="AF2" s="54" t="s">
        <v>435</v>
      </c>
      <c r="AG2" s="53" t="s">
        <v>45</v>
      </c>
      <c r="AH2" s="55" t="s">
        <v>40</v>
      </c>
      <c r="AI2" s="56" t="s">
        <v>224</v>
      </c>
    </row>
    <row r="3" spans="1:35" s="3" customFormat="1" ht="15.75" thickTop="1">
      <c r="A3" s="224" t="s">
        <v>0</v>
      </c>
      <c r="B3" s="90" t="s">
        <v>276</v>
      </c>
      <c r="C3" s="273" t="s">
        <v>333</v>
      </c>
      <c r="D3" s="57">
        <f>ROUND(IF('Indicator Data'!P5="No data",IF((0.1233*LN('Indicator Data'!AR5)-0.4559)&gt;D$86,0,IF((0.1233*LN('Indicator Data'!AR5)-0.4559)&lt;D$85,10,(D$86-(0.1233*LN('Indicator Data'!AR5)-0.4559))/(D$86-D$85)*10)),IF('Indicator Data'!P5&gt;D$86,0,IF('Indicator Data'!P5&lt;D$85,10,(D$86-'Indicator Data'!P5)/(D$86-D$85)*10))),1)</f>
        <v>2.7</v>
      </c>
      <c r="E3" s="57">
        <f>IF('Indicator Data'!Q5="No data","x",ROUND((IF('Indicator Data'!Q5&gt;E$86,10,IF('Indicator Data'!Q5&lt;E$85,0,10-(E$86-'Indicator Data'!Q5)/(E$86-E$85)*10))),1))</f>
        <v>0.1</v>
      </c>
      <c r="F3" s="160">
        <f>IF('Indicator Data'!AK5="No data","x",ROUND(IF('Indicator Data'!AK5&gt;F$86,10,IF('Indicator Data'!AK5&lt;F$85,0,10-(F$86-'Indicator Data'!AK5)/(F$86-F$85)*10)),1))</f>
        <v>2</v>
      </c>
      <c r="G3" s="58">
        <f>ROUND(IF(F3="x",(10-GEOMEAN(((10-D3)/10*9+1),((10-E3)/10*9+1)))/9*10,(10-GEOMEAN(((10-D3)/10*9+1),((10-E3)/10*9+1),((10-F3)/10*9+1)))/9*10),1)</f>
        <v>1.7</v>
      </c>
      <c r="H3" s="146">
        <f>IF(OR('Indicator Data'!S5="No data",'Indicator Data'!T5="No data"),"x",IF(OR('Indicator Data'!U5="No data",'Indicator Data'!V5="No data"),1-(POWER((POWER(POWER((POWER((10/IF('Indicator Data'!S5&lt;10,10,'Indicator Data'!S5))*(1/'Indicator Data'!T5),0.5))*('Indicator Data'!W5)*('Indicator Data'!Y5),(1/3)),-1)+POWER(POWER((1*('Indicator Data'!X5)*('Indicator Data'!Z5)),(1/3)),-1))/2,-1)/POWER((((POWER((10/IF('Indicator Data'!S5&lt;10,10,'Indicator Data'!S5))*(1/'Indicator Data'!T5),0.5)+1)/2)*(('Indicator Data'!W5+'Indicator Data'!X5)/2)*(('Indicator Data'!Y5+'Indicator Data'!Z5)/2)),(1/3))),IF(OR('Indicator Data'!S5="No data",'Indicator Data'!T5="No data"),"x",1-(POWER((POWER(POWER((POWER((10/IF('Indicator Data'!S5&lt;10,10,'Indicator Data'!S5))*(1/'Indicator Data'!T5),0.5))*(POWER(('Indicator Data'!W5*'Indicator Data'!U5),0.5))*('Indicator Data'!Y5),(1/3)),-1)+POWER(POWER(1*(POWER(('Indicator Data'!X5*'Indicator Data'!V5),0.5))*('Indicator Data'!Z5),(1/3)),-1))/2,-1)/POWER((((POWER((10/IF('Indicator Data'!S5&lt;10,10,'Indicator Data'!S5))*(1/'Indicator Data'!T5),0.5)+1)/2)*((POWER(('Indicator Data'!W5*'Indicator Data'!U5),0.5)+POWER(('Indicator Data'!X5*'Indicator Data'!V5),0.5))/2)*(('Indicator Data'!Y5+'Indicator Data'!Z5)/2)),(1/3))))))</f>
        <v>0.29874589449473898</v>
      </c>
      <c r="I3" s="57">
        <f t="shared" ref="I3:I34" si="0">IF(H3="x","x",ROUND(IF(H3&gt;I$86,10,IF(H3&lt;I$85,0,10-(I$86-H3)/(I$86-I$85)*10)),1))</f>
        <v>5.4</v>
      </c>
      <c r="J3" s="57">
        <f>IF('Indicator Data'!AA5="No data","x",ROUND(IF('Indicator Data'!AA5&gt;J$86,10,IF('Indicator Data'!AA5&lt;J$85,0,10-(J$86-'Indicator Data'!AA5)/(J$86-J$85)*10)),1))</f>
        <v>4.5999999999999996</v>
      </c>
      <c r="K3" s="58">
        <f>IF(AND(I3="x",J3="x"),"x",ROUND(AVERAGE(I3,J3),1))</f>
        <v>5</v>
      </c>
      <c r="L3" s="166">
        <f>SUM(IF('Indicator Data'!AB5=0,0,'Indicator Data'!AB5/1000000),SUM('Indicator Data'!AC5:AD5))</f>
        <v>388.44499700000006</v>
      </c>
      <c r="M3" s="166">
        <f>L3/(SUM('Indicator Data'!BD$5:'Indicator Data'!BD$15))*1000000</f>
        <v>129.02577459642598</v>
      </c>
      <c r="N3" s="57">
        <f t="shared" ref="N3:N34" si="1">IF(M3="x","x",ROUND(IF(M3&gt;N$86,10,IF(M3&lt;N$85,0,10-(N$86-M3)/(N$86-N$85)*10)),1))</f>
        <v>4.3</v>
      </c>
      <c r="O3" s="57">
        <f>IF('Indicator Data'!AE5="No data","x",ROUND(IF('Indicator Data'!AE5&gt;O$86,10,IF('Indicator Data'!AE5&lt;O$85,0,10-(O$86-'Indicator Data'!AE5)/(O$86-O$85)*10)),1))</f>
        <v>2.7</v>
      </c>
      <c r="P3" s="160">
        <f>IF('Indicator Data'!R5="No data","x",ROUND(IF('Indicator Data'!R5&gt;P$86,10,IF('Indicator Data'!R5&lt;P$85,0,10-(P$86-'Indicator Data'!R5)/(P$86-P$85)*10)),1))</f>
        <v>4.3</v>
      </c>
      <c r="Q3" s="58">
        <f>ROUND(AVERAGE(N3,O3,P3),1)</f>
        <v>3.8</v>
      </c>
      <c r="R3" s="61">
        <f>ROUND(AVERAGE(G3,G3,K3,Q3),1)</f>
        <v>3.1</v>
      </c>
      <c r="S3" s="146">
        <f>IF(AND('Indicator Data'!AF5="No data",'Indicator Data'!AG5="No data",'Indicator Data'!AH5="No data"),"x",SUM('Indicator Data'!AF5:AH5))</f>
        <v>9.9771515619999991E-4</v>
      </c>
      <c r="T3" s="160">
        <f t="shared" ref="T3:T34" si="2">IF(S3="x","x",ROUND(IF(S3&gt;T$86,10,IF(S3&lt;T$85,0,10-(T$86-S3)/(T$86-T$85)*10)),1))</f>
        <v>0.2</v>
      </c>
      <c r="U3" s="160">
        <f>IF('Indicator Data'!M5="No data","x",'Indicator Data'!M5)</f>
        <v>5</v>
      </c>
      <c r="V3" s="58">
        <f>ROUND(IF(T3="x",U3,IF(U3="x",T3,(10-GEOMEAN(((10-T3)/10*9+1),((10-U3)/10*9+1))))/9*10),1)</f>
        <v>2.9</v>
      </c>
      <c r="W3" s="57">
        <f>IF('Indicator Data'!AI5="No data","x",ROUND(IF('Indicator Data'!AI5&gt;W$86,10,IF('Indicator Data'!AI5&lt;W$85,0,10-(W$86-'Indicator Data'!AI5)/(W$86-W$85)*10)),1))</f>
        <v>4.7</v>
      </c>
      <c r="X3" s="57">
        <f>IF('Indicator Data'!AJ5="No data","x",ROUND(IF('Indicator Data'!AJ5&gt;X$86,10,IF('Indicator Data'!AJ5&lt;X$85,0,10-(X$86-'Indicator Data'!AJ5)/(X$86-X$85)*10)),1))</f>
        <v>2.8</v>
      </c>
      <c r="Y3" s="58">
        <f>IF(AND(W3="x",X3="x"),"x",ROUND(AVERAGE(W3,X3),1))</f>
        <v>3.8</v>
      </c>
      <c r="Z3" s="57">
        <f>IF('Indicator Data'!AL5="No data","x",ROUND(IF('Indicator Data'!AL5&gt;Z$86,10,IF('Indicator Data'!AL5&lt;Z$85,0,10-(Z$86-'Indicator Data'!AL5)/(Z$86-Z$85)*10)),1))</f>
        <v>2.1</v>
      </c>
      <c r="AA3" s="58">
        <f>Z3</f>
        <v>2.1</v>
      </c>
      <c r="AB3" s="59">
        <f>IF(OR('Indicator Data'!AM5="No data",'Indicator Data'!BD5="No data"),"x",('Indicator Data'!AM5/'Indicator Data'!BD5))</f>
        <v>0</v>
      </c>
      <c r="AC3" s="58">
        <f t="shared" ref="AC3:AC32" si="3">IF(AB3="x","x",ROUND(IF(AB3&gt;AC$86,10,IF(AB3&lt;AC$85,0,10-(AC$86-AB3)/(AC$86-AC$85)*10)),1))</f>
        <v>0</v>
      </c>
      <c r="AD3" s="57">
        <f>IF('Indicator Data'!AN5="No data","x",ROUND(IF('Indicator Data'!AN5&lt;$AD$85,10,IF('Indicator Data'!AN5&gt;$AD$86,0,($AD$86-'Indicator Data'!AN5)/($AD$86-$AD$85)*10)),1))</f>
        <v>5</v>
      </c>
      <c r="AE3" s="57">
        <f>IF('Indicator Data'!AO5="No data","x",ROUND(IF('Indicator Data'!AO5&gt;$AE$86,10,IF('Indicator Data'!AO5&lt;$AE$85,0,10-($AE$86-'Indicator Data'!AO5)/($AE$86-$AE$85)*10)),1))</f>
        <v>0.3</v>
      </c>
      <c r="AF3" s="60">
        <f>IF('Indicator Data'!AP5="No data","x",ROUND(IF('Indicator Data'!AP5&gt;$AF$86,10,IF('Indicator Data'!AP5&lt;$AF$85,0,10-($AF$86-'Indicator Data'!AP5)/($AF$86-$AF$85)*10)),1))</f>
        <v>9.1</v>
      </c>
      <c r="AG3" s="57">
        <f>AF3</f>
        <v>9.1</v>
      </c>
      <c r="AH3" s="58">
        <f>ROUND(AVERAGE(AE3,AG3,AD3),1)</f>
        <v>4.8</v>
      </c>
      <c r="AI3" s="61">
        <f>IF(AND(AA3="x",AC3="x"),ROUND((10-GEOMEAN(((10-Y3)/10*9+1),((10-V3)/10*9+1),((10-AH3)/10*9+1)))/9*10,1),IF(AND(Y3="x",AC3="x"),ROUND((10-GEOMEAN(((10-V3)/10*9+1),((10-AA3)/10*9+1),((10-AH3)/10*9+1)))/9*10,1),IF(AND(AA3="x",AC3="x"),ROUND((10-GEOMEAN(((10-V3)/10*9+1),((10-Y3)/10*9+1),((10-AH3)/10*9+1)))/9*10,1),IF(AC3="x",ROUND((10-GEOMEAN(((10-V3)/10*9+1),((10-Y3)/10*9+1),((10-AA3)/10*9+1),((10-AH3)/10*9+1)))/9*10,1),IF(AC3&lt;ROUND((10-GEOMEAN(((10-V3)/10*9+1),((10-Y3)/10*9+1),((10-AA3)/10*9+1),((10-AH3)/10*9+1)))/9*10,1),ROUND((10-GEOMEAN(((10-V3)/10*9+1),((10-Y3)/10*9+1),((10-AA3)/10*9+1),((10-AH3)/10*9+1)))/9*10,1),ROUND((10-GEOMEAN(((10-V3)/10*9+1),((10-Y3)/10*9+1),((10-AA3)/10*9+1),((10-AC3)/10*9+1),((10-AH3)/10*9+1)))/9*10,1))))))</f>
        <v>3.5</v>
      </c>
    </row>
    <row r="4" spans="1:35" s="3" customFormat="1">
      <c r="A4" s="224" t="s">
        <v>0</v>
      </c>
      <c r="B4" s="90" t="s">
        <v>277</v>
      </c>
      <c r="C4" s="273" t="s">
        <v>334</v>
      </c>
      <c r="D4" s="57">
        <f>ROUND(IF('Indicator Data'!P6="No data",IF((0.1233*LN('Indicator Data'!AR6)-0.4559)&gt;D$86,0,IF((0.1233*LN('Indicator Data'!AR6)-0.4559)&lt;D$85,10,(D$86-(0.1233*LN('Indicator Data'!AR6)-0.4559))/(D$86-D$85)*10)),IF('Indicator Data'!P6&gt;D$86,0,IF('Indicator Data'!P6&lt;D$85,10,(D$86-'Indicator Data'!P6)/(D$86-D$85)*10))),1)</f>
        <v>2.7</v>
      </c>
      <c r="E4" s="57">
        <f>IF('Indicator Data'!Q6="No data","x",ROUND((IF('Indicator Data'!Q6&gt;E$86,10,IF('Indicator Data'!Q6&lt;E$85,0,10-(E$86-'Indicator Data'!Q6)/(E$86-E$85)*10))),1))</f>
        <v>0.1</v>
      </c>
      <c r="F4" s="160">
        <f>IF('Indicator Data'!AK6="No data","x",ROUND(IF('Indicator Data'!AK6&gt;F$86,10,IF('Indicator Data'!AK6&lt;F$85,0,10-(F$86-'Indicator Data'!AK6)/(F$86-F$85)*10)),1))</f>
        <v>2.6</v>
      </c>
      <c r="G4" s="58">
        <f t="shared" ref="G4:G65" si="4">ROUND(IF(F4="x",(10-GEOMEAN(((10-D4)/10*9+1),((10-E4)/10*9+1)))/9*10,(10-GEOMEAN(((10-D4)/10*9+1),((10-E4)/10*9+1),((10-F4)/10*9+1)))/9*10),1)</f>
        <v>1.9</v>
      </c>
      <c r="H4" s="146">
        <f>IF(OR('Indicator Data'!S6="No data",'Indicator Data'!T6="No data"),"x",IF(OR('Indicator Data'!U6="No data",'Indicator Data'!V6="No data"),1-(POWER((POWER(POWER((POWER((10/IF('Indicator Data'!S6&lt;10,10,'Indicator Data'!S6))*(1/'Indicator Data'!T6),0.5))*('Indicator Data'!W6)*('Indicator Data'!Y6),(1/3)),-1)+POWER(POWER((1*('Indicator Data'!X6)*('Indicator Data'!Z6)),(1/3)),-1))/2,-1)/POWER((((POWER((10/IF('Indicator Data'!S6&lt;10,10,'Indicator Data'!S6))*(1/'Indicator Data'!T6),0.5)+1)/2)*(('Indicator Data'!W6+'Indicator Data'!X6)/2)*(('Indicator Data'!Y6+'Indicator Data'!Z6)/2)),(1/3))),IF(OR('Indicator Data'!S6="No data",'Indicator Data'!T6="No data"),"x",1-(POWER((POWER(POWER((POWER((10/IF('Indicator Data'!S6&lt;10,10,'Indicator Data'!S6))*(1/'Indicator Data'!T6),0.5))*(POWER(('Indicator Data'!W6*'Indicator Data'!U6),0.5))*('Indicator Data'!Y6),(1/3)),-1)+POWER(POWER(1*(POWER(('Indicator Data'!X6*'Indicator Data'!V6),0.5))*('Indicator Data'!Z6),(1/3)),-1))/2,-1)/POWER((((POWER((10/IF('Indicator Data'!S6&lt;10,10,'Indicator Data'!S6))*(1/'Indicator Data'!T6),0.5)+1)/2)*((POWER(('Indicator Data'!W6*'Indicator Data'!U6),0.5)+POWER(('Indicator Data'!X6*'Indicator Data'!V6),0.5))/2)*(('Indicator Data'!Y6+'Indicator Data'!Z6)/2)),(1/3))))))</f>
        <v>0.27113685802545173</v>
      </c>
      <c r="I4" s="57">
        <f t="shared" si="0"/>
        <v>4.9000000000000004</v>
      </c>
      <c r="J4" s="57">
        <f>IF('Indicator Data'!AA6="No data","x",ROUND(IF('Indicator Data'!AA6&gt;J$86,10,IF('Indicator Data'!AA6&lt;J$85,0,10-(J$86-'Indicator Data'!AA6)/(J$86-J$85)*10)),1))</f>
        <v>7.9</v>
      </c>
      <c r="K4" s="58">
        <f t="shared" ref="K4:K65" si="5">IF(AND(I4="x",J4="x"),"x",ROUND(AVERAGE(I4,J4),1))</f>
        <v>6.4</v>
      </c>
      <c r="L4" s="166">
        <f>SUM(IF('Indicator Data'!AB6=0,0,'Indicator Data'!AB6/1000000),SUM('Indicator Data'!AC6:AD6))</f>
        <v>388.44499700000006</v>
      </c>
      <c r="M4" s="166">
        <f>L4/(SUM('Indicator Data'!BD$5:'Indicator Data'!BD$15))*1000000</f>
        <v>129.02577459642598</v>
      </c>
      <c r="N4" s="57">
        <f t="shared" si="1"/>
        <v>4.3</v>
      </c>
      <c r="O4" s="57">
        <f>IF('Indicator Data'!AE6="No data","x",ROUND(IF('Indicator Data'!AE6&gt;O$86,10,IF('Indicator Data'!AE6&lt;O$85,0,10-(O$86-'Indicator Data'!AE6)/(O$86-O$85)*10)),1))</f>
        <v>2.7</v>
      </c>
      <c r="P4" s="160">
        <f>IF('Indicator Data'!R6="No data","x",ROUND(IF('Indicator Data'!R6&gt;P$86,10,IF('Indicator Data'!R6&lt;P$85,0,10-(P$86-'Indicator Data'!R6)/(P$86-P$85)*10)),1))</f>
        <v>4.3</v>
      </c>
      <c r="Q4" s="58">
        <f t="shared" ref="Q4:Q65" si="6">ROUND(AVERAGE(N4,O4,P4),1)</f>
        <v>3.8</v>
      </c>
      <c r="R4" s="61">
        <f t="shared" ref="R4:R65" si="7">ROUND(AVERAGE(G4,G4,K4,Q4),1)</f>
        <v>3.5</v>
      </c>
      <c r="S4" s="146">
        <f>IF(AND('Indicator Data'!AF6="No data",'Indicator Data'!AG6="No data",'Indicator Data'!AH6="No data"),"x",SUM('Indicator Data'!AF6:AH6))</f>
        <v>8.8427527870000005E-4</v>
      </c>
      <c r="T4" s="160">
        <f t="shared" si="2"/>
        <v>0.2</v>
      </c>
      <c r="U4" s="160">
        <f>IF('Indicator Data'!M6="No data","x",'Indicator Data'!M6)</f>
        <v>5</v>
      </c>
      <c r="V4" s="58">
        <f t="shared" ref="V4:V17" si="8">ROUND(IF(T4="x",U4,IF(U4="x",T4,(10-GEOMEAN(((10-T4)/10*9+1),((10-U4)/10*9+1))))/9*10),1)</f>
        <v>2.9</v>
      </c>
      <c r="W4" s="57">
        <f>IF('Indicator Data'!AI6="No data","x",ROUND(IF('Indicator Data'!AI6&gt;W$86,10,IF('Indicator Data'!AI6&lt;W$85,0,10-(W$86-'Indicator Data'!AI6)/(W$86-W$85)*10)),1))</f>
        <v>4.2</v>
      </c>
      <c r="X4" s="57">
        <f>IF('Indicator Data'!AJ6="No data","x",ROUND(IF('Indicator Data'!AJ6&gt;X$86,10,IF('Indicator Data'!AJ6&lt;X$85,0,10-(X$86-'Indicator Data'!AJ6)/(X$86-X$85)*10)),1))</f>
        <v>2.8</v>
      </c>
      <c r="Y4" s="58">
        <f t="shared" ref="Y4:Y65" si="9">IF(AND(W4="x",X4="x"),"x",ROUND(AVERAGE(W4,X4),1))</f>
        <v>3.5</v>
      </c>
      <c r="Z4" s="57">
        <f>IF('Indicator Data'!AL6="No data","x",ROUND(IF('Indicator Data'!AL6&gt;Z$86,10,IF('Indicator Data'!AL6&lt;Z$85,0,10-(Z$86-'Indicator Data'!AL6)/(Z$86-Z$85)*10)),1))</f>
        <v>5.6</v>
      </c>
      <c r="AA4" s="58">
        <f t="shared" ref="AA4:AA65" si="10">Z4</f>
        <v>5.6</v>
      </c>
      <c r="AB4" s="59">
        <f>IF(OR('Indicator Data'!AM6="No data",'Indicator Data'!BD6="No data"),"x",('Indicator Data'!AM6/'Indicator Data'!BD6))</f>
        <v>0</v>
      </c>
      <c r="AC4" s="58">
        <f t="shared" si="3"/>
        <v>0</v>
      </c>
      <c r="AD4" s="57">
        <f>IF('Indicator Data'!AN6="No data","x",ROUND(IF('Indicator Data'!AN6&lt;$AD$85,10,IF('Indicator Data'!AN6&gt;$AD$86,0,($AD$86-'Indicator Data'!AN6)/($AD$86-$AD$85)*10)),1))</f>
        <v>5</v>
      </c>
      <c r="AE4" s="57">
        <f>IF('Indicator Data'!AO6="No data","x",ROUND(IF('Indicator Data'!AO6&gt;$AE$86,10,IF('Indicator Data'!AO6&lt;$AE$85,0,10-($AE$86-'Indicator Data'!AO6)/($AE$86-$AE$85)*10)),1))</f>
        <v>0.3</v>
      </c>
      <c r="AF4" s="60">
        <f>IF('Indicator Data'!AP6="No data","x",ROUND(IF('Indicator Data'!AP6&gt;$AF$86,10,IF('Indicator Data'!AP6&lt;$AF$85,0,10-($AF$86-'Indicator Data'!AP6)/($AF$86-$AF$85)*10)),1))</f>
        <v>9.1</v>
      </c>
      <c r="AG4" s="57">
        <f t="shared" ref="AG4:AG65" si="11">AF4</f>
        <v>9.1</v>
      </c>
      <c r="AH4" s="58">
        <f t="shared" ref="AH4:AH32" si="12">ROUND(AVERAGE(AE4,AG4,AD4),1)</f>
        <v>4.8</v>
      </c>
      <c r="AI4" s="61">
        <f>IF(AND(AA4="x",AC4="x"),ROUND((10-GEOMEAN(((10-Y4)/10*9+1),((10-V4)/10*9+1),((10-AH4)/10*9+1)))/9*10,1),IF(AND(Y4="x",AC4="x"),ROUND((10-GEOMEAN(((10-V4)/10*9+1),((10-AA4)/10*9+1),((10-AH4)/10*9+1)))/9*10,1),IF(AND(AA4="x",AC4="x"),ROUND((10-GEOMEAN(((10-V4)/10*9+1),((10-Y4)/10*9+1),((10-AH4)/10*9+1)))/9*10,1),IF(AC4="x",ROUND((10-GEOMEAN(((10-V4)/10*9+1),((10-Y4)/10*9+1),((10-AA4)/10*9+1),((10-AH4)/10*9+1)))/9*10,1),IF(AC4&lt;ROUND((10-GEOMEAN(((10-V4)/10*9+1),((10-Y4)/10*9+1),((10-AA4)/10*9+1),((10-AH4)/10*9+1)))/9*10,1),ROUND((10-GEOMEAN(((10-V4)/10*9+1),((10-Y4)/10*9+1),((10-AA4)/10*9+1),((10-AH4)/10*9+1)))/9*10,1),ROUND((10-GEOMEAN(((10-V4)/10*9+1),((10-Y4)/10*9+1),((10-AA4)/10*9+1),((10-AC4)/10*9+1),((10-AH4)/10*9+1)))/9*10,1))))))</f>
        <v>4.3</v>
      </c>
    </row>
    <row r="5" spans="1:35" s="3" customFormat="1">
      <c r="A5" s="224" t="s">
        <v>0</v>
      </c>
      <c r="B5" s="90" t="s">
        <v>278</v>
      </c>
      <c r="C5" s="273" t="s">
        <v>335</v>
      </c>
      <c r="D5" s="57">
        <f>ROUND(IF('Indicator Data'!P7="No data",IF((0.1233*LN('Indicator Data'!AR7)-0.4559)&gt;D$86,0,IF((0.1233*LN('Indicator Data'!AR7)-0.4559)&lt;D$85,10,(D$86-(0.1233*LN('Indicator Data'!AR7)-0.4559))/(D$86-D$85)*10)),IF('Indicator Data'!P7&gt;D$86,0,IF('Indicator Data'!P7&lt;D$85,10,(D$86-'Indicator Data'!P7)/(D$86-D$85)*10))),1)</f>
        <v>2.7</v>
      </c>
      <c r="E5" s="57">
        <f>IF('Indicator Data'!Q7="No data","x",ROUND((IF('Indicator Data'!Q7&gt;E$86,10,IF('Indicator Data'!Q7&lt;E$85,0,10-(E$86-'Indicator Data'!Q7)/(E$86-E$85)*10))),1))</f>
        <v>0.1</v>
      </c>
      <c r="F5" s="160">
        <f>IF('Indicator Data'!AK7="No data","x",ROUND(IF('Indicator Data'!AK7&gt;F$86,10,IF('Indicator Data'!AK7&lt;F$85,0,10-(F$86-'Indicator Data'!AK7)/(F$86-F$85)*10)),1))</f>
        <v>1.7</v>
      </c>
      <c r="G5" s="58">
        <f t="shared" si="4"/>
        <v>1.6</v>
      </c>
      <c r="H5" s="146">
        <f>IF(OR('Indicator Data'!S7="No data",'Indicator Data'!T7="No data"),"x",IF(OR('Indicator Data'!U7="No data",'Indicator Data'!V7="No data"),1-(POWER((POWER(POWER((POWER((10/IF('Indicator Data'!S7&lt;10,10,'Indicator Data'!S7))*(1/'Indicator Data'!T7),0.5))*('Indicator Data'!W7)*('Indicator Data'!Y7),(1/3)),-1)+POWER(POWER((1*('Indicator Data'!X7)*('Indicator Data'!Z7)),(1/3)),-1))/2,-1)/POWER((((POWER((10/IF('Indicator Data'!S7&lt;10,10,'Indicator Data'!S7))*(1/'Indicator Data'!T7),0.5)+1)/2)*(('Indicator Data'!W7+'Indicator Data'!X7)/2)*(('Indicator Data'!Y7+'Indicator Data'!Z7)/2)),(1/3))),IF(OR('Indicator Data'!S7="No data",'Indicator Data'!T7="No data"),"x",1-(POWER((POWER(POWER((POWER((10/IF('Indicator Data'!S7&lt;10,10,'Indicator Data'!S7))*(1/'Indicator Data'!T7),0.5))*(POWER(('Indicator Data'!W7*'Indicator Data'!U7),0.5))*('Indicator Data'!Y7),(1/3)),-1)+POWER(POWER(1*(POWER(('Indicator Data'!X7*'Indicator Data'!V7),0.5))*('Indicator Data'!Z7),(1/3)),-1))/2,-1)/POWER((((POWER((10/IF('Indicator Data'!S7&lt;10,10,'Indicator Data'!S7))*(1/'Indicator Data'!T7),0.5)+1)/2)*((POWER(('Indicator Data'!W7*'Indicator Data'!U7),0.5)+POWER(('Indicator Data'!X7*'Indicator Data'!V7),0.5))/2)*(('Indicator Data'!Y7+'Indicator Data'!Z7)/2)),(1/3))))))</f>
        <v>0.35510720502693138</v>
      </c>
      <c r="I5" s="57">
        <f t="shared" si="0"/>
        <v>6.5</v>
      </c>
      <c r="J5" s="57">
        <f>IF('Indicator Data'!AA7="No data","x",ROUND(IF('Indicator Data'!AA7&gt;J$86,10,IF('Indicator Data'!AA7&lt;J$85,0,10-(J$86-'Indicator Data'!AA7)/(J$86-J$85)*10)),1))</f>
        <v>6.2</v>
      </c>
      <c r="K5" s="58">
        <f t="shared" si="5"/>
        <v>6.4</v>
      </c>
      <c r="L5" s="166">
        <f>SUM(IF('Indicator Data'!AB7=0,0,'Indicator Data'!AB7/1000000),SUM('Indicator Data'!AC7:AD7))</f>
        <v>388.44499700000006</v>
      </c>
      <c r="M5" s="166">
        <f>L5/(SUM('Indicator Data'!BD$5:'Indicator Data'!BD$15))*1000000</f>
        <v>129.02577459642598</v>
      </c>
      <c r="N5" s="57">
        <f t="shared" si="1"/>
        <v>4.3</v>
      </c>
      <c r="O5" s="57">
        <f>IF('Indicator Data'!AE7="No data","x",ROUND(IF('Indicator Data'!AE7&gt;O$86,10,IF('Indicator Data'!AE7&lt;O$85,0,10-(O$86-'Indicator Data'!AE7)/(O$86-O$85)*10)),1))</f>
        <v>2.7</v>
      </c>
      <c r="P5" s="160">
        <f>IF('Indicator Data'!R7="No data","x",ROUND(IF('Indicator Data'!R7&gt;P$86,10,IF('Indicator Data'!R7&lt;P$85,0,10-(P$86-'Indicator Data'!R7)/(P$86-P$85)*10)),1))</f>
        <v>4.3</v>
      </c>
      <c r="Q5" s="58">
        <f t="shared" si="6"/>
        <v>3.8</v>
      </c>
      <c r="R5" s="61">
        <f t="shared" si="7"/>
        <v>3.4</v>
      </c>
      <c r="S5" s="146">
        <f>IF(AND('Indicator Data'!AF7="No data",'Indicator Data'!AG7="No data",'Indicator Data'!AH7="No data"),"x",SUM('Indicator Data'!AF7:AH7))</f>
        <v>8.6142322100000003E-4</v>
      </c>
      <c r="T5" s="160">
        <f t="shared" si="2"/>
        <v>0.2</v>
      </c>
      <c r="U5" s="160">
        <f>IF('Indicator Data'!M7="No data","x",'Indicator Data'!M7)</f>
        <v>5</v>
      </c>
      <c r="V5" s="58">
        <f t="shared" si="8"/>
        <v>2.9</v>
      </c>
      <c r="W5" s="57">
        <f>IF('Indicator Data'!AI7="No data","x",ROUND(IF('Indicator Data'!AI7&gt;W$86,10,IF('Indicator Data'!AI7&lt;W$85,0,10-(W$86-'Indicator Data'!AI7)/(W$86-W$85)*10)),1))</f>
        <v>3.7</v>
      </c>
      <c r="X5" s="57">
        <f>IF('Indicator Data'!AJ7="No data","x",ROUND(IF('Indicator Data'!AJ7&gt;X$86,10,IF('Indicator Data'!AJ7&lt;X$85,0,10-(X$86-'Indicator Data'!AJ7)/(X$86-X$85)*10)),1))</f>
        <v>3.9</v>
      </c>
      <c r="Y5" s="58">
        <f t="shared" si="9"/>
        <v>3.8</v>
      </c>
      <c r="Z5" s="57">
        <f>IF('Indicator Data'!AL7="No data","x",ROUND(IF('Indicator Data'!AL7&gt;Z$86,10,IF('Indicator Data'!AL7&lt;Z$85,0,10-(Z$86-'Indicator Data'!AL7)/(Z$86-Z$85)*10)),1))</f>
        <v>2.8</v>
      </c>
      <c r="AA5" s="58">
        <f t="shared" si="10"/>
        <v>2.8</v>
      </c>
      <c r="AB5" s="59">
        <f>IF(OR('Indicator Data'!AM7="No data",'Indicator Data'!BD7="No data"),"x",('Indicator Data'!AM7/'Indicator Data'!BD7))</f>
        <v>0.23970037453183521</v>
      </c>
      <c r="AC5" s="58">
        <f t="shared" si="3"/>
        <v>10</v>
      </c>
      <c r="AD5" s="57">
        <f>IF('Indicator Data'!AN7="No data","x",ROUND(IF('Indicator Data'!AN7&lt;$AD$85,10,IF('Indicator Data'!AN7&gt;$AD$86,0,($AD$86-'Indicator Data'!AN7)/($AD$86-$AD$85)*10)),1))</f>
        <v>5</v>
      </c>
      <c r="AE5" s="57">
        <f>IF('Indicator Data'!AO7="No data","x",ROUND(IF('Indicator Data'!AO7&gt;$AE$86,10,IF('Indicator Data'!AO7&lt;$AE$85,0,10-($AE$86-'Indicator Data'!AO7)/($AE$86-$AE$85)*10)),1))</f>
        <v>0.3</v>
      </c>
      <c r="AF5" s="60">
        <f>IF('Indicator Data'!AP7="No data","x",ROUND(IF('Indicator Data'!AP7&gt;$AF$86,10,IF('Indicator Data'!AP7&lt;$AF$85,0,10-($AF$86-'Indicator Data'!AP7)/($AF$86-$AF$85)*10)),1))</f>
        <v>9.1</v>
      </c>
      <c r="AG5" s="57">
        <f t="shared" si="11"/>
        <v>9.1</v>
      </c>
      <c r="AH5" s="58">
        <f t="shared" si="12"/>
        <v>4.8</v>
      </c>
      <c r="AI5" s="61">
        <f>IF(AND(AA5="x",AC5="x"),ROUND((10-GEOMEAN(((10-Y5)/10*9+1),((10-V5)/10*9+1),((10-AH5)/10*9+1)))/9*10,1),IF(AND(Y5="x",AC5="x"),ROUND((10-GEOMEAN(((10-V5)/10*9+1),((10-AA5)/10*9+1),((10-AH5)/10*9+1)))/9*10,1),IF(AND(AA5="x",AC5="x"),ROUND((10-GEOMEAN(((10-V5)/10*9+1),((10-Y5)/10*9+1),((10-AH5)/10*9+1)))/9*10,1),IF(AC5="x",ROUND((10-GEOMEAN(((10-V5)/10*9+1),((10-Y5)/10*9+1),((10-AA5)/10*9+1),((10-AH5)/10*9+1)))/9*10,1),IF(AC5&lt;ROUND((10-GEOMEAN(((10-V5)/10*9+1),((10-Y5)/10*9+1),((10-AA5)/10*9+1),((10-AH5)/10*9+1)))/9*10,1),ROUND((10-GEOMEAN(((10-V5)/10*9+1),((10-Y5)/10*9+1),((10-AA5)/10*9+1),((10-AH5)/10*9+1)))/9*10,1),ROUND((10-GEOMEAN(((10-V5)/10*9+1),((10-Y5)/10*9+1),((10-AA5)/10*9+1),((10-AC5)/10*9+1),((10-AH5)/10*9+1)))/9*10,1))))))</f>
        <v>6</v>
      </c>
    </row>
    <row r="6" spans="1:35" s="3" customFormat="1">
      <c r="A6" s="224" t="s">
        <v>0</v>
      </c>
      <c r="B6" s="90" t="s">
        <v>279</v>
      </c>
      <c r="C6" s="273" t="s">
        <v>336</v>
      </c>
      <c r="D6" s="57">
        <f>ROUND(IF('Indicator Data'!P8="No data",IF((0.1233*LN('Indicator Data'!AR8)-0.4559)&gt;D$86,0,IF((0.1233*LN('Indicator Data'!AR8)-0.4559)&lt;D$85,10,(D$86-(0.1233*LN('Indicator Data'!AR8)-0.4559))/(D$86-D$85)*10)),IF('Indicator Data'!P8&gt;D$86,0,IF('Indicator Data'!P8&lt;D$85,10,(D$86-'Indicator Data'!P8)/(D$86-D$85)*10))),1)</f>
        <v>2.7</v>
      </c>
      <c r="E6" s="57">
        <f>IF('Indicator Data'!Q8="No data","x",ROUND((IF('Indicator Data'!Q8&gt;E$86,10,IF('Indicator Data'!Q8&lt;E$85,0,10-(E$86-'Indicator Data'!Q8)/(E$86-E$85)*10))),1))</f>
        <v>0.1</v>
      </c>
      <c r="F6" s="160">
        <f>IF('Indicator Data'!AK8="No data","x",ROUND(IF('Indicator Data'!AK8&gt;F$86,10,IF('Indicator Data'!AK8&lt;F$85,0,10-(F$86-'Indicator Data'!AK8)/(F$86-F$85)*10)),1))</f>
        <v>2.9</v>
      </c>
      <c r="G6" s="58">
        <f t="shared" si="4"/>
        <v>2</v>
      </c>
      <c r="H6" s="146">
        <f>IF(OR('Indicator Data'!S8="No data",'Indicator Data'!T8="No data"),"x",IF(OR('Indicator Data'!U8="No data",'Indicator Data'!V8="No data"),1-(POWER((POWER(POWER((POWER((10/IF('Indicator Data'!S8&lt;10,10,'Indicator Data'!S8))*(1/'Indicator Data'!T8),0.5))*('Indicator Data'!W8)*('Indicator Data'!Y8),(1/3)),-1)+POWER(POWER((1*('Indicator Data'!X8)*('Indicator Data'!Z8)),(1/3)),-1))/2,-1)/POWER((((POWER((10/IF('Indicator Data'!S8&lt;10,10,'Indicator Data'!S8))*(1/'Indicator Data'!T8),0.5)+1)/2)*(('Indicator Data'!W8+'Indicator Data'!X8)/2)*(('Indicator Data'!Y8+'Indicator Data'!Z8)/2)),(1/3))),IF(OR('Indicator Data'!S8="No data",'Indicator Data'!T8="No data"),"x",1-(POWER((POWER(POWER((POWER((10/IF('Indicator Data'!S8&lt;10,10,'Indicator Data'!S8))*(1/'Indicator Data'!T8),0.5))*(POWER(('Indicator Data'!W8*'Indicator Data'!U8),0.5))*('Indicator Data'!Y8),(1/3)),-1)+POWER(POWER(1*(POWER(('Indicator Data'!X8*'Indicator Data'!V8),0.5))*('Indicator Data'!Z8),(1/3)),-1))/2,-1)/POWER((((POWER((10/IF('Indicator Data'!S8&lt;10,10,'Indicator Data'!S8))*(1/'Indicator Data'!T8),0.5)+1)/2)*((POWER(('Indicator Data'!W8*'Indicator Data'!U8),0.5)+POWER(('Indicator Data'!X8*'Indicator Data'!V8),0.5))/2)*(('Indicator Data'!Y8+'Indicator Data'!Z8)/2)),(1/3))))))</f>
        <v>0.27632270257853098</v>
      </c>
      <c r="I6" s="57">
        <f t="shared" si="0"/>
        <v>5</v>
      </c>
      <c r="J6" s="57">
        <f>IF('Indicator Data'!AA8="No data","x",ROUND(IF('Indicator Data'!AA8&gt;J$86,10,IF('Indicator Data'!AA8&lt;J$85,0,10-(J$86-'Indicator Data'!AA8)/(J$86-J$85)*10)),1))</f>
        <v>5.7</v>
      </c>
      <c r="K6" s="58">
        <f t="shared" si="5"/>
        <v>5.4</v>
      </c>
      <c r="L6" s="166">
        <f>SUM(IF('Indicator Data'!AB8=0,0,'Indicator Data'!AB8/1000000),SUM('Indicator Data'!AC8:AD8))</f>
        <v>388.44499700000006</v>
      </c>
      <c r="M6" s="166">
        <f>L6/(SUM('Indicator Data'!BD$5:'Indicator Data'!BD$15))*1000000</f>
        <v>129.02577459642598</v>
      </c>
      <c r="N6" s="57">
        <f t="shared" si="1"/>
        <v>4.3</v>
      </c>
      <c r="O6" s="57">
        <f>IF('Indicator Data'!AE8="No data","x",ROUND(IF('Indicator Data'!AE8&gt;O$86,10,IF('Indicator Data'!AE8&lt;O$85,0,10-(O$86-'Indicator Data'!AE8)/(O$86-O$85)*10)),1))</f>
        <v>2.7</v>
      </c>
      <c r="P6" s="160">
        <f>IF('Indicator Data'!R8="No data","x",ROUND(IF('Indicator Data'!R8&gt;P$86,10,IF('Indicator Data'!R8&lt;P$85,0,10-(P$86-'Indicator Data'!R8)/(P$86-P$85)*10)),1))</f>
        <v>4.3</v>
      </c>
      <c r="Q6" s="58">
        <f t="shared" si="6"/>
        <v>3.8</v>
      </c>
      <c r="R6" s="61">
        <f t="shared" si="7"/>
        <v>3.3</v>
      </c>
      <c r="S6" s="146">
        <f>IF(AND('Indicator Data'!AF8="No data",'Indicator Data'!AG8="No data",'Indicator Data'!AH8="No data"),"x",SUM('Indicator Data'!AF8:AH8))</f>
        <v>5.9227467810000003E-4</v>
      </c>
      <c r="T6" s="160">
        <f t="shared" si="2"/>
        <v>0.1</v>
      </c>
      <c r="U6" s="160">
        <f>IF('Indicator Data'!M8="No data","x",'Indicator Data'!M8)</f>
        <v>1</v>
      </c>
      <c r="V6" s="58">
        <f t="shared" si="8"/>
        <v>0.6</v>
      </c>
      <c r="W6" s="57">
        <f>IF('Indicator Data'!AI8="No data","x",ROUND(IF('Indicator Data'!AI8&gt;W$86,10,IF('Indicator Data'!AI8&lt;W$85,0,10-(W$86-'Indicator Data'!AI8)/(W$86-W$85)*10)),1))</f>
        <v>3.4</v>
      </c>
      <c r="X6" s="57">
        <f>IF('Indicator Data'!AJ8="No data","x",ROUND(IF('Indicator Data'!AJ8&gt;X$86,10,IF('Indicator Data'!AJ8&lt;X$85,0,10-(X$86-'Indicator Data'!AJ8)/(X$86-X$85)*10)),1))</f>
        <v>1.7</v>
      </c>
      <c r="Y6" s="58">
        <f t="shared" si="9"/>
        <v>2.6</v>
      </c>
      <c r="Z6" s="57">
        <f>IF('Indicator Data'!AL8="No data","x",ROUND(IF('Indicator Data'!AL8&gt;Z$86,10,IF('Indicator Data'!AL8&lt;Z$85,0,10-(Z$86-'Indicator Data'!AL8)/(Z$86-Z$85)*10)),1))</f>
        <v>2.2999999999999998</v>
      </c>
      <c r="AA6" s="58">
        <f t="shared" si="10"/>
        <v>2.2999999999999998</v>
      </c>
      <c r="AB6" s="59">
        <f>IF(OR('Indicator Data'!AM8="No data",'Indicator Data'!BD8="No data"),"x",('Indicator Data'!AM8/'Indicator Data'!BD8))</f>
        <v>0</v>
      </c>
      <c r="AC6" s="58">
        <f t="shared" si="3"/>
        <v>0</v>
      </c>
      <c r="AD6" s="57">
        <f>IF('Indicator Data'!AN8="No data","x",ROUND(IF('Indicator Data'!AN8&lt;$AD$85,10,IF('Indicator Data'!AN8&gt;$AD$86,0,($AD$86-'Indicator Data'!AN8)/($AD$86-$AD$85)*10)),1))</f>
        <v>5</v>
      </c>
      <c r="AE6" s="57">
        <f>IF('Indicator Data'!AO8="No data","x",ROUND(IF('Indicator Data'!AO8&gt;$AE$86,10,IF('Indicator Data'!AO8&lt;$AE$85,0,10-($AE$86-'Indicator Data'!AO8)/($AE$86-$AE$85)*10)),1))</f>
        <v>0.3</v>
      </c>
      <c r="AF6" s="60">
        <f>IF('Indicator Data'!AP8="No data","x",ROUND(IF('Indicator Data'!AP8&gt;$AF$86,10,IF('Indicator Data'!AP8&lt;$AF$85,0,10-($AF$86-'Indicator Data'!AP8)/($AF$86-$AF$85)*10)),1))</f>
        <v>9.1</v>
      </c>
      <c r="AG6" s="57">
        <f t="shared" si="11"/>
        <v>9.1</v>
      </c>
      <c r="AH6" s="58">
        <f t="shared" si="12"/>
        <v>4.8</v>
      </c>
      <c r="AI6" s="61">
        <f>IF(AND(AA6="x",AC6="x"),ROUND((10-GEOMEAN(((10-Y6)/10*9+1),((10-V6)/10*9+1),((10-AH6)/10*9+1)))/9*10,1),IF(AND(Y6="x",AC6="x"),ROUND((10-GEOMEAN(((10-V6)/10*9+1),((10-AA6)/10*9+1),((10-AH6)/10*9+1)))/9*10,1),IF(AND(AA6="x",AC6="x"),ROUND((10-GEOMEAN(((10-V6)/10*9+1),((10-Y6)/10*9+1),((10-AH6)/10*9+1)))/9*10,1),IF(AC6="x",ROUND((10-GEOMEAN(((10-V6)/10*9+1),((10-Y6)/10*9+1),((10-AA6)/10*9+1),((10-AH6)/10*9+1)))/9*10,1),IF(AC6&lt;ROUND((10-GEOMEAN(((10-V6)/10*9+1),((10-Y6)/10*9+1),((10-AA6)/10*9+1),((10-AH6)/10*9+1)))/9*10,1),ROUND((10-GEOMEAN(((10-V6)/10*9+1),((10-Y6)/10*9+1),((10-AA6)/10*9+1),((10-AH6)/10*9+1)))/9*10,1),ROUND((10-GEOMEAN(((10-V6)/10*9+1),((10-Y6)/10*9+1),((10-AA6)/10*9+1),((10-AC6)/10*9+1),((10-AH6)/10*9+1)))/9*10,1))))))</f>
        <v>2.7</v>
      </c>
    </row>
    <row r="7" spans="1:35" s="3" customFormat="1">
      <c r="A7" s="224" t="s">
        <v>0</v>
      </c>
      <c r="B7" s="90" t="s">
        <v>280</v>
      </c>
      <c r="C7" s="273" t="s">
        <v>337</v>
      </c>
      <c r="D7" s="57">
        <f>ROUND(IF('Indicator Data'!P9="No data",IF((0.1233*LN('Indicator Data'!AR9)-0.4559)&gt;D$86,0,IF((0.1233*LN('Indicator Data'!AR9)-0.4559)&lt;D$85,10,(D$86-(0.1233*LN('Indicator Data'!AR9)-0.4559))/(D$86-D$85)*10)),IF('Indicator Data'!P9&gt;D$86,0,IF('Indicator Data'!P9&lt;D$85,10,(D$86-'Indicator Data'!P9)/(D$86-D$85)*10))),1)</f>
        <v>2.7</v>
      </c>
      <c r="E7" s="57">
        <f>IF('Indicator Data'!Q9="No data","x",ROUND((IF('Indicator Data'!Q9&gt;E$86,10,IF('Indicator Data'!Q9&lt;E$85,0,10-(E$86-'Indicator Data'!Q9)/(E$86-E$85)*10))),1))</f>
        <v>0.1</v>
      </c>
      <c r="F7" s="160">
        <f>IF('Indicator Data'!AK9="No data","x",ROUND(IF('Indicator Data'!AK9&gt;F$86,10,IF('Indicator Data'!AK9&lt;F$85,0,10-(F$86-'Indicator Data'!AK9)/(F$86-F$85)*10)),1))</f>
        <v>2.2999999999999998</v>
      </c>
      <c r="G7" s="58">
        <f t="shared" si="4"/>
        <v>1.8</v>
      </c>
      <c r="H7" s="146">
        <f>IF(OR('Indicator Data'!S9="No data",'Indicator Data'!T9="No data"),"x",IF(OR('Indicator Data'!U9="No data",'Indicator Data'!V9="No data"),1-(POWER((POWER(POWER((POWER((10/IF('Indicator Data'!S9&lt;10,10,'Indicator Data'!S9))*(1/'Indicator Data'!T9),0.5))*('Indicator Data'!W9)*('Indicator Data'!Y9),(1/3)),-1)+POWER(POWER((1*('Indicator Data'!X9)*('Indicator Data'!Z9)),(1/3)),-1))/2,-1)/POWER((((POWER((10/IF('Indicator Data'!S9&lt;10,10,'Indicator Data'!S9))*(1/'Indicator Data'!T9),0.5)+1)/2)*(('Indicator Data'!W9+'Indicator Data'!X9)/2)*(('Indicator Data'!Y9+'Indicator Data'!Z9)/2)),(1/3))),IF(OR('Indicator Data'!S9="No data",'Indicator Data'!T9="No data"),"x",1-(POWER((POWER(POWER((POWER((10/IF('Indicator Data'!S9&lt;10,10,'Indicator Data'!S9))*(1/'Indicator Data'!T9),0.5))*(POWER(('Indicator Data'!W9*'Indicator Data'!U9),0.5))*('Indicator Data'!Y9),(1/3)),-1)+POWER(POWER(1*(POWER(('Indicator Data'!X9*'Indicator Data'!V9),0.5))*('Indicator Data'!Z9),(1/3)),-1))/2,-1)/POWER((((POWER((10/IF('Indicator Data'!S9&lt;10,10,'Indicator Data'!S9))*(1/'Indicator Data'!T9),0.5)+1)/2)*((POWER(('Indicator Data'!W9*'Indicator Data'!U9),0.5)+POWER(('Indicator Data'!X9*'Indicator Data'!V9),0.5))/2)*(('Indicator Data'!Y9+'Indicator Data'!Z9)/2)),(1/3))))))</f>
        <v>0.33707673802759097</v>
      </c>
      <c r="I7" s="57">
        <f t="shared" si="0"/>
        <v>6.1</v>
      </c>
      <c r="J7" s="57">
        <f>IF('Indicator Data'!AA9="No data","x",ROUND(IF('Indicator Data'!AA9&gt;J$86,10,IF('Indicator Data'!AA9&lt;J$85,0,10-(J$86-'Indicator Data'!AA9)/(J$86-J$85)*10)),1))</f>
        <v>6.7</v>
      </c>
      <c r="K7" s="58">
        <f t="shared" si="5"/>
        <v>6.4</v>
      </c>
      <c r="L7" s="166">
        <f>SUM(IF('Indicator Data'!AB9=0,0,'Indicator Data'!AB9/1000000),SUM('Indicator Data'!AC9:AD9))</f>
        <v>388.44499700000006</v>
      </c>
      <c r="M7" s="166">
        <f>L7/(SUM('Indicator Data'!BD$5:'Indicator Data'!BD$15))*1000000</f>
        <v>129.02577459642598</v>
      </c>
      <c r="N7" s="57">
        <f t="shared" si="1"/>
        <v>4.3</v>
      </c>
      <c r="O7" s="57">
        <f>IF('Indicator Data'!AE9="No data","x",ROUND(IF('Indicator Data'!AE9&gt;O$86,10,IF('Indicator Data'!AE9&lt;O$85,0,10-(O$86-'Indicator Data'!AE9)/(O$86-O$85)*10)),1))</f>
        <v>2.7</v>
      </c>
      <c r="P7" s="160">
        <f>IF('Indicator Data'!R9="No data","x",ROUND(IF('Indicator Data'!R9&gt;P$86,10,IF('Indicator Data'!R9&lt;P$85,0,10-(P$86-'Indicator Data'!R9)/(P$86-P$85)*10)),1))</f>
        <v>4.3</v>
      </c>
      <c r="Q7" s="58">
        <f t="shared" si="6"/>
        <v>3.8</v>
      </c>
      <c r="R7" s="61">
        <f t="shared" si="7"/>
        <v>3.5</v>
      </c>
      <c r="S7" s="146">
        <f>IF(AND('Indicator Data'!AF9="No data",'Indicator Data'!AG9="No data",'Indicator Data'!AH9="No data"),"x",SUM('Indicator Data'!AF9:AH9))</f>
        <v>2.2274509800000002E-3</v>
      </c>
      <c r="T7" s="160">
        <f t="shared" si="2"/>
        <v>0.4</v>
      </c>
      <c r="U7" s="160">
        <f>IF('Indicator Data'!M9="No data","x",'Indicator Data'!M9)</f>
        <v>1</v>
      </c>
      <c r="V7" s="58">
        <f>ROUND(IF(T7="x",U7,IF(U7="x",T7,(10-GEOMEAN(((10-T7)/10*9+1),((10-U7)/10*9+1))))/9*10),1)</f>
        <v>0.7</v>
      </c>
      <c r="W7" s="57">
        <f>IF('Indicator Data'!AI9="No data","x",ROUND(IF('Indicator Data'!AI9&gt;W$86,10,IF('Indicator Data'!AI9&lt;W$85,0,10-(W$86-'Indicator Data'!AI9)/(W$86-W$85)*10)),1))</f>
        <v>4.9000000000000004</v>
      </c>
      <c r="X7" s="57">
        <f>IF('Indicator Data'!AJ9="No data","x",ROUND(IF('Indicator Data'!AJ9&gt;X$86,10,IF('Indicator Data'!AJ9&lt;X$85,0,10-(X$86-'Indicator Data'!AJ9)/(X$86-X$85)*10)),1))</f>
        <v>3.2</v>
      </c>
      <c r="Y7" s="58">
        <f t="shared" si="9"/>
        <v>4.0999999999999996</v>
      </c>
      <c r="Z7" s="57">
        <f>IF('Indicator Data'!AL9="No data","x",ROUND(IF('Indicator Data'!AL9&gt;Z$86,10,IF('Indicator Data'!AL9&lt;Z$85,0,10-(Z$86-'Indicator Data'!AL9)/(Z$86-Z$85)*10)),1))</f>
        <v>0.6</v>
      </c>
      <c r="AA7" s="58">
        <f t="shared" si="10"/>
        <v>0.6</v>
      </c>
      <c r="AB7" s="59">
        <f>IF(OR('Indicator Data'!AM9="No data",'Indicator Data'!BD9="No data"),"x",('Indicator Data'!AM9/'Indicator Data'!BD9))</f>
        <v>0</v>
      </c>
      <c r="AC7" s="58">
        <f t="shared" si="3"/>
        <v>0</v>
      </c>
      <c r="AD7" s="57">
        <f>IF('Indicator Data'!AN9="No data","x",ROUND(IF('Indicator Data'!AN9&lt;$AD$85,10,IF('Indicator Data'!AN9&gt;$AD$86,0,($AD$86-'Indicator Data'!AN9)/($AD$86-$AD$85)*10)),1))</f>
        <v>5</v>
      </c>
      <c r="AE7" s="57">
        <f>IF('Indicator Data'!AO9="No data","x",ROUND(IF('Indicator Data'!AO9&gt;$AE$86,10,IF('Indicator Data'!AO9&lt;$AE$85,0,10-($AE$86-'Indicator Data'!AO9)/($AE$86-$AE$85)*10)),1))</f>
        <v>0.3</v>
      </c>
      <c r="AF7" s="60">
        <f>IF('Indicator Data'!AP9="No data","x",ROUND(IF('Indicator Data'!AP9&gt;$AF$86,10,IF('Indicator Data'!AP9&lt;$AF$85,0,10-($AF$86-'Indicator Data'!AP9)/($AF$86-$AF$85)*10)),1))</f>
        <v>9.1</v>
      </c>
      <c r="AG7" s="57">
        <f t="shared" si="11"/>
        <v>9.1</v>
      </c>
      <c r="AH7" s="58">
        <f t="shared" si="12"/>
        <v>4.8</v>
      </c>
      <c r="AI7" s="61">
        <f t="shared" ref="AI7:AI12" si="13">IF(AND(AA7="x",AC7="x"),ROUND((10-GEOMEAN(((10-Y7)/10*9+1),((10-V7)/10*9+1),((10-AH7)/10*9+1)))/9*10,1),IF(AND(Y7="x",AC7="x"),ROUND((10-GEOMEAN(((10-V7)/10*9+1),((10-AA7)/10*9+1),((10-AH7)/10*9+1)))/9*10,1),IF(AND(AA7="x",AC7="x"),ROUND((10-GEOMEAN(((10-V7)/10*9+1),((10-Y7)/10*9+1),((10-AH7)/10*9+1)))/9*10,1),IF(AC7="x",ROUND((10-GEOMEAN(((10-V7)/10*9+1),((10-Y7)/10*9+1),((10-AA7)/10*9+1),((10-AH7)/10*9+1)))/9*10,1),IF(AC7&lt;ROUND((10-GEOMEAN(((10-V7)/10*9+1),((10-Y7)/10*9+1),((10-AA7)/10*9+1),((10-AH7)/10*9+1)))/9*10,1),ROUND((10-GEOMEAN(((10-V7)/10*9+1),((10-Y7)/10*9+1),((10-AA7)/10*9+1),((10-AH7)/10*9+1)))/9*10,1),ROUND((10-GEOMEAN(((10-V7)/10*9+1),((10-Y7)/10*9+1),((10-AA7)/10*9+1),((10-AC7)/10*9+1),((10-AH7)/10*9+1)))/9*10,1))))))</f>
        <v>2.8</v>
      </c>
    </row>
    <row r="8" spans="1:35" s="3" customFormat="1">
      <c r="A8" s="224" t="s">
        <v>0</v>
      </c>
      <c r="B8" s="90" t="s">
        <v>281</v>
      </c>
      <c r="C8" s="273" t="s">
        <v>338</v>
      </c>
      <c r="D8" s="57">
        <f>ROUND(IF('Indicator Data'!P10="No data",IF((0.1233*LN('Indicator Data'!AR10)-0.4559)&gt;D$86,0,IF((0.1233*LN('Indicator Data'!AR10)-0.4559)&lt;D$85,10,(D$86-(0.1233*LN('Indicator Data'!AR10)-0.4559))/(D$86-D$85)*10)),IF('Indicator Data'!P10&gt;D$86,0,IF('Indicator Data'!P10&lt;D$85,10,(D$86-'Indicator Data'!P10)/(D$86-D$85)*10))),1)</f>
        <v>2.7</v>
      </c>
      <c r="E8" s="57">
        <f>IF('Indicator Data'!Q10="No data","x",ROUND((IF('Indicator Data'!Q10&gt;E$86,10,IF('Indicator Data'!Q10&lt;E$85,0,10-(E$86-'Indicator Data'!Q10)/(E$86-E$85)*10))),1))</f>
        <v>0.1</v>
      </c>
      <c r="F8" s="160">
        <f>IF('Indicator Data'!AK10="No data","x",ROUND(IF('Indicator Data'!AK10&gt;F$86,10,IF('Indicator Data'!AK10&lt;F$85,0,10-(F$86-'Indicator Data'!AK10)/(F$86-F$85)*10)),1))</f>
        <v>2.2999999999999998</v>
      </c>
      <c r="G8" s="58">
        <f t="shared" si="4"/>
        <v>1.8</v>
      </c>
      <c r="H8" s="146">
        <f>IF(OR('Indicator Data'!S10="No data",'Indicator Data'!T10="No data"),"x",IF(OR('Indicator Data'!U10="No data",'Indicator Data'!V10="No data"),1-(POWER((POWER(POWER((POWER((10/IF('Indicator Data'!S10&lt;10,10,'Indicator Data'!S10))*(1/'Indicator Data'!T10),0.5))*('Indicator Data'!W10)*('Indicator Data'!Y10),(1/3)),-1)+POWER(POWER((1*('Indicator Data'!X10)*('Indicator Data'!Z10)),(1/3)),-1))/2,-1)/POWER((((POWER((10/IF('Indicator Data'!S10&lt;10,10,'Indicator Data'!S10))*(1/'Indicator Data'!T10),0.5)+1)/2)*(('Indicator Data'!W10+'Indicator Data'!X10)/2)*(('Indicator Data'!Y10+'Indicator Data'!Z10)/2)),(1/3))),IF(OR('Indicator Data'!S10="No data",'Indicator Data'!T10="No data"),"x",1-(POWER((POWER(POWER((POWER((10/IF('Indicator Data'!S10&lt;10,10,'Indicator Data'!S10))*(1/'Indicator Data'!T10),0.5))*(POWER(('Indicator Data'!W10*'Indicator Data'!U10),0.5))*('Indicator Data'!Y10),(1/3)),-1)+POWER(POWER(1*(POWER(('Indicator Data'!X10*'Indicator Data'!V10),0.5))*('Indicator Data'!Z10),(1/3)),-1))/2,-1)/POWER((((POWER((10/IF('Indicator Data'!S10&lt;10,10,'Indicator Data'!S10))*(1/'Indicator Data'!T10),0.5)+1)/2)*((POWER(('Indicator Data'!W10*'Indicator Data'!U10),0.5)+POWER(('Indicator Data'!X10*'Indicator Data'!V10),0.5))/2)*(('Indicator Data'!Y10+'Indicator Data'!Z10)/2)),(1/3))))))</f>
        <v>0.36001813108560143</v>
      </c>
      <c r="I8" s="57">
        <f t="shared" si="0"/>
        <v>6.5</v>
      </c>
      <c r="J8" s="57">
        <f>IF('Indicator Data'!AA10="No data","x",ROUND(IF('Indicator Data'!AA10&gt;J$86,10,IF('Indicator Data'!AA10&lt;J$85,0,10-(J$86-'Indicator Data'!AA10)/(J$86-J$85)*10)),1))</f>
        <v>8.8000000000000007</v>
      </c>
      <c r="K8" s="58">
        <f t="shared" si="5"/>
        <v>7.7</v>
      </c>
      <c r="L8" s="166">
        <f>SUM(IF('Indicator Data'!AB10=0,0,'Indicator Data'!AB10/1000000),SUM('Indicator Data'!AC10:AD10))</f>
        <v>388.44499700000006</v>
      </c>
      <c r="M8" s="166">
        <f>L8/(SUM('Indicator Data'!BD$5:'Indicator Data'!BD$15))*1000000</f>
        <v>129.02577459642598</v>
      </c>
      <c r="N8" s="57">
        <f t="shared" si="1"/>
        <v>4.3</v>
      </c>
      <c r="O8" s="57">
        <f>IF('Indicator Data'!AE10="No data","x",ROUND(IF('Indicator Data'!AE10&gt;O$86,10,IF('Indicator Data'!AE10&lt;O$85,0,10-(O$86-'Indicator Data'!AE10)/(O$86-O$85)*10)),1))</f>
        <v>2.7</v>
      </c>
      <c r="P8" s="160">
        <f>IF('Indicator Data'!R10="No data","x",ROUND(IF('Indicator Data'!R10&gt;P$86,10,IF('Indicator Data'!R10&lt;P$85,0,10-(P$86-'Indicator Data'!R10)/(P$86-P$85)*10)),1))</f>
        <v>4.3</v>
      </c>
      <c r="Q8" s="58">
        <f t="shared" si="6"/>
        <v>3.8</v>
      </c>
      <c r="R8" s="61">
        <f t="shared" si="7"/>
        <v>3.8</v>
      </c>
      <c r="S8" s="146">
        <f>IF(AND('Indicator Data'!AF10="No data",'Indicator Data'!AG10="No data",'Indicator Data'!AH10="No data"),"x",SUM('Indicator Data'!AF10:AH10))</f>
        <v>7.894736842E-4</v>
      </c>
      <c r="T8" s="160">
        <f t="shared" si="2"/>
        <v>0.2</v>
      </c>
      <c r="U8" s="160">
        <f>IF('Indicator Data'!M10="No data","x",'Indicator Data'!M10)</f>
        <v>1</v>
      </c>
      <c r="V8" s="58">
        <f t="shared" si="8"/>
        <v>0.6</v>
      </c>
      <c r="W8" s="57">
        <f>IF('Indicator Data'!AI10="No data","x",ROUND(IF('Indicator Data'!AI10&gt;W$86,10,IF('Indicator Data'!AI10&lt;W$85,0,10-(W$86-'Indicator Data'!AI10)/(W$86-W$85)*10)),1))</f>
        <v>6.5</v>
      </c>
      <c r="X8" s="57">
        <f>IF('Indicator Data'!AJ10="No data","x",ROUND(IF('Indicator Data'!AJ10&gt;X$86,10,IF('Indicator Data'!AJ10&lt;X$85,0,10-(X$86-'Indicator Data'!AJ10)/(X$86-X$85)*10)),1))</f>
        <v>2.8</v>
      </c>
      <c r="Y8" s="58">
        <f t="shared" si="9"/>
        <v>4.7</v>
      </c>
      <c r="Z8" s="57">
        <f>IF('Indicator Data'!AL10="No data","x",ROUND(IF('Indicator Data'!AL10&gt;Z$86,10,IF('Indicator Data'!AL10&lt;Z$85,0,10-(Z$86-'Indicator Data'!AL10)/(Z$86-Z$85)*10)),1))</f>
        <v>1.8</v>
      </c>
      <c r="AA8" s="58">
        <f t="shared" si="10"/>
        <v>1.8</v>
      </c>
      <c r="AB8" s="59">
        <f>IF(OR('Indicator Data'!AM10="No data",'Indicator Data'!BD10="No data"),"x",('Indicator Data'!AM10/'Indicator Data'!BD10))</f>
        <v>0</v>
      </c>
      <c r="AC8" s="58">
        <f t="shared" si="3"/>
        <v>0</v>
      </c>
      <c r="AD8" s="57">
        <f>IF('Indicator Data'!AN10="No data","x",ROUND(IF('Indicator Data'!AN10&lt;$AD$85,10,IF('Indicator Data'!AN10&gt;$AD$86,0,($AD$86-'Indicator Data'!AN10)/($AD$86-$AD$85)*10)),1))</f>
        <v>5</v>
      </c>
      <c r="AE8" s="57">
        <f>IF('Indicator Data'!AO10="No data","x",ROUND(IF('Indicator Data'!AO10&gt;$AE$86,10,IF('Indicator Data'!AO10&lt;$AE$85,0,10-($AE$86-'Indicator Data'!AO10)/($AE$86-$AE$85)*10)),1))</f>
        <v>0.3</v>
      </c>
      <c r="AF8" s="60">
        <f>IF('Indicator Data'!AP10="No data","x",ROUND(IF('Indicator Data'!AP10&gt;$AF$86,10,IF('Indicator Data'!AP10&lt;$AF$85,0,10-($AF$86-'Indicator Data'!AP10)/($AF$86-$AF$85)*10)),1))</f>
        <v>9.1</v>
      </c>
      <c r="AG8" s="57">
        <f t="shared" si="11"/>
        <v>9.1</v>
      </c>
      <c r="AH8" s="58">
        <f t="shared" si="12"/>
        <v>4.8</v>
      </c>
      <c r="AI8" s="61">
        <f t="shared" si="13"/>
        <v>3.2</v>
      </c>
    </row>
    <row r="9" spans="1:35" s="3" customFormat="1">
      <c r="A9" s="224" t="s">
        <v>0</v>
      </c>
      <c r="B9" s="90" t="s">
        <v>282</v>
      </c>
      <c r="C9" s="273" t="s">
        <v>339</v>
      </c>
      <c r="D9" s="57">
        <f>ROUND(IF('Indicator Data'!P11="No data",IF((0.1233*LN('Indicator Data'!AR11)-0.4559)&gt;D$86,0,IF((0.1233*LN('Indicator Data'!AR11)-0.4559)&lt;D$85,10,(D$86-(0.1233*LN('Indicator Data'!AR11)-0.4559))/(D$86-D$85)*10)),IF('Indicator Data'!P11&gt;D$86,0,IF('Indicator Data'!P11&lt;D$85,10,(D$86-'Indicator Data'!P11)/(D$86-D$85)*10))),1)</f>
        <v>2.7</v>
      </c>
      <c r="E9" s="57">
        <f>IF('Indicator Data'!Q11="No data","x",ROUND((IF('Indicator Data'!Q11&gt;E$86,10,IF('Indicator Data'!Q11&lt;E$85,0,10-(E$86-'Indicator Data'!Q11)/(E$86-E$85)*10))),1))</f>
        <v>0.1</v>
      </c>
      <c r="F9" s="160">
        <f>IF('Indicator Data'!AK11="No data","x",ROUND(IF('Indicator Data'!AK11&gt;F$86,10,IF('Indicator Data'!AK11&lt;F$85,0,10-(F$86-'Indicator Data'!AK11)/(F$86-F$85)*10)),1))</f>
        <v>3.2</v>
      </c>
      <c r="G9" s="58">
        <f t="shared" si="4"/>
        <v>2.1</v>
      </c>
      <c r="H9" s="146">
        <f>IF(OR('Indicator Data'!S11="No data",'Indicator Data'!T11="No data"),"x",IF(OR('Indicator Data'!U11="No data",'Indicator Data'!V11="No data"),1-(POWER((POWER(POWER((POWER((10/IF('Indicator Data'!S11&lt;10,10,'Indicator Data'!S11))*(1/'Indicator Data'!T11),0.5))*('Indicator Data'!W11)*('Indicator Data'!Y11),(1/3)),-1)+POWER(POWER((1*('Indicator Data'!X11)*('Indicator Data'!Z11)),(1/3)),-1))/2,-1)/POWER((((POWER((10/IF('Indicator Data'!S11&lt;10,10,'Indicator Data'!S11))*(1/'Indicator Data'!T11),0.5)+1)/2)*(('Indicator Data'!W11+'Indicator Data'!X11)/2)*(('Indicator Data'!Y11+'Indicator Data'!Z11)/2)),(1/3))),IF(OR('Indicator Data'!S11="No data",'Indicator Data'!T11="No data"),"x",1-(POWER((POWER(POWER((POWER((10/IF('Indicator Data'!S11&lt;10,10,'Indicator Data'!S11))*(1/'Indicator Data'!T11),0.5))*(POWER(('Indicator Data'!W11*'Indicator Data'!U11),0.5))*('Indicator Data'!Y11),(1/3)),-1)+POWER(POWER(1*(POWER(('Indicator Data'!X11*'Indicator Data'!V11),0.5))*('Indicator Data'!Z11),(1/3)),-1))/2,-1)/POWER((((POWER((10/IF('Indicator Data'!S11&lt;10,10,'Indicator Data'!S11))*(1/'Indicator Data'!T11),0.5)+1)/2)*((POWER(('Indicator Data'!W11*'Indicator Data'!U11),0.5)+POWER(('Indicator Data'!X11*'Indicator Data'!V11),0.5))/2)*(('Indicator Data'!Y11+'Indicator Data'!Z11)/2)),(1/3))))))</f>
        <v>0.35931686117156725</v>
      </c>
      <c r="I9" s="57">
        <f t="shared" si="0"/>
        <v>6.5</v>
      </c>
      <c r="J9" s="57">
        <f>IF('Indicator Data'!AA11="No data","x",ROUND(IF('Indicator Data'!AA11&gt;J$86,10,IF('Indicator Data'!AA11&lt;J$85,0,10-(J$86-'Indicator Data'!AA11)/(J$86-J$85)*10)),1))</f>
        <v>8.1</v>
      </c>
      <c r="K9" s="58">
        <f t="shared" si="5"/>
        <v>7.3</v>
      </c>
      <c r="L9" s="166">
        <f>SUM(IF('Indicator Data'!AB11=0,0,'Indicator Data'!AB11/1000000),SUM('Indicator Data'!AC11:AD11))</f>
        <v>388.44499700000006</v>
      </c>
      <c r="M9" s="166">
        <f>L9/(SUM('Indicator Data'!BD$5:'Indicator Data'!BD$15))*1000000</f>
        <v>129.02577459642598</v>
      </c>
      <c r="N9" s="57">
        <f t="shared" si="1"/>
        <v>4.3</v>
      </c>
      <c r="O9" s="57">
        <f>IF('Indicator Data'!AE11="No data","x",ROUND(IF('Indicator Data'!AE11&gt;O$86,10,IF('Indicator Data'!AE11&lt;O$85,0,10-(O$86-'Indicator Data'!AE11)/(O$86-O$85)*10)),1))</f>
        <v>2.7</v>
      </c>
      <c r="P9" s="160">
        <f>IF('Indicator Data'!R11="No data","x",ROUND(IF('Indicator Data'!R11&gt;P$86,10,IF('Indicator Data'!R11&lt;P$85,0,10-(P$86-'Indicator Data'!R11)/(P$86-P$85)*10)),1))</f>
        <v>4.3</v>
      </c>
      <c r="Q9" s="58">
        <f t="shared" si="6"/>
        <v>3.8</v>
      </c>
      <c r="R9" s="61">
        <f t="shared" si="7"/>
        <v>3.8</v>
      </c>
      <c r="S9" s="146">
        <f>IF(AND('Indicator Data'!AF11="No data",'Indicator Data'!AG11="No data",'Indicator Data'!AH11="No data"),"x",SUM('Indicator Data'!AF11:AH11))</f>
        <v>4.7077922079999997E-4</v>
      </c>
      <c r="T9" s="160">
        <f t="shared" si="2"/>
        <v>0.1</v>
      </c>
      <c r="U9" s="160">
        <f>IF('Indicator Data'!M11="No data","x",'Indicator Data'!M11)</f>
        <v>5</v>
      </c>
      <c r="V9" s="58">
        <f>ROUND(IF(T9="x",U9,IF(U9="x",T9,(10-GEOMEAN(((10-T9)/10*9+1),((10-U9)/10*9+1))))/9*10),1)</f>
        <v>2.9</v>
      </c>
      <c r="W9" s="57">
        <f>IF('Indicator Data'!AI11="No data","x",ROUND(IF('Indicator Data'!AI11&gt;W$86,10,IF('Indicator Data'!AI11&lt;W$85,0,10-(W$86-'Indicator Data'!AI11)/(W$86-W$85)*10)),1))</f>
        <v>5.7</v>
      </c>
      <c r="X9" s="57">
        <f>IF('Indicator Data'!AJ11="No data","x",ROUND(IF('Indicator Data'!AJ11&gt;X$86,10,IF('Indicator Data'!AJ11&lt;X$85,0,10-(X$86-'Indicator Data'!AJ11)/(X$86-X$85)*10)),1))</f>
        <v>3.3</v>
      </c>
      <c r="Y9" s="58">
        <f t="shared" si="9"/>
        <v>4.5</v>
      </c>
      <c r="Z9" s="57">
        <f>IF('Indicator Data'!AL11="No data","x",ROUND(IF('Indicator Data'!AL11&gt;Z$86,10,IF('Indicator Data'!AL11&lt;Z$85,0,10-(Z$86-'Indicator Data'!AL11)/(Z$86-Z$85)*10)),1))</f>
        <v>0.9</v>
      </c>
      <c r="AA9" s="58">
        <f t="shared" si="10"/>
        <v>0.9</v>
      </c>
      <c r="AB9" s="59">
        <f>IF(OR('Indicator Data'!AM11="No data",'Indicator Data'!BD11="No data"),"x",('Indicator Data'!AM11/'Indicator Data'!BD11))</f>
        <v>0</v>
      </c>
      <c r="AC9" s="58">
        <f t="shared" si="3"/>
        <v>0</v>
      </c>
      <c r="AD9" s="57">
        <f>IF('Indicator Data'!AN11="No data","x",ROUND(IF('Indicator Data'!AN11&lt;$AD$85,10,IF('Indicator Data'!AN11&gt;$AD$86,0,($AD$86-'Indicator Data'!AN11)/($AD$86-$AD$85)*10)),1))</f>
        <v>5</v>
      </c>
      <c r="AE9" s="57">
        <f>IF('Indicator Data'!AO11="No data","x",ROUND(IF('Indicator Data'!AO11&gt;$AE$86,10,IF('Indicator Data'!AO11&lt;$AE$85,0,10-($AE$86-'Indicator Data'!AO11)/($AE$86-$AE$85)*10)),1))</f>
        <v>0.3</v>
      </c>
      <c r="AF9" s="60">
        <f>IF('Indicator Data'!AP11="No data","x",ROUND(IF('Indicator Data'!AP11&gt;$AF$86,10,IF('Indicator Data'!AP11&lt;$AF$85,0,10-($AF$86-'Indicator Data'!AP11)/($AF$86-$AF$85)*10)),1))</f>
        <v>9.1</v>
      </c>
      <c r="AG9" s="57">
        <f t="shared" si="11"/>
        <v>9.1</v>
      </c>
      <c r="AH9" s="58">
        <f t="shared" si="12"/>
        <v>4.8</v>
      </c>
      <c r="AI9" s="61">
        <f t="shared" si="13"/>
        <v>3.4</v>
      </c>
    </row>
    <row r="10" spans="1:35" s="3" customFormat="1">
      <c r="A10" s="224" t="s">
        <v>0</v>
      </c>
      <c r="B10" s="90" t="s">
        <v>283</v>
      </c>
      <c r="C10" s="273" t="s">
        <v>340</v>
      </c>
      <c r="D10" s="57">
        <f>ROUND(IF('Indicator Data'!P12="No data",IF((0.1233*LN('Indicator Data'!AR12)-0.4559)&gt;D$86,0,IF((0.1233*LN('Indicator Data'!AR12)-0.4559)&lt;D$85,10,(D$86-(0.1233*LN('Indicator Data'!AR12)-0.4559))/(D$86-D$85)*10)),IF('Indicator Data'!P12&gt;D$86,0,IF('Indicator Data'!P12&lt;D$85,10,(D$86-'Indicator Data'!P12)/(D$86-D$85)*10))),1)</f>
        <v>2.7</v>
      </c>
      <c r="E10" s="57">
        <f>IF('Indicator Data'!Q12="No data","x",ROUND((IF('Indicator Data'!Q12&gt;E$86,10,IF('Indicator Data'!Q12&lt;E$85,0,10-(E$86-'Indicator Data'!Q12)/(E$86-E$85)*10))),1))</f>
        <v>0.1</v>
      </c>
      <c r="F10" s="160">
        <f>IF('Indicator Data'!AK12="No data","x",ROUND(IF('Indicator Data'!AK12&gt;F$86,10,IF('Indicator Data'!AK12&lt;F$85,0,10-(F$86-'Indicator Data'!AK12)/(F$86-F$85)*10)),1))</f>
        <v>2.9</v>
      </c>
      <c r="G10" s="58">
        <f t="shared" si="4"/>
        <v>2</v>
      </c>
      <c r="H10" s="146">
        <f>IF(OR('Indicator Data'!S12="No data",'Indicator Data'!T12="No data"),"x",IF(OR('Indicator Data'!U12="No data",'Indicator Data'!V12="No data"),1-(POWER((POWER(POWER((POWER((10/IF('Indicator Data'!S12&lt;10,10,'Indicator Data'!S12))*(1/'Indicator Data'!T12),0.5))*('Indicator Data'!W12)*('Indicator Data'!Y12),(1/3)),-1)+POWER(POWER((1*('Indicator Data'!X12)*('Indicator Data'!Z12)),(1/3)),-1))/2,-1)/POWER((((POWER((10/IF('Indicator Data'!S12&lt;10,10,'Indicator Data'!S12))*(1/'Indicator Data'!T12),0.5)+1)/2)*(('Indicator Data'!W12+'Indicator Data'!X12)/2)*(('Indicator Data'!Y12+'Indicator Data'!Z12)/2)),(1/3))),IF(OR('Indicator Data'!S12="No data",'Indicator Data'!T12="No data"),"x",1-(POWER((POWER(POWER((POWER((10/IF('Indicator Data'!S12&lt;10,10,'Indicator Data'!S12))*(1/'Indicator Data'!T12),0.5))*(POWER(('Indicator Data'!W12*'Indicator Data'!U12),0.5))*('Indicator Data'!Y12),(1/3)),-1)+POWER(POWER(1*(POWER(('Indicator Data'!X12*'Indicator Data'!V12),0.5))*('Indicator Data'!Z12),(1/3)),-1))/2,-1)/POWER((((POWER((10/IF('Indicator Data'!S12&lt;10,10,'Indicator Data'!S12))*(1/'Indicator Data'!T12),0.5)+1)/2)*((POWER(('Indicator Data'!W12*'Indicator Data'!U12),0.5)+POWER(('Indicator Data'!X12*'Indicator Data'!V12),0.5))/2)*(('Indicator Data'!Y12+'Indicator Data'!Z12)/2)),(1/3))))))</f>
        <v>0.17910265043961793</v>
      </c>
      <c r="I10" s="57">
        <f t="shared" si="0"/>
        <v>3.3</v>
      </c>
      <c r="J10" s="57">
        <f>IF('Indicator Data'!AA12="No data","x",ROUND(IF('Indicator Data'!AA12&gt;J$86,10,IF('Indicator Data'!AA12&lt;J$85,0,10-(J$86-'Indicator Data'!AA12)/(J$86-J$85)*10)),1))</f>
        <v>6.4</v>
      </c>
      <c r="K10" s="58">
        <f t="shared" si="5"/>
        <v>4.9000000000000004</v>
      </c>
      <c r="L10" s="166">
        <f>SUM(IF('Indicator Data'!AB12=0,0,'Indicator Data'!AB12/1000000),SUM('Indicator Data'!AC12:AD12))</f>
        <v>388.44499700000006</v>
      </c>
      <c r="M10" s="166">
        <f>L10/(SUM('Indicator Data'!BD$5:'Indicator Data'!BD$15))*1000000</f>
        <v>129.02577459642598</v>
      </c>
      <c r="N10" s="57">
        <f t="shared" si="1"/>
        <v>4.3</v>
      </c>
      <c r="O10" s="57">
        <f>IF('Indicator Data'!AE12="No data","x",ROUND(IF('Indicator Data'!AE12&gt;O$86,10,IF('Indicator Data'!AE12&lt;O$85,0,10-(O$86-'Indicator Data'!AE12)/(O$86-O$85)*10)),1))</f>
        <v>2.7</v>
      </c>
      <c r="P10" s="160">
        <f>IF('Indicator Data'!R12="No data","x",ROUND(IF('Indicator Data'!R12&gt;P$86,10,IF('Indicator Data'!R12&lt;P$85,0,10-(P$86-'Indicator Data'!R12)/(P$86-P$85)*10)),1))</f>
        <v>4.3</v>
      </c>
      <c r="Q10" s="58">
        <f t="shared" si="6"/>
        <v>3.8</v>
      </c>
      <c r="R10" s="61">
        <f t="shared" si="7"/>
        <v>3.2</v>
      </c>
      <c r="S10" s="146">
        <f>IF(AND('Indicator Data'!AF12="No data",'Indicator Data'!AG12="No data",'Indicator Data'!AH12="No data"),"x",SUM('Indicator Data'!AF12:AH12))</f>
        <v>1.9828815973999998E-3</v>
      </c>
      <c r="T10" s="160">
        <f t="shared" si="2"/>
        <v>0.4</v>
      </c>
      <c r="U10" s="160">
        <f>IF('Indicator Data'!M12="No data","x",'Indicator Data'!M12)</f>
        <v>5</v>
      </c>
      <c r="V10" s="58">
        <f t="shared" si="8"/>
        <v>3</v>
      </c>
      <c r="W10" s="57">
        <f>IF('Indicator Data'!AI12="No data","x",ROUND(IF('Indicator Data'!AI12&gt;W$86,10,IF('Indicator Data'!AI12&lt;W$85,0,10-(W$86-'Indicator Data'!AI12)/(W$86-W$85)*10)),1))</f>
        <v>5.9</v>
      </c>
      <c r="X10" s="57">
        <f>IF('Indicator Data'!AJ12="No data","x",ROUND(IF('Indicator Data'!AJ12&gt;X$86,10,IF('Indicator Data'!AJ12&lt;X$85,0,10-(X$86-'Indicator Data'!AJ12)/(X$86-X$85)*10)),1))</f>
        <v>6</v>
      </c>
      <c r="Y10" s="58">
        <f t="shared" si="9"/>
        <v>6</v>
      </c>
      <c r="Z10" s="57">
        <f>IF('Indicator Data'!AL12="No data","x",ROUND(IF('Indicator Data'!AL12&gt;Z$86,10,IF('Indicator Data'!AL12&lt;Z$85,0,10-(Z$86-'Indicator Data'!AL12)/(Z$86-Z$85)*10)),1))</f>
        <v>1.9</v>
      </c>
      <c r="AA10" s="58">
        <f t="shared" si="10"/>
        <v>1.9</v>
      </c>
      <c r="AB10" s="59">
        <f>IF(OR('Indicator Data'!AM12="No data",'Indicator Data'!BD12="No data"),"x",('Indicator Data'!AM12/'Indicator Data'!BD12))</f>
        <v>0</v>
      </c>
      <c r="AC10" s="58">
        <f t="shared" si="3"/>
        <v>0</v>
      </c>
      <c r="AD10" s="57">
        <f>IF('Indicator Data'!AN12="No data","x",ROUND(IF('Indicator Data'!AN12&lt;$AD$85,10,IF('Indicator Data'!AN12&gt;$AD$86,0,($AD$86-'Indicator Data'!AN12)/($AD$86-$AD$85)*10)),1))</f>
        <v>5</v>
      </c>
      <c r="AE10" s="57">
        <f>IF('Indicator Data'!AO12="No data","x",ROUND(IF('Indicator Data'!AO12&gt;$AE$86,10,IF('Indicator Data'!AO12&lt;$AE$85,0,10-($AE$86-'Indicator Data'!AO12)/($AE$86-$AE$85)*10)),1))</f>
        <v>0.3</v>
      </c>
      <c r="AF10" s="60">
        <f>IF('Indicator Data'!AP12="No data","x",ROUND(IF('Indicator Data'!AP12&gt;$AF$86,10,IF('Indicator Data'!AP12&lt;$AF$85,0,10-($AF$86-'Indicator Data'!AP12)/($AF$86-$AF$85)*10)),1))</f>
        <v>9.1</v>
      </c>
      <c r="AG10" s="57">
        <f t="shared" si="11"/>
        <v>9.1</v>
      </c>
      <c r="AH10" s="58">
        <f t="shared" si="12"/>
        <v>4.8</v>
      </c>
      <c r="AI10" s="61">
        <f t="shared" si="13"/>
        <v>4.0999999999999996</v>
      </c>
    </row>
    <row r="11" spans="1:35" s="3" customFormat="1">
      <c r="A11" s="224" t="s">
        <v>0</v>
      </c>
      <c r="B11" s="90" t="s">
        <v>284</v>
      </c>
      <c r="C11" s="273" t="s">
        <v>341</v>
      </c>
      <c r="D11" s="57">
        <f>ROUND(IF('Indicator Data'!P13="No data",IF((0.1233*LN('Indicator Data'!AR13)-0.4559)&gt;D$86,0,IF((0.1233*LN('Indicator Data'!AR13)-0.4559)&lt;D$85,10,(D$86-(0.1233*LN('Indicator Data'!AR13)-0.4559))/(D$86-D$85)*10)),IF('Indicator Data'!P13&gt;D$86,0,IF('Indicator Data'!P13&lt;D$85,10,(D$86-'Indicator Data'!P13)/(D$86-D$85)*10))),1)</f>
        <v>2.7</v>
      </c>
      <c r="E11" s="57">
        <f>IF('Indicator Data'!Q13="No data","x",ROUND((IF('Indicator Data'!Q13&gt;E$86,10,IF('Indicator Data'!Q13&lt;E$85,0,10-(E$86-'Indicator Data'!Q13)/(E$86-E$85)*10))),1))</f>
        <v>0.1</v>
      </c>
      <c r="F11" s="160">
        <f>IF('Indicator Data'!AK13="No data","x",ROUND(IF('Indicator Data'!AK13&gt;F$86,10,IF('Indicator Data'!AK13&lt;F$85,0,10-(F$86-'Indicator Data'!AK13)/(F$86-F$85)*10)),1))</f>
        <v>1.6</v>
      </c>
      <c r="G11" s="58">
        <f t="shared" si="4"/>
        <v>1.5</v>
      </c>
      <c r="H11" s="146">
        <f>IF(OR('Indicator Data'!S13="No data",'Indicator Data'!T13="No data"),"x",IF(OR('Indicator Data'!U13="No data",'Indicator Data'!V13="No data"),1-(POWER((POWER(POWER((POWER((10/IF('Indicator Data'!S13&lt;10,10,'Indicator Data'!S13))*(1/'Indicator Data'!T13),0.5))*('Indicator Data'!W13)*('Indicator Data'!Y13),(1/3)),-1)+POWER(POWER((1*('Indicator Data'!X13)*('Indicator Data'!Z13)),(1/3)),-1))/2,-1)/POWER((((POWER((10/IF('Indicator Data'!S13&lt;10,10,'Indicator Data'!S13))*(1/'Indicator Data'!T13),0.5)+1)/2)*(('Indicator Data'!W13+'Indicator Data'!X13)/2)*(('Indicator Data'!Y13+'Indicator Data'!Z13)/2)),(1/3))),IF(OR('Indicator Data'!S13="No data",'Indicator Data'!T13="No data"),"x",1-(POWER((POWER(POWER((POWER((10/IF('Indicator Data'!S13&lt;10,10,'Indicator Data'!S13))*(1/'Indicator Data'!T13),0.5))*(POWER(('Indicator Data'!W13*'Indicator Data'!U13),0.5))*('Indicator Data'!Y13),(1/3)),-1)+POWER(POWER(1*(POWER(('Indicator Data'!X13*'Indicator Data'!V13),0.5))*('Indicator Data'!Z13),(1/3)),-1))/2,-1)/POWER((((POWER((10/IF('Indicator Data'!S13&lt;10,10,'Indicator Data'!S13))*(1/'Indicator Data'!T13),0.5)+1)/2)*((POWER(('Indicator Data'!W13*'Indicator Data'!U13),0.5)+POWER(('Indicator Data'!X13*'Indicator Data'!V13),0.5))/2)*(('Indicator Data'!Y13+'Indicator Data'!Z13)/2)),(1/3))))))</f>
        <v>0.30058820630739147</v>
      </c>
      <c r="I11" s="57">
        <f t="shared" si="0"/>
        <v>5.5</v>
      </c>
      <c r="J11" s="57">
        <f>IF('Indicator Data'!AA13="No data","x",ROUND(IF('Indicator Data'!AA13&gt;J$86,10,IF('Indicator Data'!AA13&lt;J$85,0,10-(J$86-'Indicator Data'!AA13)/(J$86-J$85)*10)),1))</f>
        <v>5.7</v>
      </c>
      <c r="K11" s="58">
        <f t="shared" si="5"/>
        <v>5.6</v>
      </c>
      <c r="L11" s="166">
        <f>SUM(IF('Indicator Data'!AB13=0,0,'Indicator Data'!AB13/1000000),SUM('Indicator Data'!AC13:AD13))</f>
        <v>388.44499700000006</v>
      </c>
      <c r="M11" s="166">
        <f>L11/(SUM('Indicator Data'!BD$5:'Indicator Data'!BD$15))*1000000</f>
        <v>129.02577459642598</v>
      </c>
      <c r="N11" s="57">
        <f t="shared" si="1"/>
        <v>4.3</v>
      </c>
      <c r="O11" s="57">
        <f>IF('Indicator Data'!AE13="No data","x",ROUND(IF('Indicator Data'!AE13&gt;O$86,10,IF('Indicator Data'!AE13&lt;O$85,0,10-(O$86-'Indicator Data'!AE13)/(O$86-O$85)*10)),1))</f>
        <v>2.7</v>
      </c>
      <c r="P11" s="160">
        <f>IF('Indicator Data'!R13="No data","x",ROUND(IF('Indicator Data'!R13&gt;P$86,10,IF('Indicator Data'!R13&lt;P$85,0,10-(P$86-'Indicator Data'!R13)/(P$86-P$85)*10)),1))</f>
        <v>4.3</v>
      </c>
      <c r="Q11" s="58">
        <f t="shared" si="6"/>
        <v>3.8</v>
      </c>
      <c r="R11" s="61">
        <f t="shared" si="7"/>
        <v>3.1</v>
      </c>
      <c r="S11" s="146">
        <f>IF(AND('Indicator Data'!AF13="No data",'Indicator Data'!AG13="No data",'Indicator Data'!AH13="No data"),"x",SUM('Indicator Data'!AF13:AH13))</f>
        <v>2.6045777428E-4</v>
      </c>
      <c r="T11" s="160">
        <f t="shared" si="2"/>
        <v>0.1</v>
      </c>
      <c r="U11" s="160">
        <f>IF('Indicator Data'!M13="No data","x",'Indicator Data'!M13)</f>
        <v>1</v>
      </c>
      <c r="V11" s="58">
        <f t="shared" si="8"/>
        <v>0.6</v>
      </c>
      <c r="W11" s="57">
        <f>IF('Indicator Data'!AI13="No data","x",ROUND(IF('Indicator Data'!AI13&gt;W$86,10,IF('Indicator Data'!AI13&lt;W$85,0,10-(W$86-'Indicator Data'!AI13)/(W$86-W$85)*10)),1))</f>
        <v>3.2</v>
      </c>
      <c r="X11" s="57">
        <f>IF('Indicator Data'!AJ13="No data","x",ROUND(IF('Indicator Data'!AJ13&gt;X$86,10,IF('Indicator Data'!AJ13&lt;X$85,0,10-(X$86-'Indicator Data'!AJ13)/(X$86-X$85)*10)),1))</f>
        <v>2.6</v>
      </c>
      <c r="Y11" s="58">
        <f t="shared" si="9"/>
        <v>2.9</v>
      </c>
      <c r="Z11" s="57">
        <f>IF('Indicator Data'!AL13="No data","x",ROUND(IF('Indicator Data'!AL13&gt;Z$86,10,IF('Indicator Data'!AL13&lt;Z$85,0,10-(Z$86-'Indicator Data'!AL13)/(Z$86-Z$85)*10)),1))</f>
        <v>1.5</v>
      </c>
      <c r="AA11" s="58">
        <f t="shared" si="10"/>
        <v>1.5</v>
      </c>
      <c r="AB11" s="59">
        <f>IF(OR('Indicator Data'!AM13="No data",'Indicator Data'!BD13="No data"),"x",('Indicator Data'!AM13/'Indicator Data'!BD13))</f>
        <v>0</v>
      </c>
      <c r="AC11" s="58">
        <f t="shared" si="3"/>
        <v>0</v>
      </c>
      <c r="AD11" s="57">
        <f>IF('Indicator Data'!AN13="No data","x",ROUND(IF('Indicator Data'!AN13&lt;$AD$85,10,IF('Indicator Data'!AN13&gt;$AD$86,0,($AD$86-'Indicator Data'!AN13)/($AD$86-$AD$85)*10)),1))</f>
        <v>5</v>
      </c>
      <c r="AE11" s="57">
        <f>IF('Indicator Data'!AO13="No data","x",ROUND(IF('Indicator Data'!AO13&gt;$AE$86,10,IF('Indicator Data'!AO13&lt;$AE$85,0,10-($AE$86-'Indicator Data'!AO13)/($AE$86-$AE$85)*10)),1))</f>
        <v>0.3</v>
      </c>
      <c r="AF11" s="60">
        <f>IF('Indicator Data'!AP13="No data","x",ROUND(IF('Indicator Data'!AP13&gt;$AF$86,10,IF('Indicator Data'!AP13&lt;$AF$85,0,10-($AF$86-'Indicator Data'!AP13)/($AF$86-$AF$85)*10)),1))</f>
        <v>9.1</v>
      </c>
      <c r="AG11" s="57">
        <f t="shared" si="11"/>
        <v>9.1</v>
      </c>
      <c r="AH11" s="58">
        <f t="shared" si="12"/>
        <v>4.8</v>
      </c>
      <c r="AI11" s="61">
        <f t="shared" si="13"/>
        <v>2.6</v>
      </c>
    </row>
    <row r="12" spans="1:35" s="3" customFormat="1">
      <c r="A12" s="224" t="s">
        <v>0</v>
      </c>
      <c r="B12" s="90" t="s">
        <v>285</v>
      </c>
      <c r="C12" s="273" t="s">
        <v>342</v>
      </c>
      <c r="D12" s="57">
        <f>ROUND(IF('Indicator Data'!P14="No data",IF((0.1233*LN('Indicator Data'!AR14)-0.4559)&gt;D$86,0,IF((0.1233*LN('Indicator Data'!AR14)-0.4559)&lt;D$85,10,(D$86-(0.1233*LN('Indicator Data'!AR14)-0.4559))/(D$86-D$85)*10)),IF('Indicator Data'!P14&gt;D$86,0,IF('Indicator Data'!P14&lt;D$85,10,(D$86-'Indicator Data'!P14)/(D$86-D$85)*10))),1)</f>
        <v>2.7</v>
      </c>
      <c r="E12" s="57">
        <f>IF('Indicator Data'!Q14="No data","x",ROUND((IF('Indicator Data'!Q14&gt;E$86,10,IF('Indicator Data'!Q14&lt;E$85,0,10-(E$86-'Indicator Data'!Q14)/(E$86-E$85)*10))),1))</f>
        <v>0.1</v>
      </c>
      <c r="F12" s="160">
        <f>IF('Indicator Data'!AK14="No data","x",ROUND(IF('Indicator Data'!AK14&gt;F$86,10,IF('Indicator Data'!AK14&lt;F$85,0,10-(F$86-'Indicator Data'!AK14)/(F$86-F$85)*10)),1))</f>
        <v>2.5</v>
      </c>
      <c r="G12" s="58">
        <f t="shared" si="4"/>
        <v>1.8</v>
      </c>
      <c r="H12" s="146">
        <f>IF(OR('Indicator Data'!S14="No data",'Indicator Data'!T14="No data"),"x",IF(OR('Indicator Data'!U14="No data",'Indicator Data'!V14="No data"),1-(POWER((POWER(POWER((POWER((10/IF('Indicator Data'!S14&lt;10,10,'Indicator Data'!S14))*(1/'Indicator Data'!T14),0.5))*('Indicator Data'!W14)*('Indicator Data'!Y14),(1/3)),-1)+POWER(POWER((1*('Indicator Data'!X14)*('Indicator Data'!Z14)),(1/3)),-1))/2,-1)/POWER((((POWER((10/IF('Indicator Data'!S14&lt;10,10,'Indicator Data'!S14))*(1/'Indicator Data'!T14),0.5)+1)/2)*(('Indicator Data'!W14+'Indicator Data'!X14)/2)*(('Indicator Data'!Y14+'Indicator Data'!Z14)/2)),(1/3))),IF(OR('Indicator Data'!S14="No data",'Indicator Data'!T14="No data"),"x",1-(POWER((POWER(POWER((POWER((10/IF('Indicator Data'!S14&lt;10,10,'Indicator Data'!S14))*(1/'Indicator Data'!T14),0.5))*(POWER(('Indicator Data'!W14*'Indicator Data'!U14),0.5))*('Indicator Data'!Y14),(1/3)),-1)+POWER(POWER(1*(POWER(('Indicator Data'!X14*'Indicator Data'!V14),0.5))*('Indicator Data'!Z14),(1/3)),-1))/2,-1)/POWER((((POWER((10/IF('Indicator Data'!S14&lt;10,10,'Indicator Data'!S14))*(1/'Indicator Data'!T14),0.5)+1)/2)*((POWER(('Indicator Data'!W14*'Indicator Data'!U14),0.5)+POWER(('Indicator Data'!X14*'Indicator Data'!V14),0.5))/2)*(('Indicator Data'!Y14+'Indicator Data'!Z14)/2)),(1/3))))))</f>
        <v>0.33905141719815979</v>
      </c>
      <c r="I12" s="57">
        <f t="shared" si="0"/>
        <v>6.2</v>
      </c>
      <c r="J12" s="57">
        <f>IF('Indicator Data'!AA14="No data","x",ROUND(IF('Indicator Data'!AA14&gt;J$86,10,IF('Indicator Data'!AA14&lt;J$85,0,10-(J$86-'Indicator Data'!AA14)/(J$86-J$85)*10)),1))</f>
        <v>6</v>
      </c>
      <c r="K12" s="58">
        <f t="shared" si="5"/>
        <v>6.1</v>
      </c>
      <c r="L12" s="166">
        <f>SUM(IF('Indicator Data'!AB14=0,0,'Indicator Data'!AB14/1000000),SUM('Indicator Data'!AC14:AD14))</f>
        <v>388.44499700000006</v>
      </c>
      <c r="M12" s="166">
        <f>L12/(SUM('Indicator Data'!BD$5:'Indicator Data'!BD$15))*1000000</f>
        <v>129.02577459642598</v>
      </c>
      <c r="N12" s="57">
        <f t="shared" si="1"/>
        <v>4.3</v>
      </c>
      <c r="O12" s="57">
        <f>IF('Indicator Data'!AE14="No data","x",ROUND(IF('Indicator Data'!AE14&gt;O$86,10,IF('Indicator Data'!AE14&lt;O$85,0,10-(O$86-'Indicator Data'!AE14)/(O$86-O$85)*10)),1))</f>
        <v>2.7</v>
      </c>
      <c r="P12" s="160">
        <f>IF('Indicator Data'!R14="No data","x",ROUND(IF('Indicator Data'!R14&gt;P$86,10,IF('Indicator Data'!R14&lt;P$85,0,10-(P$86-'Indicator Data'!R14)/(P$86-P$85)*10)),1))</f>
        <v>4.3</v>
      </c>
      <c r="Q12" s="58">
        <f t="shared" si="6"/>
        <v>3.8</v>
      </c>
      <c r="R12" s="61">
        <f t="shared" si="7"/>
        <v>3.4</v>
      </c>
      <c r="S12" s="146">
        <f>IF(AND('Indicator Data'!AF14="No data",'Indicator Data'!AG14="No data",'Indicator Data'!AH14="No data"),"x",SUM('Indicator Data'!AF14:AH14))</f>
        <v>2.7237354089000001E-4</v>
      </c>
      <c r="T12" s="160">
        <f t="shared" si="2"/>
        <v>0.1</v>
      </c>
      <c r="U12" s="160">
        <f>IF('Indicator Data'!M14="No data","x",'Indicator Data'!M14)</f>
        <v>1</v>
      </c>
      <c r="V12" s="58">
        <f>ROUND(IF(T12="x",U12,IF(U12="x",T12,(10-GEOMEAN(((10-T12)/10*9+1),((10-U12)/10*9+1))))/9*10),1)</f>
        <v>0.6</v>
      </c>
      <c r="W12" s="57">
        <f>IF('Indicator Data'!AI14="No data","x",ROUND(IF('Indicator Data'!AI14&gt;W$86,10,IF('Indicator Data'!AI14&lt;W$85,0,10-(W$86-'Indicator Data'!AI14)/(W$86-W$85)*10)),1))</f>
        <v>2.2999999999999998</v>
      </c>
      <c r="X12" s="57">
        <f>IF('Indicator Data'!AJ14="No data","x",ROUND(IF('Indicator Data'!AJ14&gt;X$86,10,IF('Indicator Data'!AJ14&lt;X$85,0,10-(X$86-'Indicator Data'!AJ14)/(X$86-X$85)*10)),1))</f>
        <v>1.4</v>
      </c>
      <c r="Y12" s="58">
        <f t="shared" si="9"/>
        <v>1.9</v>
      </c>
      <c r="Z12" s="57">
        <f>IF('Indicator Data'!AL14="No data","x",ROUND(IF('Indicator Data'!AL14&gt;Z$86,10,IF('Indicator Data'!AL14&lt;Z$85,0,10-(Z$86-'Indicator Data'!AL14)/(Z$86-Z$85)*10)),1))</f>
        <v>1</v>
      </c>
      <c r="AA12" s="58">
        <f t="shared" si="10"/>
        <v>1</v>
      </c>
      <c r="AB12" s="59">
        <f>IF(OR('Indicator Data'!AM14="No data",'Indicator Data'!BD14="No data"),"x",('Indicator Data'!AM14/'Indicator Data'!BD14))</f>
        <v>0</v>
      </c>
      <c r="AC12" s="58">
        <f t="shared" si="3"/>
        <v>0</v>
      </c>
      <c r="AD12" s="57">
        <f>IF('Indicator Data'!AN14="No data","x",ROUND(IF('Indicator Data'!AN14&lt;$AD$85,10,IF('Indicator Data'!AN14&gt;$AD$86,0,($AD$86-'Indicator Data'!AN14)/($AD$86-$AD$85)*10)),1))</f>
        <v>5</v>
      </c>
      <c r="AE12" s="57">
        <f>IF('Indicator Data'!AO14="No data","x",ROUND(IF('Indicator Data'!AO14&gt;$AE$86,10,IF('Indicator Data'!AO14&lt;$AE$85,0,10-($AE$86-'Indicator Data'!AO14)/($AE$86-$AE$85)*10)),1))</f>
        <v>0.3</v>
      </c>
      <c r="AF12" s="60">
        <f>IF('Indicator Data'!AP14="No data","x",ROUND(IF('Indicator Data'!AP14&gt;$AF$86,10,IF('Indicator Data'!AP14&lt;$AF$85,0,10-($AF$86-'Indicator Data'!AP14)/($AF$86-$AF$85)*10)),1))</f>
        <v>9.1</v>
      </c>
      <c r="AG12" s="57">
        <f t="shared" si="11"/>
        <v>9.1</v>
      </c>
      <c r="AH12" s="58">
        <f t="shared" si="12"/>
        <v>4.8</v>
      </c>
      <c r="AI12" s="61">
        <f t="shared" si="13"/>
        <v>2.2000000000000002</v>
      </c>
    </row>
    <row r="13" spans="1:35" s="3" customFormat="1">
      <c r="A13" s="225" t="s">
        <v>0</v>
      </c>
      <c r="B13" s="90" t="s">
        <v>722</v>
      </c>
      <c r="C13" s="273" t="s">
        <v>343</v>
      </c>
      <c r="D13" s="57">
        <f>ROUND(IF('Indicator Data'!P15="No data",IF((0.1233*LN('Indicator Data'!AR15)-0.4559)&gt;D$86,0,IF((0.1233*LN('Indicator Data'!AR15)-0.4559)&lt;D$85,10,(D$86-(0.1233*LN('Indicator Data'!AR15)-0.4559))/(D$86-D$85)*10)),IF('Indicator Data'!P15&gt;D$86,0,IF('Indicator Data'!P15&lt;D$85,10,(D$86-'Indicator Data'!P15)/(D$86-D$85)*10))),1)</f>
        <v>2.7</v>
      </c>
      <c r="E13" s="57">
        <f>IF('Indicator Data'!Q15="No data","x",ROUND((IF('Indicator Data'!Q15&gt;E$86,10,IF('Indicator Data'!Q15&lt;E$85,0,10-(E$86-'Indicator Data'!Q15)/(E$86-E$85)*10))),1))</f>
        <v>0.1</v>
      </c>
      <c r="F13" s="160">
        <f>IF('Indicator Data'!AK15="No data","x",ROUND(IF('Indicator Data'!AK15&gt;F$86,10,IF('Indicator Data'!AK15&lt;F$85,0,10-(F$86-'Indicator Data'!AK15)/(F$86-F$85)*10)),1))</f>
        <v>1.5</v>
      </c>
      <c r="G13" s="58">
        <f t="shared" si="4"/>
        <v>1.5</v>
      </c>
      <c r="H13" s="146">
        <f>IF(OR('Indicator Data'!S15="No data",'Indicator Data'!T15="No data"),"x",IF(OR('Indicator Data'!U15="No data",'Indicator Data'!V15="No data"),1-(POWER((POWER(POWER((POWER((10/IF('Indicator Data'!S15&lt;10,10,'Indicator Data'!S15))*(1/'Indicator Data'!T15),0.5))*('Indicator Data'!W15)*('Indicator Data'!Y15),(1/3)),-1)+POWER(POWER((1*('Indicator Data'!X15)*('Indicator Data'!Z15)),(1/3)),-1))/2,-1)/POWER((((POWER((10/IF('Indicator Data'!S15&lt;10,10,'Indicator Data'!S15))*(1/'Indicator Data'!T15),0.5)+1)/2)*(('Indicator Data'!W15+'Indicator Data'!X15)/2)*(('Indicator Data'!Y15+'Indicator Data'!Z15)/2)),(1/3))),IF(OR('Indicator Data'!S15="No data",'Indicator Data'!T15="No data"),"x",1-(POWER((POWER(POWER((POWER((10/IF('Indicator Data'!S15&lt;10,10,'Indicator Data'!S15))*(1/'Indicator Data'!T15),0.5))*(POWER(('Indicator Data'!W15*'Indicator Data'!U15),0.5))*('Indicator Data'!Y15),(1/3)),-1)+POWER(POWER(1*(POWER(('Indicator Data'!X15*'Indicator Data'!V15),0.5))*('Indicator Data'!Z15),(1/3)),-1))/2,-1)/POWER((((POWER((10/IF('Indicator Data'!S15&lt;10,10,'Indicator Data'!S15))*(1/'Indicator Data'!T15),0.5)+1)/2)*((POWER(('Indicator Data'!W15*'Indicator Data'!U15),0.5)+POWER(('Indicator Data'!X15*'Indicator Data'!V15),0.5))/2)*(('Indicator Data'!Y15+'Indicator Data'!Z15)/2)),(1/3))))))</f>
        <v>0.21541695672228767</v>
      </c>
      <c r="I13" s="57">
        <f t="shared" si="0"/>
        <v>3.9</v>
      </c>
      <c r="J13" s="57">
        <f>IF('Indicator Data'!AA15="No data","x",ROUND(IF('Indicator Data'!AA15&gt;J$86,10,IF('Indicator Data'!AA15&lt;J$85,0,10-(J$86-'Indicator Data'!AA15)/(J$86-J$85)*10)),1))</f>
        <v>6.8</v>
      </c>
      <c r="K13" s="58">
        <f t="shared" si="5"/>
        <v>5.4</v>
      </c>
      <c r="L13" s="166">
        <f>SUM(IF('Indicator Data'!AB15=0,0,'Indicator Data'!AB15/1000000),SUM('Indicator Data'!AC15:AD15))</f>
        <v>388.44499700000006</v>
      </c>
      <c r="M13" s="166">
        <f>L13/(SUM('Indicator Data'!BD$5:'Indicator Data'!BD$15))*1000000</f>
        <v>129.02577459642598</v>
      </c>
      <c r="N13" s="57">
        <f t="shared" si="1"/>
        <v>4.3</v>
      </c>
      <c r="O13" s="57">
        <f>IF('Indicator Data'!AE15="No data","x",ROUND(IF('Indicator Data'!AE15&gt;O$86,10,IF('Indicator Data'!AE15&lt;O$85,0,10-(O$86-'Indicator Data'!AE15)/(O$86-O$85)*10)),1))</f>
        <v>2.7</v>
      </c>
      <c r="P13" s="160">
        <f>IF('Indicator Data'!R15="No data","x",ROUND(IF('Indicator Data'!R15&gt;P$86,10,IF('Indicator Data'!R15&lt;P$85,0,10-(P$86-'Indicator Data'!R15)/(P$86-P$85)*10)),1))</f>
        <v>4.3</v>
      </c>
      <c r="Q13" s="58">
        <f t="shared" si="6"/>
        <v>3.8</v>
      </c>
      <c r="R13" s="61">
        <f t="shared" si="7"/>
        <v>3.1</v>
      </c>
      <c r="S13" s="146">
        <f>IF(AND('Indicator Data'!AF15="No data",'Indicator Data'!AG15="No data",'Indicator Data'!AH15="No data"),"x",SUM('Indicator Data'!AF15:AH15))</f>
        <v>1.7664022397999999E-2</v>
      </c>
      <c r="T13" s="160">
        <f t="shared" si="2"/>
        <v>3.5</v>
      </c>
      <c r="U13" s="160">
        <f>IF('Indicator Data'!M15="No data","x",'Indicator Data'!M15)</f>
        <v>1</v>
      </c>
      <c r="V13" s="58">
        <f t="shared" si="8"/>
        <v>2.2999999999999998</v>
      </c>
      <c r="W13" s="57">
        <f>IF('Indicator Data'!AI15="No data","x",ROUND(IF('Indicator Data'!AI15&gt;W$86,10,IF('Indicator Data'!AI15&lt;W$85,0,10-(W$86-'Indicator Data'!AI15)/(W$86-W$85)*10)),1))</f>
        <v>2.5</v>
      </c>
      <c r="X13" s="57">
        <f>IF('Indicator Data'!AJ15="No data","x",ROUND(IF('Indicator Data'!AJ15&gt;X$86,10,IF('Indicator Data'!AJ15&lt;X$85,0,10-(X$86-'Indicator Data'!AJ15)/(X$86-X$85)*10)),1))</f>
        <v>2.8</v>
      </c>
      <c r="Y13" s="58">
        <f t="shared" si="9"/>
        <v>2.7</v>
      </c>
      <c r="Z13" s="57">
        <f>IF('Indicator Data'!AL15="No data","x",ROUND(IF('Indicator Data'!AL15&gt;Z$86,10,IF('Indicator Data'!AL15&lt;Z$85,0,10-(Z$86-'Indicator Data'!AL15)/(Z$86-Z$85)*10)),1))</f>
        <v>0.7</v>
      </c>
      <c r="AA13" s="58">
        <f t="shared" si="10"/>
        <v>0.7</v>
      </c>
      <c r="AB13" s="59">
        <f>IF(OR('Indicator Data'!AM15="No data",'Indicator Data'!BD15="No data"),"x",('Indicator Data'!AM15/'Indicator Data'!BD15))</f>
        <v>1.1199253383107793E-2</v>
      </c>
      <c r="AC13" s="58">
        <f t="shared" si="3"/>
        <v>2.2000000000000002</v>
      </c>
      <c r="AD13" s="57">
        <f>IF('Indicator Data'!AN15="No data","x",ROUND(IF('Indicator Data'!AN15&lt;$AD$85,10,IF('Indicator Data'!AN15&gt;$AD$86,0,($AD$86-'Indicator Data'!AN15)/($AD$86-$AD$85)*10)),1))</f>
        <v>5</v>
      </c>
      <c r="AE13" s="57">
        <f>IF('Indicator Data'!AO15="No data","x",ROUND(IF('Indicator Data'!AO15&gt;$AE$86,10,IF('Indicator Data'!AO15&lt;$AE$85,0,10-($AE$86-'Indicator Data'!AO15)/($AE$86-$AE$85)*10)),1))</f>
        <v>0.3</v>
      </c>
      <c r="AF13" s="60">
        <f>IF('Indicator Data'!AP15="No data","x",ROUND(IF('Indicator Data'!AP15&gt;$AF$86,10,IF('Indicator Data'!AP15&lt;$AF$85,0,10-($AF$86-'Indicator Data'!AP15)/($AF$86-$AF$85)*10)),1))</f>
        <v>9.1</v>
      </c>
      <c r="AG13" s="57">
        <f t="shared" si="11"/>
        <v>9.1</v>
      </c>
      <c r="AH13" s="58">
        <f t="shared" si="12"/>
        <v>4.8</v>
      </c>
      <c r="AI13" s="61">
        <f>IF(AND(AA13="x",AC13="x"),ROUND((10-GEOMEAN(((10-Y13)/10*9+1),((10-V13)/10*9+1),((10-AH13)/10*9+1)))/9*10,1),IF(AND(Y13="x",AC13="x"),ROUND((10-GEOMEAN(((10-V13)/10*9+1),((10-AA13)/10*9+1),((10-AH13)/10*9+1)))/9*10,1),IF(AND(AA13="x",AC13="x"),ROUND((10-GEOMEAN(((10-V13)/10*9+1),((10-Y13)/10*9+1),((10-AH13)/10*9+1)))/9*10,1),IF(AC13="x",ROUND((10-GEOMEAN(((10-V13)/10*9+1),((10-Y13)/10*9+1),((10-AA13)/10*9+1),((10-AH13)/10*9+1)))/9*10,1),IF(AC13&lt;ROUND((10-GEOMEAN(((10-V13)/10*9+1),((10-Y13)/10*9+1),((10-AA13)/10*9+1),((10-AH13)/10*9+1)))/9*10,1),ROUND((10-GEOMEAN(((10-V13)/10*9+1),((10-Y13)/10*9+1),((10-AA13)/10*9+1),((10-AH13)/10*9+1)))/9*10,1),ROUND((10-GEOMEAN(((10-V13)/10*9+1),((10-Y13)/10*9+1),((10-AA13)/10*9+1),((10-AC13)/10*9+1),((10-AH13)/10*9+1)))/9*10,1))))))</f>
        <v>2.8</v>
      </c>
    </row>
    <row r="14" spans="1:35" s="3" customFormat="1">
      <c r="A14" s="226" t="s">
        <v>1</v>
      </c>
      <c r="B14" s="228" t="s">
        <v>286</v>
      </c>
      <c r="C14" s="274" t="s">
        <v>344</v>
      </c>
      <c r="D14" s="242">
        <f>ROUND(IF('Indicator Data'!P16="No data",IF((0.1233*LN('Indicator Data'!AR16)-0.4559)&gt;D$86,0,IF((0.1233*LN('Indicator Data'!AR16)-0.4559)&lt;D$85,10,(D$86-(0.1233*LN('Indicator Data'!AR16)-0.4559))/(D$86-D$85)*10)),IF('Indicator Data'!P16&gt;D$86,0,IF('Indicator Data'!P16&lt;D$85,10,(D$86-'Indicator Data'!P16)/(D$86-D$85)*10))),1)</f>
        <v>2</v>
      </c>
      <c r="E14" s="242">
        <f>IF('Indicator Data'!Q16="No data","x",ROUND((IF('Indicator Data'!Q16&gt;E$86,10,IF('Indicator Data'!Q16&lt;E$85,0,10-(E$86-'Indicator Data'!Q16)/(E$86-E$85)*10))),1))</f>
        <v>2.6</v>
      </c>
      <c r="F14" s="243">
        <f>IF('Indicator Data'!AK16="No data","x",ROUND(IF('Indicator Data'!AK16&gt;F$86,10,IF('Indicator Data'!AK16&lt;F$85,0,10-(F$86-'Indicator Data'!AK16)/(F$86-F$85)*10)),1))</f>
        <v>4.7</v>
      </c>
      <c r="G14" s="244">
        <f t="shared" si="4"/>
        <v>3.2</v>
      </c>
      <c r="H14" s="245">
        <f>IF(OR('Indicator Data'!S16="No data",'Indicator Data'!T16="No data"),"x",IF(OR('Indicator Data'!U16="No data",'Indicator Data'!V16="No data"),1-(POWER((POWER(POWER((POWER((10/IF('Indicator Data'!S16&lt;10,10,'Indicator Data'!S16))*(1/'Indicator Data'!T16),0.5))*('Indicator Data'!W16)*('Indicator Data'!Y16),(1/3)),-1)+POWER(POWER((1*('Indicator Data'!X16)*('Indicator Data'!Z16)),(1/3)),-1))/2,-1)/POWER((((POWER((10/IF('Indicator Data'!S16&lt;10,10,'Indicator Data'!S16))*(1/'Indicator Data'!T16),0.5)+1)/2)*(('Indicator Data'!W16+'Indicator Data'!X16)/2)*(('Indicator Data'!Y16+'Indicator Data'!Z16)/2)),(1/3))),IF(OR('Indicator Data'!S16="No data",'Indicator Data'!T16="No data"),"x",1-(POWER((POWER(POWER((POWER((10/IF('Indicator Data'!S16&lt;10,10,'Indicator Data'!S16))*(1/'Indicator Data'!T16),0.5))*(POWER(('Indicator Data'!W16*'Indicator Data'!U16),0.5))*('Indicator Data'!Y16),(1/3)),-1)+POWER(POWER(1*(POWER(('Indicator Data'!X16*'Indicator Data'!V16),0.5))*('Indicator Data'!Z16),(1/3)),-1))/2,-1)/POWER((((POWER((10/IF('Indicator Data'!S16&lt;10,10,'Indicator Data'!S16))*(1/'Indicator Data'!T16),0.5)+1)/2)*((POWER(('Indicator Data'!W16*'Indicator Data'!U16),0.5)+POWER(('Indicator Data'!X16*'Indicator Data'!V16),0.5))/2)*(('Indicator Data'!Y16+'Indicator Data'!Z16)/2)),(1/3))))))</f>
        <v>0.21246090833202325</v>
      </c>
      <c r="I14" s="242">
        <f t="shared" si="0"/>
        <v>3.9</v>
      </c>
      <c r="J14" s="242">
        <f>IF('Indicator Data'!AA16="No data","x",ROUND(IF('Indicator Data'!AA16&gt;J$86,10,IF('Indicator Data'!AA16&lt;J$85,0,10-(J$86-'Indicator Data'!AA16)/(J$86-J$85)*10)),1))</f>
        <v>0.5</v>
      </c>
      <c r="K14" s="244">
        <f t="shared" si="5"/>
        <v>2.2000000000000002</v>
      </c>
      <c r="L14" s="246">
        <f>SUM(IF('Indicator Data'!AB16=0,0,'Indicator Data'!AB16/1000000),SUM('Indicator Data'!AC16:AD16))</f>
        <v>73.228184999999996</v>
      </c>
      <c r="M14" s="246">
        <f>L14/(SUM('Indicator Data'!BD$16:'Indicator Data'!BD$25))*1000000</f>
        <v>7.8327291688950691</v>
      </c>
      <c r="N14" s="242">
        <f t="shared" si="1"/>
        <v>0.3</v>
      </c>
      <c r="O14" s="242">
        <f>IF('Indicator Data'!AE16="No data","x",ROUND(IF('Indicator Data'!AE16&gt;O$86,10,IF('Indicator Data'!AE16&lt;O$85,0,10-(O$86-'Indicator Data'!AE16)/(O$86-O$85)*10)),1))</f>
        <v>0.4</v>
      </c>
      <c r="P14" s="243">
        <f>IF('Indicator Data'!R16="No data","x",ROUND(IF('Indicator Data'!R16&gt;P$86,10,IF('Indicator Data'!R16&lt;P$85,0,10-(P$86-'Indicator Data'!R16)/(P$86-P$85)*10)),1))</f>
        <v>0.7</v>
      </c>
      <c r="Q14" s="244">
        <f t="shared" si="6"/>
        <v>0.5</v>
      </c>
      <c r="R14" s="249">
        <f t="shared" si="7"/>
        <v>2.2999999999999998</v>
      </c>
      <c r="S14" s="245">
        <f>IF(AND('Indicator Data'!AF16="No data",'Indicator Data'!AG16="No data",'Indicator Data'!AH16="No data"),"x",SUM('Indicator Data'!AF16:AH16))</f>
        <v>0.14451651539589999</v>
      </c>
      <c r="T14" s="243">
        <f t="shared" si="2"/>
        <v>10</v>
      </c>
      <c r="U14" s="243">
        <f>IF('Indicator Data'!M16="No data","x",'Indicator Data'!M16)</f>
        <v>9</v>
      </c>
      <c r="V14" s="244">
        <f t="shared" si="8"/>
        <v>9.6</v>
      </c>
      <c r="W14" s="242">
        <f>IF('Indicator Data'!AI16="No data","x",ROUND(IF('Indicator Data'!AI16&gt;W$86,10,IF('Indicator Data'!AI16&lt;W$85,0,10-(W$86-'Indicator Data'!AI16)/(W$86-W$85)*10)),1))</f>
        <v>4.2</v>
      </c>
      <c r="X14" s="242">
        <f>IF('Indicator Data'!AJ16="No data","x",ROUND(IF('Indicator Data'!AJ16&gt;X$86,10,IF('Indicator Data'!AJ16&lt;X$85,0,10-(X$86-'Indicator Data'!AJ16)/(X$86-X$85)*10)),1))</f>
        <v>4.3</v>
      </c>
      <c r="Y14" s="244">
        <f t="shared" si="9"/>
        <v>4.3</v>
      </c>
      <c r="Z14" s="242">
        <f>IF('Indicator Data'!AL16="No data","x",ROUND(IF('Indicator Data'!AL16&gt;Z$86,10,IF('Indicator Data'!AL16&lt;Z$85,0,10-(Z$86-'Indicator Data'!AL16)/(Z$86-Z$85)*10)),1))</f>
        <v>0.6</v>
      </c>
      <c r="AA14" s="244">
        <f t="shared" si="10"/>
        <v>0.6</v>
      </c>
      <c r="AB14" s="247" t="str">
        <f>IF(OR('Indicator Data'!AM16="No data",'Indicator Data'!BD16="No data"),"x",('Indicator Data'!AM16/'Indicator Data'!BD16))</f>
        <v>x</v>
      </c>
      <c r="AC14" s="244" t="str">
        <f t="shared" si="3"/>
        <v>x</v>
      </c>
      <c r="AD14" s="242">
        <f>IF('Indicator Data'!AN16="No data","x",ROUND(IF('Indicator Data'!AN16&lt;$AD$85,10,IF('Indicator Data'!AN16&gt;$AD$86,0,($AD$86-'Indicator Data'!AN16)/($AD$86-$AD$85)*10)),1))</f>
        <v>2.7</v>
      </c>
      <c r="AE14" s="242">
        <f>IF('Indicator Data'!AO16="No data","x",ROUND(IF('Indicator Data'!AO16&gt;$AE$86,10,IF('Indicator Data'!AO16&lt;$AE$85,0,10-($AE$86-'Indicator Data'!AO16)/($AE$86-$AE$85)*10)),1))</f>
        <v>0</v>
      </c>
      <c r="AF14" s="248">
        <f>IF('Indicator Data'!AP16="No data","x",ROUND(IF('Indicator Data'!AP16&gt;$AF$86,10,IF('Indicator Data'!AP16&lt;$AF$85,0,10-($AF$86-'Indicator Data'!AP16)/($AF$86-$AF$85)*10)),1))</f>
        <v>0.7</v>
      </c>
      <c r="AG14" s="242">
        <f t="shared" si="11"/>
        <v>0.7</v>
      </c>
      <c r="AH14" s="244">
        <f t="shared" si="12"/>
        <v>1.1000000000000001</v>
      </c>
      <c r="AI14" s="249">
        <f t="shared" ref="AI14:AI26" si="14">IF(AND(AA14="x",AC14="x"),ROUND((10-GEOMEAN(((10-Y14)/10*9+1),((10-V14)/10*9+1),((10-AH14)/10*9+1)))/9*10,1),IF(AND(Y14="x",AC14="x"),ROUND((10-GEOMEAN(((10-V14)/10*9+1),((10-AA14)/10*9+1),((10-AH14)/10*9+1)))/9*10,1),IF(AND(AA14="x",AC14="x"),ROUND((10-GEOMEAN(((10-V14)/10*9+1),((10-Y14)/10*9+1),((10-AH14)/10*9+1)))/9*10,1),IF(AC14="x",ROUND((10-GEOMEAN(((10-V14)/10*9+1),((10-Y14)/10*9+1),((10-AA14)/10*9+1),((10-AH14)/10*9+1)))/9*10,1),IF(AC14&lt;ROUND((10-GEOMEAN(((10-V14)/10*9+1),((10-Y14)/10*9+1),((10-AA14)/10*9+1),((10-AH14)/10*9+1)))/9*10,1),ROUND((10-GEOMEAN(((10-V14)/10*9+1),((10-Y14)/10*9+1),((10-AA14)/10*9+1),((10-AH14)/10*9+1)))/9*10,1),ROUND((10-GEOMEAN(((10-V14)/10*9+1),((10-Y14)/10*9+1),((10-AA14)/10*9+1),((10-AC14)/10*9+1),((10-AH14)/10*9+1)))/9*10,1))))))</f>
        <v>5.4</v>
      </c>
    </row>
    <row r="15" spans="1:35" s="3" customFormat="1">
      <c r="A15" s="224" t="s">
        <v>1</v>
      </c>
      <c r="B15" s="234" t="s">
        <v>287</v>
      </c>
      <c r="C15" s="275" t="s">
        <v>345</v>
      </c>
      <c r="D15" s="57">
        <f>ROUND(IF('Indicator Data'!P17="No data",IF((0.1233*LN('Indicator Data'!AR17)-0.4559)&gt;D$86,0,IF((0.1233*LN('Indicator Data'!AR17)-0.4559)&lt;D$85,10,(D$86-(0.1233*LN('Indicator Data'!AR17)-0.4559))/(D$86-D$85)*10)),IF('Indicator Data'!P17&gt;D$86,0,IF('Indicator Data'!P17&lt;D$85,10,(D$86-'Indicator Data'!P17)/(D$86-D$85)*10))),1)</f>
        <v>2</v>
      </c>
      <c r="E15" s="57">
        <f>IF('Indicator Data'!Q17="No data","x",ROUND((IF('Indicator Data'!Q17&gt;E$86,10,IF('Indicator Data'!Q17&lt;E$85,0,10-(E$86-'Indicator Data'!Q17)/(E$86-E$85)*10))),1))</f>
        <v>2.6</v>
      </c>
      <c r="F15" s="160">
        <f>IF('Indicator Data'!AK17="No data","x",ROUND(IF('Indicator Data'!AK17&gt;F$86,10,IF('Indicator Data'!AK17&lt;F$85,0,10-(F$86-'Indicator Data'!AK17)/(F$86-F$85)*10)),1))</f>
        <v>2.2999999999999998</v>
      </c>
      <c r="G15" s="58">
        <f t="shared" si="4"/>
        <v>2.2999999999999998</v>
      </c>
      <c r="H15" s="146">
        <f>IF(OR('Indicator Data'!S17="No data",'Indicator Data'!T17="No data"),"x",IF(OR('Indicator Data'!U17="No data",'Indicator Data'!V17="No data"),1-(POWER((POWER(POWER((POWER((10/IF('Indicator Data'!S17&lt;10,10,'Indicator Data'!S17))*(1/'Indicator Data'!T17),0.5))*('Indicator Data'!W17)*('Indicator Data'!Y17),(1/3)),-1)+POWER(POWER((1*('Indicator Data'!X17)*('Indicator Data'!Z17)),(1/3)),-1))/2,-1)/POWER((((POWER((10/IF('Indicator Data'!S17&lt;10,10,'Indicator Data'!S17))*(1/'Indicator Data'!T17),0.5)+1)/2)*(('Indicator Data'!W17+'Indicator Data'!X17)/2)*(('Indicator Data'!Y17+'Indicator Data'!Z17)/2)),(1/3))),IF(OR('Indicator Data'!S17="No data",'Indicator Data'!T17="No data"),"x",1-(POWER((POWER(POWER((POWER((10/IF('Indicator Data'!S17&lt;10,10,'Indicator Data'!S17))*(1/'Indicator Data'!T17),0.5))*(POWER(('Indicator Data'!W17*'Indicator Data'!U17),0.5))*('Indicator Data'!Y17),(1/3)),-1)+POWER(POWER(1*(POWER(('Indicator Data'!X17*'Indicator Data'!V17),0.5))*('Indicator Data'!Z17),(1/3)),-1))/2,-1)/POWER((((POWER((10/IF('Indicator Data'!S17&lt;10,10,'Indicator Data'!S17))*(1/'Indicator Data'!T17),0.5)+1)/2)*((POWER(('Indicator Data'!W17*'Indicator Data'!U17),0.5)+POWER(('Indicator Data'!X17*'Indicator Data'!V17),0.5))/2)*(('Indicator Data'!Y17+'Indicator Data'!Z17)/2)),(1/3))))))</f>
        <v>0.32039877023568131</v>
      </c>
      <c r="I15" s="57">
        <f t="shared" si="0"/>
        <v>5.8</v>
      </c>
      <c r="J15" s="57">
        <f>IF('Indicator Data'!AA17="No data","x",ROUND(IF('Indicator Data'!AA17&gt;J$86,10,IF('Indicator Data'!AA17&lt;J$85,0,10-(J$86-'Indicator Data'!AA17)/(J$86-J$85)*10)),1))</f>
        <v>0.5</v>
      </c>
      <c r="K15" s="58">
        <f t="shared" si="5"/>
        <v>3.2</v>
      </c>
      <c r="L15" s="166">
        <f>SUM(IF('Indicator Data'!AB17=0,0,'Indicator Data'!AB17/1000000),SUM('Indicator Data'!AC17:AD17))</f>
        <v>73.228184999999996</v>
      </c>
      <c r="M15" s="166">
        <f>L15/(SUM('Indicator Data'!BD$16:'Indicator Data'!BD$25))*1000000</f>
        <v>7.8327291688950691</v>
      </c>
      <c r="N15" s="57">
        <f t="shared" si="1"/>
        <v>0.3</v>
      </c>
      <c r="O15" s="57">
        <f>IF('Indicator Data'!AE17="No data","x",ROUND(IF('Indicator Data'!AE17&gt;O$86,10,IF('Indicator Data'!AE17&lt;O$85,0,10-(O$86-'Indicator Data'!AE17)/(O$86-O$85)*10)),1))</f>
        <v>0.4</v>
      </c>
      <c r="P15" s="160">
        <f>IF('Indicator Data'!R17="No data","x",ROUND(IF('Indicator Data'!R17&gt;P$86,10,IF('Indicator Data'!R17&lt;P$85,0,10-(P$86-'Indicator Data'!R17)/(P$86-P$85)*10)),1))</f>
        <v>0.7</v>
      </c>
      <c r="Q15" s="58">
        <f t="shared" si="6"/>
        <v>0.5</v>
      </c>
      <c r="R15" s="61">
        <f t="shared" si="7"/>
        <v>2.1</v>
      </c>
      <c r="S15" s="146">
        <f>IF(AND('Indicator Data'!AF17="No data",'Indicator Data'!AG17="No data",'Indicator Data'!AH17="No data"),"x",SUM('Indicator Data'!AF17:AH17))</f>
        <v>7.3236313306900003E-2</v>
      </c>
      <c r="T15" s="160">
        <f t="shared" si="2"/>
        <v>10</v>
      </c>
      <c r="U15" s="160">
        <f>IF('Indicator Data'!M17="No data","x",'Indicator Data'!M17)</f>
        <v>5</v>
      </c>
      <c r="V15" s="58">
        <f t="shared" si="8"/>
        <v>8.5</v>
      </c>
      <c r="W15" s="57">
        <f>IF('Indicator Data'!AI17="No data","x",ROUND(IF('Indicator Data'!AI17&gt;W$86,10,IF('Indicator Data'!AI17&lt;W$85,0,10-(W$86-'Indicator Data'!AI17)/(W$86-W$85)*10)),1))</f>
        <v>2.4</v>
      </c>
      <c r="X15" s="57">
        <f>IF('Indicator Data'!AJ17="No data","x",ROUND(IF('Indicator Data'!AJ17&gt;X$86,10,IF('Indicator Data'!AJ17&lt;X$85,0,10-(X$86-'Indicator Data'!AJ17)/(X$86-X$85)*10)),1))</f>
        <v>9.9</v>
      </c>
      <c r="Y15" s="58">
        <f t="shared" si="9"/>
        <v>6.2</v>
      </c>
      <c r="Z15" s="57">
        <f>IF('Indicator Data'!AL17="No data","x",ROUND(IF('Indicator Data'!AL17&gt;Z$86,10,IF('Indicator Data'!AL17&lt;Z$85,0,10-(Z$86-'Indicator Data'!AL17)/(Z$86-Z$85)*10)),1))</f>
        <v>0.1</v>
      </c>
      <c r="AA15" s="58">
        <f t="shared" si="10"/>
        <v>0.1</v>
      </c>
      <c r="AB15" s="59" t="str">
        <f>IF(OR('Indicator Data'!AM17="No data",'Indicator Data'!BD17="No data"),"x",('Indicator Data'!AM17/'Indicator Data'!BD17))</f>
        <v>x</v>
      </c>
      <c r="AC15" s="58" t="str">
        <f t="shared" si="3"/>
        <v>x</v>
      </c>
      <c r="AD15" s="57">
        <f>IF('Indicator Data'!AN17="No data","x",ROUND(IF('Indicator Data'!AN17&lt;$AD$85,10,IF('Indicator Data'!AN17&gt;$AD$86,0,($AD$86-'Indicator Data'!AN17)/($AD$86-$AD$85)*10)),1))</f>
        <v>2.7</v>
      </c>
      <c r="AE15" s="57">
        <f>IF('Indicator Data'!AO17="No data","x",ROUND(IF('Indicator Data'!AO17&gt;$AE$86,10,IF('Indicator Data'!AO17&lt;$AE$85,0,10-($AE$86-'Indicator Data'!AO17)/($AE$86-$AE$85)*10)),1))</f>
        <v>0</v>
      </c>
      <c r="AF15" s="60">
        <f>IF('Indicator Data'!AP17="No data","x",ROUND(IF('Indicator Data'!AP17&gt;$AF$86,10,IF('Indicator Data'!AP17&lt;$AF$85,0,10-($AF$86-'Indicator Data'!AP17)/($AF$86-$AF$85)*10)),1))</f>
        <v>0.7</v>
      </c>
      <c r="AG15" s="57">
        <f t="shared" si="11"/>
        <v>0.7</v>
      </c>
      <c r="AH15" s="58">
        <f t="shared" si="12"/>
        <v>1.1000000000000001</v>
      </c>
      <c r="AI15" s="61">
        <f t="shared" si="14"/>
        <v>5</v>
      </c>
    </row>
    <row r="16" spans="1:35" s="3" customFormat="1">
      <c r="A16" s="224" t="s">
        <v>1</v>
      </c>
      <c r="B16" s="234" t="s">
        <v>723</v>
      </c>
      <c r="C16" s="275" t="s">
        <v>346</v>
      </c>
      <c r="D16" s="57">
        <f>ROUND(IF('Indicator Data'!P18="No data",IF((0.1233*LN('Indicator Data'!AR18)-0.4559)&gt;D$86,0,IF((0.1233*LN('Indicator Data'!AR18)-0.4559)&lt;D$85,10,(D$86-(0.1233*LN('Indicator Data'!AR18)-0.4559))/(D$86-D$85)*10)),IF('Indicator Data'!P18&gt;D$86,0,IF('Indicator Data'!P18&lt;D$85,10,(D$86-'Indicator Data'!P18)/(D$86-D$85)*10))),1)</f>
        <v>2</v>
      </c>
      <c r="E16" s="57">
        <f>IF('Indicator Data'!Q18="No data","x",ROUND((IF('Indicator Data'!Q18&gt;E$86,10,IF('Indicator Data'!Q18&lt;E$85,0,10-(E$86-'Indicator Data'!Q18)/(E$86-E$85)*10))),1))</f>
        <v>2.6</v>
      </c>
      <c r="F16" s="160">
        <f>IF('Indicator Data'!AK18="No data","x",ROUND(IF('Indicator Data'!AK18&gt;F$86,10,IF('Indicator Data'!AK18&lt;F$85,0,10-(F$86-'Indicator Data'!AK18)/(F$86-F$85)*10)),1))</f>
        <v>2.1</v>
      </c>
      <c r="G16" s="58">
        <f t="shared" si="4"/>
        <v>2.2000000000000002</v>
      </c>
      <c r="H16" s="146">
        <f>IF(OR('Indicator Data'!S18="No data",'Indicator Data'!T18="No data"),"x",IF(OR('Indicator Data'!U18="No data",'Indicator Data'!V18="No data"),1-(POWER((POWER(POWER((POWER((10/IF('Indicator Data'!S18&lt;10,10,'Indicator Data'!S18))*(1/'Indicator Data'!T18),0.5))*('Indicator Data'!W18)*('Indicator Data'!Y18),(1/3)),-1)+POWER(POWER((1*('Indicator Data'!X18)*('Indicator Data'!Z18)),(1/3)),-1))/2,-1)/POWER((((POWER((10/IF('Indicator Data'!S18&lt;10,10,'Indicator Data'!S18))*(1/'Indicator Data'!T18),0.5)+1)/2)*(('Indicator Data'!W18+'Indicator Data'!X18)/2)*(('Indicator Data'!Y18+'Indicator Data'!Z18)/2)),(1/3))),IF(OR('Indicator Data'!S18="No data",'Indicator Data'!T18="No data"),"x",1-(POWER((POWER(POWER((POWER((10/IF('Indicator Data'!S18&lt;10,10,'Indicator Data'!S18))*(1/'Indicator Data'!T18),0.5))*(POWER(('Indicator Data'!W18*'Indicator Data'!U18),0.5))*('Indicator Data'!Y18),(1/3)),-1)+POWER(POWER(1*(POWER(('Indicator Data'!X18*'Indicator Data'!V18),0.5))*('Indicator Data'!Z18),(1/3)),-1))/2,-1)/POWER((((POWER((10/IF('Indicator Data'!S18&lt;10,10,'Indicator Data'!S18))*(1/'Indicator Data'!T18),0.5)+1)/2)*((POWER(('Indicator Data'!W18*'Indicator Data'!U18),0.5)+POWER(('Indicator Data'!X18*'Indicator Data'!V18),0.5))/2)*(('Indicator Data'!Y18+'Indicator Data'!Z18)/2)),(1/3))))))</f>
        <v>0.28360622451757156</v>
      </c>
      <c r="I16" s="57">
        <f t="shared" si="0"/>
        <v>5.2</v>
      </c>
      <c r="J16" s="57">
        <f>IF('Indicator Data'!AA18="No data","x",ROUND(IF('Indicator Data'!AA18&gt;J$86,10,IF('Indicator Data'!AA18&lt;J$85,0,10-(J$86-'Indicator Data'!AA18)/(J$86-J$85)*10)),1))</f>
        <v>0.5</v>
      </c>
      <c r="K16" s="58">
        <f t="shared" si="5"/>
        <v>2.9</v>
      </c>
      <c r="L16" s="166">
        <f>SUM(IF('Indicator Data'!AB18=0,0,'Indicator Data'!AB18/1000000),SUM('Indicator Data'!AC18:AD18))</f>
        <v>73.228184999999996</v>
      </c>
      <c r="M16" s="166">
        <f>L16/(SUM('Indicator Data'!BD$16:'Indicator Data'!BD$25))*1000000</f>
        <v>7.8327291688950691</v>
      </c>
      <c r="N16" s="57">
        <f t="shared" si="1"/>
        <v>0.3</v>
      </c>
      <c r="O16" s="57">
        <f>IF('Indicator Data'!AE18="No data","x",ROUND(IF('Indicator Data'!AE18&gt;O$86,10,IF('Indicator Data'!AE18&lt;O$85,0,10-(O$86-'Indicator Data'!AE18)/(O$86-O$85)*10)),1))</f>
        <v>0.4</v>
      </c>
      <c r="P16" s="160">
        <f>IF('Indicator Data'!R18="No data","x",ROUND(IF('Indicator Data'!R18&gt;P$86,10,IF('Indicator Data'!R18&lt;P$85,0,10-(P$86-'Indicator Data'!R18)/(P$86-P$85)*10)),1))</f>
        <v>0.7</v>
      </c>
      <c r="Q16" s="58">
        <f t="shared" si="6"/>
        <v>0.5</v>
      </c>
      <c r="R16" s="61">
        <f t="shared" si="7"/>
        <v>2</v>
      </c>
      <c r="S16" s="146">
        <f>IF(AND('Indicator Data'!AF18="No data",'Indicator Data'!AG18="No data",'Indicator Data'!AH18="No data"),"x",SUM('Indicator Data'!AF18:AH18))</f>
        <v>3.8541021406900002E-2</v>
      </c>
      <c r="T16" s="160">
        <f t="shared" si="2"/>
        <v>7.7</v>
      </c>
      <c r="U16" s="160">
        <f>IF('Indicator Data'!M18="No data","x",'Indicator Data'!M18)</f>
        <v>9</v>
      </c>
      <c r="V16" s="58">
        <f>ROUND(IF(T16="x",U16,IF(U16="x",T16,(10-GEOMEAN(((10-T16)/10*9+1),((10-U16)/10*9+1))))/9*10),1)</f>
        <v>8.4</v>
      </c>
      <c r="W16" s="57">
        <f>IF('Indicator Data'!AI18="No data","x",ROUND(IF('Indicator Data'!AI18&gt;W$86,10,IF('Indicator Data'!AI18&lt;W$85,0,10-(W$86-'Indicator Data'!AI18)/(W$86-W$85)*10)),1))</f>
        <v>1.8</v>
      </c>
      <c r="X16" s="57">
        <f>IF('Indicator Data'!AJ18="No data","x",ROUND(IF('Indicator Data'!AJ18&gt;X$86,10,IF('Indicator Data'!AJ18&lt;X$85,0,10-(X$86-'Indicator Data'!AJ18)/(X$86-X$85)*10)),1))</f>
        <v>6.4</v>
      </c>
      <c r="Y16" s="58">
        <f t="shared" si="9"/>
        <v>4.0999999999999996</v>
      </c>
      <c r="Z16" s="57">
        <f>IF('Indicator Data'!AL18="No data","x",ROUND(IF('Indicator Data'!AL18&gt;Z$86,10,IF('Indicator Data'!AL18&lt;Z$85,0,10-(Z$86-'Indicator Data'!AL18)/(Z$86-Z$85)*10)),1))</f>
        <v>0.2</v>
      </c>
      <c r="AA16" s="58">
        <f t="shared" si="10"/>
        <v>0.2</v>
      </c>
      <c r="AB16" s="59" t="str">
        <f>IF(OR('Indicator Data'!AM18="No data",'Indicator Data'!BD18="No data"),"x",('Indicator Data'!AM18/'Indicator Data'!BD18))</f>
        <v>x</v>
      </c>
      <c r="AC16" s="58" t="str">
        <f t="shared" si="3"/>
        <v>x</v>
      </c>
      <c r="AD16" s="57">
        <f>IF('Indicator Data'!AN18="No data","x",ROUND(IF('Indicator Data'!AN18&lt;$AD$85,10,IF('Indicator Data'!AN18&gt;$AD$86,0,($AD$86-'Indicator Data'!AN18)/($AD$86-$AD$85)*10)),1))</f>
        <v>2.7</v>
      </c>
      <c r="AE16" s="57">
        <f>IF('Indicator Data'!AO18="No data","x",ROUND(IF('Indicator Data'!AO18&gt;$AE$86,10,IF('Indicator Data'!AO18&lt;$AE$85,0,10-($AE$86-'Indicator Data'!AO18)/($AE$86-$AE$85)*10)),1))</f>
        <v>0</v>
      </c>
      <c r="AF16" s="60">
        <f>IF('Indicator Data'!AP18="No data","x",ROUND(IF('Indicator Data'!AP18&gt;$AF$86,10,IF('Indicator Data'!AP18&lt;$AF$85,0,10-($AF$86-'Indicator Data'!AP18)/($AF$86-$AF$85)*10)),1))</f>
        <v>0.7</v>
      </c>
      <c r="AG16" s="57">
        <f t="shared" si="11"/>
        <v>0.7</v>
      </c>
      <c r="AH16" s="58">
        <f t="shared" si="12"/>
        <v>1.1000000000000001</v>
      </c>
      <c r="AI16" s="61">
        <f t="shared" si="14"/>
        <v>4.4000000000000004</v>
      </c>
    </row>
    <row r="17" spans="1:35" s="3" customFormat="1">
      <c r="A17" s="224" t="s">
        <v>1</v>
      </c>
      <c r="B17" s="234" t="s">
        <v>288</v>
      </c>
      <c r="C17" s="275" t="s">
        <v>347</v>
      </c>
      <c r="D17" s="57">
        <f>ROUND(IF('Indicator Data'!P19="No data",IF((0.1233*LN('Indicator Data'!AR19)-0.4559)&gt;D$86,0,IF((0.1233*LN('Indicator Data'!AR19)-0.4559)&lt;D$85,10,(D$86-(0.1233*LN('Indicator Data'!AR19)-0.4559))/(D$86-D$85)*10)),IF('Indicator Data'!P19&gt;D$86,0,IF('Indicator Data'!P19&lt;D$85,10,(D$86-'Indicator Data'!P19)/(D$86-D$85)*10))),1)</f>
        <v>2</v>
      </c>
      <c r="E17" s="57">
        <f>IF('Indicator Data'!Q19="No data","x",ROUND((IF('Indicator Data'!Q19&gt;E$86,10,IF('Indicator Data'!Q19&lt;E$85,0,10-(E$86-'Indicator Data'!Q19)/(E$86-E$85)*10))),1))</f>
        <v>2.6</v>
      </c>
      <c r="F17" s="160">
        <f>IF('Indicator Data'!AK19="No data","x",ROUND(IF('Indicator Data'!AK19&gt;F$86,10,IF('Indicator Data'!AK19&lt;F$85,0,10-(F$86-'Indicator Data'!AK19)/(F$86-F$85)*10)),1))</f>
        <v>3.3</v>
      </c>
      <c r="G17" s="58">
        <f t="shared" si="4"/>
        <v>2.7</v>
      </c>
      <c r="H17" s="146">
        <f>IF(OR('Indicator Data'!S19="No data",'Indicator Data'!T19="No data"),"x",IF(OR('Indicator Data'!U19="No data",'Indicator Data'!V19="No data"),1-(POWER((POWER(POWER((POWER((10/IF('Indicator Data'!S19&lt;10,10,'Indicator Data'!S19))*(1/'Indicator Data'!T19),0.5))*('Indicator Data'!W19)*('Indicator Data'!Y19),(1/3)),-1)+POWER(POWER((1*('Indicator Data'!X19)*('Indicator Data'!Z19)),(1/3)),-1))/2,-1)/POWER((((POWER((10/IF('Indicator Data'!S19&lt;10,10,'Indicator Data'!S19))*(1/'Indicator Data'!T19),0.5)+1)/2)*(('Indicator Data'!W19+'Indicator Data'!X19)/2)*(('Indicator Data'!Y19+'Indicator Data'!Z19)/2)),(1/3))),IF(OR('Indicator Data'!S19="No data",'Indicator Data'!T19="No data"),"x",1-(POWER((POWER(POWER((POWER((10/IF('Indicator Data'!S19&lt;10,10,'Indicator Data'!S19))*(1/'Indicator Data'!T19),0.5))*(POWER(('Indicator Data'!W19*'Indicator Data'!U19),0.5))*('Indicator Data'!Y19),(1/3)),-1)+POWER(POWER(1*(POWER(('Indicator Data'!X19*'Indicator Data'!V19),0.5))*('Indicator Data'!Z19),(1/3)),-1))/2,-1)/POWER((((POWER((10/IF('Indicator Data'!S19&lt;10,10,'Indicator Data'!S19))*(1/'Indicator Data'!T19),0.5)+1)/2)*((POWER(('Indicator Data'!W19*'Indicator Data'!U19),0.5)+POWER(('Indicator Data'!X19*'Indicator Data'!V19),0.5))/2)*(('Indicator Data'!Y19+'Indicator Data'!Z19)/2)),(1/3))))))</f>
        <v>0.34695945754294211</v>
      </c>
      <c r="I17" s="57">
        <f t="shared" si="0"/>
        <v>6.3</v>
      </c>
      <c r="J17" s="57">
        <f>IF('Indicator Data'!AA19="No data","x",ROUND(IF('Indicator Data'!AA19&gt;J$86,10,IF('Indicator Data'!AA19&lt;J$85,0,10-(J$86-'Indicator Data'!AA19)/(J$86-J$85)*10)),1))</f>
        <v>0.5</v>
      </c>
      <c r="K17" s="58">
        <f t="shared" si="5"/>
        <v>3.4</v>
      </c>
      <c r="L17" s="166">
        <f>SUM(IF('Indicator Data'!AB19=0,0,'Indicator Data'!AB19/1000000),SUM('Indicator Data'!AC19:AD19))</f>
        <v>73.228184999999996</v>
      </c>
      <c r="M17" s="166">
        <f>L17/(SUM('Indicator Data'!BD$16:'Indicator Data'!BD$25))*1000000</f>
        <v>7.8327291688950691</v>
      </c>
      <c r="N17" s="57">
        <f t="shared" si="1"/>
        <v>0.3</v>
      </c>
      <c r="O17" s="57">
        <f>IF('Indicator Data'!AE19="No data","x",ROUND(IF('Indicator Data'!AE19&gt;O$86,10,IF('Indicator Data'!AE19&lt;O$85,0,10-(O$86-'Indicator Data'!AE19)/(O$86-O$85)*10)),1))</f>
        <v>0.4</v>
      </c>
      <c r="P17" s="160">
        <f>IF('Indicator Data'!R19="No data","x",ROUND(IF('Indicator Data'!R19&gt;P$86,10,IF('Indicator Data'!R19&lt;P$85,0,10-(P$86-'Indicator Data'!R19)/(P$86-P$85)*10)),1))</f>
        <v>0.7</v>
      </c>
      <c r="Q17" s="58">
        <f t="shared" si="6"/>
        <v>0.5</v>
      </c>
      <c r="R17" s="61">
        <f t="shared" si="7"/>
        <v>2.2999999999999998</v>
      </c>
      <c r="S17" s="146">
        <f>IF(AND('Indicator Data'!AF19="No data",'Indicator Data'!AG19="No data",'Indicator Data'!AH19="No data"),"x",SUM('Indicator Data'!AF19:AH19))</f>
        <v>2.8104609958999999E-3</v>
      </c>
      <c r="T17" s="160">
        <f t="shared" si="2"/>
        <v>0.6</v>
      </c>
      <c r="U17" s="160">
        <f>IF('Indicator Data'!M19="No data","x",'Indicator Data'!M19)</f>
        <v>1</v>
      </c>
      <c r="V17" s="58">
        <f t="shared" si="8"/>
        <v>0.8</v>
      </c>
      <c r="W17" s="57">
        <f>IF('Indicator Data'!AI19="No data","x",ROUND(IF('Indicator Data'!AI19&gt;W$86,10,IF('Indicator Data'!AI19&lt;W$85,0,10-(W$86-'Indicator Data'!AI19)/(W$86-W$85)*10)),1))</f>
        <v>1.2</v>
      </c>
      <c r="X17" s="57">
        <f>IF('Indicator Data'!AJ19="No data","x",ROUND(IF('Indicator Data'!AJ19&gt;X$86,10,IF('Indicator Data'!AJ19&lt;X$85,0,10-(X$86-'Indicator Data'!AJ19)/(X$86-X$85)*10)),1))</f>
        <v>10</v>
      </c>
      <c r="Y17" s="58">
        <f t="shared" si="9"/>
        <v>5.6</v>
      </c>
      <c r="Z17" s="57">
        <f>IF('Indicator Data'!AL19="No data","x",ROUND(IF('Indicator Data'!AL19&gt;Z$86,10,IF('Indicator Data'!AL19&lt;Z$85,0,10-(Z$86-'Indicator Data'!AL19)/(Z$86-Z$85)*10)),1))</f>
        <v>0.3</v>
      </c>
      <c r="AA17" s="58">
        <f t="shared" si="10"/>
        <v>0.3</v>
      </c>
      <c r="AB17" s="59" t="str">
        <f>IF(OR('Indicator Data'!AM19="No data",'Indicator Data'!BD19="No data"),"x",('Indicator Data'!AM19/'Indicator Data'!BD19))</f>
        <v>x</v>
      </c>
      <c r="AC17" s="58" t="str">
        <f t="shared" si="3"/>
        <v>x</v>
      </c>
      <c r="AD17" s="57">
        <f>IF('Indicator Data'!AN19="No data","x",ROUND(IF('Indicator Data'!AN19&lt;$AD$85,10,IF('Indicator Data'!AN19&gt;$AD$86,0,($AD$86-'Indicator Data'!AN19)/($AD$86-$AD$85)*10)),1))</f>
        <v>2.7</v>
      </c>
      <c r="AE17" s="57">
        <f>IF('Indicator Data'!AO19="No data","x",ROUND(IF('Indicator Data'!AO19&gt;$AE$86,10,IF('Indicator Data'!AO19&lt;$AE$85,0,10-($AE$86-'Indicator Data'!AO19)/($AE$86-$AE$85)*10)),1))</f>
        <v>0</v>
      </c>
      <c r="AF17" s="60">
        <f>IF('Indicator Data'!AP19="No data","x",ROUND(IF('Indicator Data'!AP19&gt;$AF$86,10,IF('Indicator Data'!AP19&lt;$AF$85,0,10-($AF$86-'Indicator Data'!AP19)/($AF$86-$AF$85)*10)),1))</f>
        <v>0.7</v>
      </c>
      <c r="AG17" s="57">
        <f t="shared" si="11"/>
        <v>0.7</v>
      </c>
      <c r="AH17" s="58">
        <f t="shared" si="12"/>
        <v>1.1000000000000001</v>
      </c>
      <c r="AI17" s="61">
        <f t="shared" si="14"/>
        <v>2.2999999999999998</v>
      </c>
    </row>
    <row r="18" spans="1:35" s="3" customFormat="1">
      <c r="A18" s="224" t="s">
        <v>1</v>
      </c>
      <c r="B18" s="234" t="s">
        <v>289</v>
      </c>
      <c r="C18" s="275" t="s">
        <v>348</v>
      </c>
      <c r="D18" s="57">
        <f>ROUND(IF('Indicator Data'!P20="No data",IF((0.1233*LN('Indicator Data'!AR20)-0.4559)&gt;D$86,0,IF((0.1233*LN('Indicator Data'!AR20)-0.4559)&lt;D$85,10,(D$86-(0.1233*LN('Indicator Data'!AR20)-0.4559))/(D$86-D$85)*10)),IF('Indicator Data'!P20&gt;D$86,0,IF('Indicator Data'!P20&lt;D$85,10,(D$86-'Indicator Data'!P20)/(D$86-D$85)*10))),1)</f>
        <v>2</v>
      </c>
      <c r="E18" s="57">
        <f>IF('Indicator Data'!Q20="No data","x",ROUND((IF('Indicator Data'!Q20&gt;E$86,10,IF('Indicator Data'!Q20&lt;E$85,0,10-(E$86-'Indicator Data'!Q20)/(E$86-E$85)*10))),1))</f>
        <v>2.6</v>
      </c>
      <c r="F18" s="160">
        <f>IF('Indicator Data'!AK20="No data","x",ROUND(IF('Indicator Data'!AK20&gt;F$86,10,IF('Indicator Data'!AK20&lt;F$85,0,10-(F$86-'Indicator Data'!AK20)/(F$86-F$85)*10)),1))</f>
        <v>1.8</v>
      </c>
      <c r="G18" s="58">
        <f t="shared" si="4"/>
        <v>2.1</v>
      </c>
      <c r="H18" s="146">
        <f>IF(OR('Indicator Data'!S20="No data",'Indicator Data'!T20="No data"),"x",IF(OR('Indicator Data'!U20="No data",'Indicator Data'!V20="No data"),1-(POWER((POWER(POWER((POWER((10/IF('Indicator Data'!S20&lt;10,10,'Indicator Data'!S20))*(1/'Indicator Data'!T20),0.5))*('Indicator Data'!W20)*('Indicator Data'!Y20),(1/3)),-1)+POWER(POWER((1*('Indicator Data'!X20)*('Indicator Data'!Z20)),(1/3)),-1))/2,-1)/POWER((((POWER((10/IF('Indicator Data'!S20&lt;10,10,'Indicator Data'!S20))*(1/'Indicator Data'!T20),0.5)+1)/2)*(('Indicator Data'!W20+'Indicator Data'!X20)/2)*(('Indicator Data'!Y20+'Indicator Data'!Z20)/2)),(1/3))),IF(OR('Indicator Data'!S20="No data",'Indicator Data'!T20="No data"),"x",1-(POWER((POWER(POWER((POWER((10/IF('Indicator Data'!S20&lt;10,10,'Indicator Data'!S20))*(1/'Indicator Data'!T20),0.5))*(POWER(('Indicator Data'!W20*'Indicator Data'!U20),0.5))*('Indicator Data'!Y20),(1/3)),-1)+POWER(POWER(1*(POWER(('Indicator Data'!X20*'Indicator Data'!V20),0.5))*('Indicator Data'!Z20),(1/3)),-1))/2,-1)/POWER((((POWER((10/IF('Indicator Data'!S20&lt;10,10,'Indicator Data'!S20))*(1/'Indicator Data'!T20),0.5)+1)/2)*((POWER(('Indicator Data'!W20*'Indicator Data'!U20),0.5)+POWER(('Indicator Data'!X20*'Indicator Data'!V20),0.5))/2)*(('Indicator Data'!Y20+'Indicator Data'!Z20)/2)),(1/3))))))</f>
        <v>0.36622481948221186</v>
      </c>
      <c r="I18" s="57">
        <f t="shared" si="0"/>
        <v>6.7</v>
      </c>
      <c r="J18" s="57">
        <f>IF('Indicator Data'!AA20="No data","x",ROUND(IF('Indicator Data'!AA20&gt;J$86,10,IF('Indicator Data'!AA20&lt;J$85,0,10-(J$86-'Indicator Data'!AA20)/(J$86-J$85)*10)),1))</f>
        <v>0.5</v>
      </c>
      <c r="K18" s="58">
        <f t="shared" si="5"/>
        <v>3.6</v>
      </c>
      <c r="L18" s="166">
        <f>SUM(IF('Indicator Data'!AB20=0,0,'Indicator Data'!AB20/1000000),SUM('Indicator Data'!AC20:AD20))</f>
        <v>73.228184999999996</v>
      </c>
      <c r="M18" s="166">
        <f>L18/(SUM('Indicator Data'!BD$16:'Indicator Data'!BD$25))*1000000</f>
        <v>7.8327291688950691</v>
      </c>
      <c r="N18" s="57">
        <f t="shared" si="1"/>
        <v>0.3</v>
      </c>
      <c r="O18" s="57">
        <f>IF('Indicator Data'!AE20="No data","x",ROUND(IF('Indicator Data'!AE20&gt;O$86,10,IF('Indicator Data'!AE20&lt;O$85,0,10-(O$86-'Indicator Data'!AE20)/(O$86-O$85)*10)),1))</f>
        <v>0.4</v>
      </c>
      <c r="P18" s="160">
        <f>IF('Indicator Data'!R20="No data","x",ROUND(IF('Indicator Data'!R20&gt;P$86,10,IF('Indicator Data'!R20&lt;P$85,0,10-(P$86-'Indicator Data'!R20)/(P$86-P$85)*10)),1))</f>
        <v>0.7</v>
      </c>
      <c r="Q18" s="58">
        <f t="shared" si="6"/>
        <v>0.5</v>
      </c>
      <c r="R18" s="61">
        <f t="shared" si="7"/>
        <v>2.1</v>
      </c>
      <c r="S18" s="146">
        <f>IF(AND('Indicator Data'!AF20="No data",'Indicator Data'!AG20="No data",'Indicator Data'!AH20="No data"),"x",SUM('Indicator Data'!AF20:AH20))</f>
        <v>2.4805050269000001E-3</v>
      </c>
      <c r="T18" s="160">
        <f t="shared" si="2"/>
        <v>0.5</v>
      </c>
      <c r="U18" s="160">
        <f>IF('Indicator Data'!M20="No data","x",'Indicator Data'!M20)</f>
        <v>5</v>
      </c>
      <c r="V18" s="58">
        <f>ROUND(IF(T18="x",U18,IF(U18="x",T18,(10-GEOMEAN(((10-T18)/10*9+1),((10-U18)/10*9+1))))/9*10),1)</f>
        <v>3.1</v>
      </c>
      <c r="W18" s="57">
        <f>IF('Indicator Data'!AI20="No data","x",ROUND(IF('Indicator Data'!AI20&gt;W$86,10,IF('Indicator Data'!AI20&lt;W$85,0,10-(W$86-'Indicator Data'!AI20)/(W$86-W$85)*10)),1))</f>
        <v>3.2</v>
      </c>
      <c r="X18" s="57">
        <f>IF('Indicator Data'!AJ20="No data","x",ROUND(IF('Indicator Data'!AJ20&gt;X$86,10,IF('Indicator Data'!AJ20&lt;X$85,0,10-(X$86-'Indicator Data'!AJ20)/(X$86-X$85)*10)),1))</f>
        <v>6.7</v>
      </c>
      <c r="Y18" s="58">
        <f t="shared" si="9"/>
        <v>5</v>
      </c>
      <c r="Z18" s="57">
        <f>IF('Indicator Data'!AL20="No data","x",ROUND(IF('Indicator Data'!AL20&gt;Z$86,10,IF('Indicator Data'!AL20&lt;Z$85,0,10-(Z$86-'Indicator Data'!AL20)/(Z$86-Z$85)*10)),1))</f>
        <v>0.1</v>
      </c>
      <c r="AA18" s="58">
        <f t="shared" si="10"/>
        <v>0.1</v>
      </c>
      <c r="AB18" s="59" t="str">
        <f>IF(OR('Indicator Data'!AM20="No data",'Indicator Data'!BD20="No data"),"x",('Indicator Data'!AM20/'Indicator Data'!BD20))</f>
        <v>x</v>
      </c>
      <c r="AC18" s="58" t="str">
        <f t="shared" si="3"/>
        <v>x</v>
      </c>
      <c r="AD18" s="57">
        <f>IF('Indicator Data'!AN20="No data","x",ROUND(IF('Indicator Data'!AN20&lt;$AD$85,10,IF('Indicator Data'!AN20&gt;$AD$86,0,($AD$86-'Indicator Data'!AN20)/($AD$86-$AD$85)*10)),1))</f>
        <v>2.7</v>
      </c>
      <c r="AE18" s="57">
        <f>IF('Indicator Data'!AO20="No data","x",ROUND(IF('Indicator Data'!AO20&gt;$AE$86,10,IF('Indicator Data'!AO20&lt;$AE$85,0,10-($AE$86-'Indicator Data'!AO20)/($AE$86-$AE$85)*10)),1))</f>
        <v>0</v>
      </c>
      <c r="AF18" s="60">
        <f>IF('Indicator Data'!AP20="No data","x",ROUND(IF('Indicator Data'!AP20&gt;$AF$86,10,IF('Indicator Data'!AP20&lt;$AF$85,0,10-($AF$86-'Indicator Data'!AP20)/($AF$86-$AF$85)*10)),1))</f>
        <v>0.7</v>
      </c>
      <c r="AG18" s="57">
        <f t="shared" si="11"/>
        <v>0.7</v>
      </c>
      <c r="AH18" s="58">
        <f t="shared" si="12"/>
        <v>1.1000000000000001</v>
      </c>
      <c r="AI18" s="61">
        <f t="shared" si="14"/>
        <v>2.5</v>
      </c>
    </row>
    <row r="19" spans="1:35" s="3" customFormat="1">
      <c r="A19" s="224" t="s">
        <v>1</v>
      </c>
      <c r="B19" s="234" t="s">
        <v>290</v>
      </c>
      <c r="C19" s="275" t="s">
        <v>349</v>
      </c>
      <c r="D19" s="57">
        <f>ROUND(IF('Indicator Data'!P21="No data",IF((0.1233*LN('Indicator Data'!AR21)-0.4559)&gt;D$86,0,IF((0.1233*LN('Indicator Data'!AR21)-0.4559)&lt;D$85,10,(D$86-(0.1233*LN('Indicator Data'!AR21)-0.4559))/(D$86-D$85)*10)),IF('Indicator Data'!P21&gt;D$86,0,IF('Indicator Data'!P21&lt;D$85,10,(D$86-'Indicator Data'!P21)/(D$86-D$85)*10))),1)</f>
        <v>2</v>
      </c>
      <c r="E19" s="57">
        <f>IF('Indicator Data'!Q21="No data","x",ROUND((IF('Indicator Data'!Q21&gt;E$86,10,IF('Indicator Data'!Q21&lt;E$85,0,10-(E$86-'Indicator Data'!Q21)/(E$86-E$85)*10))),1))</f>
        <v>2.6</v>
      </c>
      <c r="F19" s="160">
        <f>IF('Indicator Data'!AK21="No data","x",ROUND(IF('Indicator Data'!AK21&gt;F$86,10,IF('Indicator Data'!AK21&lt;F$85,0,10-(F$86-'Indicator Data'!AK21)/(F$86-F$85)*10)),1))</f>
        <v>3.1</v>
      </c>
      <c r="G19" s="58">
        <f t="shared" si="4"/>
        <v>2.6</v>
      </c>
      <c r="H19" s="146">
        <f>IF(OR('Indicator Data'!S21="No data",'Indicator Data'!T21="No data"),"x",IF(OR('Indicator Data'!U21="No data",'Indicator Data'!V21="No data"),1-(POWER((POWER(POWER((POWER((10/IF('Indicator Data'!S21&lt;10,10,'Indicator Data'!S21))*(1/'Indicator Data'!T21),0.5))*('Indicator Data'!W21)*('Indicator Data'!Y21),(1/3)),-1)+POWER(POWER((1*('Indicator Data'!X21)*('Indicator Data'!Z21)),(1/3)),-1))/2,-1)/POWER((((POWER((10/IF('Indicator Data'!S21&lt;10,10,'Indicator Data'!S21))*(1/'Indicator Data'!T21),0.5)+1)/2)*(('Indicator Data'!W21+'Indicator Data'!X21)/2)*(('Indicator Data'!Y21+'Indicator Data'!Z21)/2)),(1/3))),IF(OR('Indicator Data'!S21="No data",'Indicator Data'!T21="No data"),"x",1-(POWER((POWER(POWER((POWER((10/IF('Indicator Data'!S21&lt;10,10,'Indicator Data'!S21))*(1/'Indicator Data'!T21),0.5))*(POWER(('Indicator Data'!W21*'Indicator Data'!U21),0.5))*('Indicator Data'!Y21),(1/3)),-1)+POWER(POWER(1*(POWER(('Indicator Data'!X21*'Indicator Data'!V21),0.5))*('Indicator Data'!Z21),(1/3)),-1))/2,-1)/POWER((((POWER((10/IF('Indicator Data'!S21&lt;10,10,'Indicator Data'!S21))*(1/'Indicator Data'!T21),0.5)+1)/2)*((POWER(('Indicator Data'!W21*'Indicator Data'!U21),0.5)+POWER(('Indicator Data'!X21*'Indicator Data'!V21),0.5))/2)*(('Indicator Data'!Y21+'Indicator Data'!Z21)/2)),(1/3))))))</f>
        <v>0.31254882263008921</v>
      </c>
      <c r="I19" s="57">
        <f t="shared" si="0"/>
        <v>5.7</v>
      </c>
      <c r="J19" s="57">
        <f>IF('Indicator Data'!AA21="No data","x",ROUND(IF('Indicator Data'!AA21&gt;J$86,10,IF('Indicator Data'!AA21&lt;J$85,0,10-(J$86-'Indicator Data'!AA21)/(J$86-J$85)*10)),1))</f>
        <v>0.5</v>
      </c>
      <c r="K19" s="58">
        <f t="shared" si="5"/>
        <v>3.1</v>
      </c>
      <c r="L19" s="166">
        <f>SUM(IF('Indicator Data'!AB21=0,0,'Indicator Data'!AB21/1000000),SUM('Indicator Data'!AC21:AD21))</f>
        <v>73.228184999999996</v>
      </c>
      <c r="M19" s="166">
        <f>L19/(SUM('Indicator Data'!BD$16:'Indicator Data'!BD$25))*1000000</f>
        <v>7.8327291688950691</v>
      </c>
      <c r="N19" s="57">
        <f t="shared" si="1"/>
        <v>0.3</v>
      </c>
      <c r="O19" s="57">
        <f>IF('Indicator Data'!AE21="No data","x",ROUND(IF('Indicator Data'!AE21&gt;O$86,10,IF('Indicator Data'!AE21&lt;O$85,0,10-(O$86-'Indicator Data'!AE21)/(O$86-O$85)*10)),1))</f>
        <v>0.4</v>
      </c>
      <c r="P19" s="160">
        <f>IF('Indicator Data'!R21="No data","x",ROUND(IF('Indicator Data'!R21&gt;P$86,10,IF('Indicator Data'!R21&lt;P$85,0,10-(P$86-'Indicator Data'!R21)/(P$86-P$85)*10)),1))</f>
        <v>0.7</v>
      </c>
      <c r="Q19" s="58">
        <f t="shared" si="6"/>
        <v>0.5</v>
      </c>
      <c r="R19" s="61">
        <f t="shared" si="7"/>
        <v>2.2000000000000002</v>
      </c>
      <c r="S19" s="146">
        <f>IF(AND('Indicator Data'!AF21="No data",'Indicator Data'!AG21="No data",'Indicator Data'!AH21="No data"),"x",SUM('Indicator Data'!AF21:AH21))</f>
        <v>2.2130288946900001E-2</v>
      </c>
      <c r="T19" s="160">
        <f t="shared" si="2"/>
        <v>4.4000000000000004</v>
      </c>
      <c r="U19" s="160">
        <f>IF('Indicator Data'!M21="No data","x",'Indicator Data'!M21)</f>
        <v>1</v>
      </c>
      <c r="V19" s="58">
        <f t="shared" ref="V19:V24" si="15">ROUND(IF(T19="x",U19,IF(U19="x",T19,(10-GEOMEAN(((10-T19)/10*9+1),((10-U19)/10*9+1))))/9*10),1)</f>
        <v>2.9</v>
      </c>
      <c r="W19" s="57">
        <f>IF('Indicator Data'!AI21="No data","x",ROUND(IF('Indicator Data'!AI21&gt;W$86,10,IF('Indicator Data'!AI21&lt;W$85,0,10-(W$86-'Indicator Data'!AI21)/(W$86-W$85)*10)),1))</f>
        <v>1.4</v>
      </c>
      <c r="X19" s="57">
        <f>IF('Indicator Data'!AJ21="No data","x",ROUND(IF('Indicator Data'!AJ21&gt;X$86,10,IF('Indicator Data'!AJ21&lt;X$85,0,10-(X$86-'Indicator Data'!AJ21)/(X$86-X$85)*10)),1))</f>
        <v>6.3</v>
      </c>
      <c r="Y19" s="58">
        <f t="shared" si="9"/>
        <v>3.9</v>
      </c>
      <c r="Z19" s="57">
        <f>IF('Indicator Data'!AL21="No data","x",ROUND(IF('Indicator Data'!AL21&gt;Z$86,10,IF('Indicator Data'!AL21&lt;Z$85,0,10-(Z$86-'Indicator Data'!AL21)/(Z$86-Z$85)*10)),1))</f>
        <v>0.1</v>
      </c>
      <c r="AA19" s="58">
        <f t="shared" si="10"/>
        <v>0.1</v>
      </c>
      <c r="AB19" s="59" t="str">
        <f>IF(OR('Indicator Data'!AM21="No data",'Indicator Data'!BD21="No data"),"x",('Indicator Data'!AM21/'Indicator Data'!BD21))</f>
        <v>x</v>
      </c>
      <c r="AC19" s="58" t="str">
        <f t="shared" si="3"/>
        <v>x</v>
      </c>
      <c r="AD19" s="57">
        <f>IF('Indicator Data'!AN21="No data","x",ROUND(IF('Indicator Data'!AN21&lt;$AD$85,10,IF('Indicator Data'!AN21&gt;$AD$86,0,($AD$86-'Indicator Data'!AN21)/($AD$86-$AD$85)*10)),1))</f>
        <v>2.7</v>
      </c>
      <c r="AE19" s="57">
        <f>IF('Indicator Data'!AO21="No data","x",ROUND(IF('Indicator Data'!AO21&gt;$AE$86,10,IF('Indicator Data'!AO21&lt;$AE$85,0,10-($AE$86-'Indicator Data'!AO21)/($AE$86-$AE$85)*10)),1))</f>
        <v>0</v>
      </c>
      <c r="AF19" s="60">
        <f>IF('Indicator Data'!AP21="No data","x",ROUND(IF('Indicator Data'!AP21&gt;$AF$86,10,IF('Indicator Data'!AP21&lt;$AF$85,0,10-($AF$86-'Indicator Data'!AP21)/($AF$86-$AF$85)*10)),1))</f>
        <v>0.7</v>
      </c>
      <c r="AG19" s="57">
        <f t="shared" si="11"/>
        <v>0.7</v>
      </c>
      <c r="AH19" s="58">
        <f t="shared" si="12"/>
        <v>1.1000000000000001</v>
      </c>
      <c r="AI19" s="61">
        <f t="shared" si="14"/>
        <v>2.1</v>
      </c>
    </row>
    <row r="20" spans="1:35" s="3" customFormat="1">
      <c r="A20" s="224" t="s">
        <v>1</v>
      </c>
      <c r="B20" s="234" t="s">
        <v>291</v>
      </c>
      <c r="C20" s="275" t="s">
        <v>350</v>
      </c>
      <c r="D20" s="57">
        <f>ROUND(IF('Indicator Data'!P22="No data",IF((0.1233*LN('Indicator Data'!AR22)-0.4559)&gt;D$86,0,IF((0.1233*LN('Indicator Data'!AR22)-0.4559)&lt;D$85,10,(D$86-(0.1233*LN('Indicator Data'!AR22)-0.4559))/(D$86-D$85)*10)),IF('Indicator Data'!P22&gt;D$86,0,IF('Indicator Data'!P22&lt;D$85,10,(D$86-'Indicator Data'!P22)/(D$86-D$85)*10))),1)</f>
        <v>2</v>
      </c>
      <c r="E20" s="57">
        <f>IF('Indicator Data'!Q22="No data","x",ROUND((IF('Indicator Data'!Q22&gt;E$86,10,IF('Indicator Data'!Q22&lt;E$85,0,10-(E$86-'Indicator Data'!Q22)/(E$86-E$85)*10))),1))</f>
        <v>2.6</v>
      </c>
      <c r="F20" s="160">
        <f>IF('Indicator Data'!AK22="No data","x",ROUND(IF('Indicator Data'!AK22&gt;F$86,10,IF('Indicator Data'!AK22&lt;F$85,0,10-(F$86-'Indicator Data'!AK22)/(F$86-F$85)*10)),1))</f>
        <v>1.1000000000000001</v>
      </c>
      <c r="G20" s="58">
        <f t="shared" si="4"/>
        <v>1.9</v>
      </c>
      <c r="H20" s="146">
        <f>IF(OR('Indicator Data'!S22="No data",'Indicator Data'!T22="No data"),"x",IF(OR('Indicator Data'!U22="No data",'Indicator Data'!V22="No data"),1-(POWER((POWER(POWER((POWER((10/IF('Indicator Data'!S22&lt;10,10,'Indicator Data'!S22))*(1/'Indicator Data'!T22),0.5))*('Indicator Data'!W22)*('Indicator Data'!Y22),(1/3)),-1)+POWER(POWER((1*('Indicator Data'!X22)*('Indicator Data'!Z22)),(1/3)),-1))/2,-1)/POWER((((POWER((10/IF('Indicator Data'!S22&lt;10,10,'Indicator Data'!S22))*(1/'Indicator Data'!T22),0.5)+1)/2)*(('Indicator Data'!W22+'Indicator Data'!X22)/2)*(('Indicator Data'!Y22+'Indicator Data'!Z22)/2)),(1/3))),IF(OR('Indicator Data'!S22="No data",'Indicator Data'!T22="No data"),"x",1-(POWER((POWER(POWER((POWER((10/IF('Indicator Data'!S22&lt;10,10,'Indicator Data'!S22))*(1/'Indicator Data'!T22),0.5))*(POWER(('Indicator Data'!W22*'Indicator Data'!U22),0.5))*('Indicator Data'!Y22),(1/3)),-1)+POWER(POWER(1*(POWER(('Indicator Data'!X22*'Indicator Data'!V22),0.5))*('Indicator Data'!Z22),(1/3)),-1))/2,-1)/POWER((((POWER((10/IF('Indicator Data'!S22&lt;10,10,'Indicator Data'!S22))*(1/'Indicator Data'!T22),0.5)+1)/2)*((POWER(('Indicator Data'!W22*'Indicator Data'!U22),0.5)+POWER(('Indicator Data'!X22*'Indicator Data'!V22),0.5))/2)*(('Indicator Data'!Y22+'Indicator Data'!Z22)/2)),(1/3))))))</f>
        <v>0.24254006724236554</v>
      </c>
      <c r="I20" s="57">
        <f t="shared" si="0"/>
        <v>4.4000000000000004</v>
      </c>
      <c r="J20" s="57">
        <f>IF('Indicator Data'!AA22="No data","x",ROUND(IF('Indicator Data'!AA22&gt;J$86,10,IF('Indicator Data'!AA22&lt;J$85,0,10-(J$86-'Indicator Data'!AA22)/(J$86-J$85)*10)),1))</f>
        <v>0.5</v>
      </c>
      <c r="K20" s="58">
        <f t="shared" si="5"/>
        <v>2.5</v>
      </c>
      <c r="L20" s="166">
        <f>SUM(IF('Indicator Data'!AB22=0,0,'Indicator Data'!AB22/1000000),SUM('Indicator Data'!AC22:AD22))</f>
        <v>73.228184999999996</v>
      </c>
      <c r="M20" s="166">
        <f>L20/(SUM('Indicator Data'!BD$16:'Indicator Data'!BD$25))*1000000</f>
        <v>7.8327291688950691</v>
      </c>
      <c r="N20" s="57">
        <f t="shared" si="1"/>
        <v>0.3</v>
      </c>
      <c r="O20" s="57">
        <f>IF('Indicator Data'!AE22="No data","x",ROUND(IF('Indicator Data'!AE22&gt;O$86,10,IF('Indicator Data'!AE22&lt;O$85,0,10-(O$86-'Indicator Data'!AE22)/(O$86-O$85)*10)),1))</f>
        <v>0.4</v>
      </c>
      <c r="P20" s="160">
        <f>IF('Indicator Data'!R22="No data","x",ROUND(IF('Indicator Data'!R22&gt;P$86,10,IF('Indicator Data'!R22&lt;P$85,0,10-(P$86-'Indicator Data'!R22)/(P$86-P$85)*10)),1))</f>
        <v>0.7</v>
      </c>
      <c r="Q20" s="58">
        <f t="shared" si="6"/>
        <v>0.5</v>
      </c>
      <c r="R20" s="61">
        <f t="shared" si="7"/>
        <v>1.7</v>
      </c>
      <c r="S20" s="146">
        <f>IF(AND('Indicator Data'!AF22="No data",'Indicator Data'!AG22="No data",'Indicator Data'!AH22="No data"),"x",SUM('Indicator Data'!AF22:AH22))</f>
        <v>2.6679346449E-3</v>
      </c>
      <c r="T20" s="160">
        <f t="shared" si="2"/>
        <v>0.5</v>
      </c>
      <c r="U20" s="160">
        <f>IF('Indicator Data'!M22="No data","x",'Indicator Data'!M22)</f>
        <v>5</v>
      </c>
      <c r="V20" s="58">
        <f t="shared" si="15"/>
        <v>3.1</v>
      </c>
      <c r="W20" s="57">
        <f>IF('Indicator Data'!AI22="No data","x",ROUND(IF('Indicator Data'!AI22&gt;W$86,10,IF('Indicator Data'!AI22&lt;W$85,0,10-(W$86-'Indicator Data'!AI22)/(W$86-W$85)*10)),1))</f>
        <v>0.8</v>
      </c>
      <c r="X20" s="57">
        <f>IF('Indicator Data'!AJ22="No data","x",ROUND(IF('Indicator Data'!AJ22&gt;X$86,10,IF('Indicator Data'!AJ22&lt;X$85,0,10-(X$86-'Indicator Data'!AJ22)/(X$86-X$85)*10)),1))</f>
        <v>3.7</v>
      </c>
      <c r="Y20" s="58">
        <f t="shared" si="9"/>
        <v>2.2999999999999998</v>
      </c>
      <c r="Z20" s="57">
        <f>IF('Indicator Data'!AL22="No data","x",ROUND(IF('Indicator Data'!AL22&gt;Z$86,10,IF('Indicator Data'!AL22&lt;Z$85,0,10-(Z$86-'Indicator Data'!AL22)/(Z$86-Z$85)*10)),1))</f>
        <v>0</v>
      </c>
      <c r="AA20" s="58">
        <f t="shared" si="10"/>
        <v>0</v>
      </c>
      <c r="AB20" s="59" t="str">
        <f>IF(OR('Indicator Data'!AM22="No data",'Indicator Data'!BD22="No data"),"x",('Indicator Data'!AM22/'Indicator Data'!BD22))</f>
        <v>x</v>
      </c>
      <c r="AC20" s="58" t="str">
        <f t="shared" si="3"/>
        <v>x</v>
      </c>
      <c r="AD20" s="57">
        <f>IF('Indicator Data'!AN22="No data","x",ROUND(IF('Indicator Data'!AN22&lt;$AD$85,10,IF('Indicator Data'!AN22&gt;$AD$86,0,($AD$86-'Indicator Data'!AN22)/($AD$86-$AD$85)*10)),1))</f>
        <v>2.7</v>
      </c>
      <c r="AE20" s="57">
        <f>IF('Indicator Data'!AO22="No data","x",ROUND(IF('Indicator Data'!AO22&gt;$AE$86,10,IF('Indicator Data'!AO22&lt;$AE$85,0,10-($AE$86-'Indicator Data'!AO22)/($AE$86-$AE$85)*10)),1))</f>
        <v>0</v>
      </c>
      <c r="AF20" s="60">
        <f>IF('Indicator Data'!AP22="No data","x",ROUND(IF('Indicator Data'!AP22&gt;$AF$86,10,IF('Indicator Data'!AP22&lt;$AF$85,0,10-($AF$86-'Indicator Data'!AP22)/($AF$86-$AF$85)*10)),1))</f>
        <v>0.7</v>
      </c>
      <c r="AG20" s="57">
        <f t="shared" si="11"/>
        <v>0.7</v>
      </c>
      <c r="AH20" s="58">
        <f t="shared" si="12"/>
        <v>1.1000000000000001</v>
      </c>
      <c r="AI20" s="61">
        <f t="shared" si="14"/>
        <v>1.7</v>
      </c>
    </row>
    <row r="21" spans="1:35" s="3" customFormat="1">
      <c r="A21" s="224" t="s">
        <v>1</v>
      </c>
      <c r="B21" s="234" t="s">
        <v>292</v>
      </c>
      <c r="C21" s="275" t="s">
        <v>351</v>
      </c>
      <c r="D21" s="57">
        <f>ROUND(IF('Indicator Data'!P23="No data",IF((0.1233*LN('Indicator Data'!AR23)-0.4559)&gt;D$86,0,IF((0.1233*LN('Indicator Data'!AR23)-0.4559)&lt;D$85,10,(D$86-(0.1233*LN('Indicator Data'!AR23)-0.4559))/(D$86-D$85)*10)),IF('Indicator Data'!P23&gt;D$86,0,IF('Indicator Data'!P23&lt;D$85,10,(D$86-'Indicator Data'!P23)/(D$86-D$85)*10))),1)</f>
        <v>2</v>
      </c>
      <c r="E21" s="57">
        <f>IF('Indicator Data'!Q23="No data","x",ROUND((IF('Indicator Data'!Q23&gt;E$86,10,IF('Indicator Data'!Q23&lt;E$85,0,10-(E$86-'Indicator Data'!Q23)/(E$86-E$85)*10))),1))</f>
        <v>2.6</v>
      </c>
      <c r="F21" s="160">
        <f>IF('Indicator Data'!AK23="No data","x",ROUND(IF('Indicator Data'!AK23&gt;F$86,10,IF('Indicator Data'!AK23&lt;F$85,0,10-(F$86-'Indicator Data'!AK23)/(F$86-F$85)*10)),1))</f>
        <v>2.7</v>
      </c>
      <c r="G21" s="58">
        <f t="shared" si="4"/>
        <v>2.4</v>
      </c>
      <c r="H21" s="146">
        <f>IF(OR('Indicator Data'!S23="No data",'Indicator Data'!T23="No data"),"x",IF(OR('Indicator Data'!U23="No data",'Indicator Data'!V23="No data"),1-(POWER((POWER(POWER((POWER((10/IF('Indicator Data'!S23&lt;10,10,'Indicator Data'!S23))*(1/'Indicator Data'!T23),0.5))*('Indicator Data'!W23)*('Indicator Data'!Y23),(1/3)),-1)+POWER(POWER((1*('Indicator Data'!X23)*('Indicator Data'!Z23)),(1/3)),-1))/2,-1)/POWER((((POWER((10/IF('Indicator Data'!S23&lt;10,10,'Indicator Data'!S23))*(1/'Indicator Data'!T23),0.5)+1)/2)*(('Indicator Data'!W23+'Indicator Data'!X23)/2)*(('Indicator Data'!Y23+'Indicator Data'!Z23)/2)),(1/3))),IF(OR('Indicator Data'!S23="No data",'Indicator Data'!T23="No data"),"x",1-(POWER((POWER(POWER((POWER((10/IF('Indicator Data'!S23&lt;10,10,'Indicator Data'!S23))*(1/'Indicator Data'!T23),0.5))*(POWER(('Indicator Data'!W23*'Indicator Data'!U23),0.5))*('Indicator Data'!Y23),(1/3)),-1)+POWER(POWER(1*(POWER(('Indicator Data'!X23*'Indicator Data'!V23),0.5))*('Indicator Data'!Z23),(1/3)),-1))/2,-1)/POWER((((POWER((10/IF('Indicator Data'!S23&lt;10,10,'Indicator Data'!S23))*(1/'Indicator Data'!T23),0.5)+1)/2)*((POWER(('Indicator Data'!W23*'Indicator Data'!U23),0.5)+POWER(('Indicator Data'!X23*'Indicator Data'!V23),0.5))/2)*(('Indicator Data'!Y23+'Indicator Data'!Z23)/2)),(1/3))))))</f>
        <v>0.22488788983727959</v>
      </c>
      <c r="I21" s="57">
        <f t="shared" si="0"/>
        <v>4.0999999999999996</v>
      </c>
      <c r="J21" s="57">
        <f>IF('Indicator Data'!AA23="No data","x",ROUND(IF('Indicator Data'!AA23&gt;J$86,10,IF('Indicator Data'!AA23&lt;J$85,0,10-(J$86-'Indicator Data'!AA23)/(J$86-J$85)*10)),1))</f>
        <v>0.5</v>
      </c>
      <c r="K21" s="58">
        <f t="shared" si="5"/>
        <v>2.2999999999999998</v>
      </c>
      <c r="L21" s="166">
        <f>SUM(IF('Indicator Data'!AB23=0,0,'Indicator Data'!AB23/1000000),SUM('Indicator Data'!AC23:AD23))</f>
        <v>73.228184999999996</v>
      </c>
      <c r="M21" s="166">
        <f>L21/(SUM('Indicator Data'!BD$16:'Indicator Data'!BD$25))*1000000</f>
        <v>7.8327291688950691</v>
      </c>
      <c r="N21" s="57">
        <f t="shared" si="1"/>
        <v>0.3</v>
      </c>
      <c r="O21" s="57">
        <f>IF('Indicator Data'!AE23="No data","x",ROUND(IF('Indicator Data'!AE23&gt;O$86,10,IF('Indicator Data'!AE23&lt;O$85,0,10-(O$86-'Indicator Data'!AE23)/(O$86-O$85)*10)),1))</f>
        <v>0.4</v>
      </c>
      <c r="P21" s="160">
        <f>IF('Indicator Data'!R23="No data","x",ROUND(IF('Indicator Data'!R23&gt;P$86,10,IF('Indicator Data'!R23&lt;P$85,0,10-(P$86-'Indicator Data'!R23)/(P$86-P$85)*10)),1))</f>
        <v>0.7</v>
      </c>
      <c r="Q21" s="58">
        <f t="shared" si="6"/>
        <v>0.5</v>
      </c>
      <c r="R21" s="61">
        <f t="shared" si="7"/>
        <v>1.9</v>
      </c>
      <c r="S21" s="146">
        <f>IF(AND('Indicator Data'!AF23="No data",'Indicator Data'!AG23="No data",'Indicator Data'!AH23="No data"),"x",SUM('Indicator Data'!AF23:AH23))</f>
        <v>2.0443721666899999E-2</v>
      </c>
      <c r="T21" s="160">
        <f t="shared" si="2"/>
        <v>4.0999999999999996</v>
      </c>
      <c r="U21" s="160">
        <f>IF('Indicator Data'!M23="No data","x",'Indicator Data'!M23)</f>
        <v>1</v>
      </c>
      <c r="V21" s="58">
        <f t="shared" si="15"/>
        <v>2.7</v>
      </c>
      <c r="W21" s="57">
        <f>IF('Indicator Data'!AI23="No data","x",ROUND(IF('Indicator Data'!AI23&gt;W$86,10,IF('Indicator Data'!AI23&lt;W$85,0,10-(W$86-'Indicator Data'!AI23)/(W$86-W$85)*10)),1))</f>
        <v>1</v>
      </c>
      <c r="X21" s="57">
        <f>IF('Indicator Data'!AJ23="No data","x",ROUND(IF('Indicator Data'!AJ23&gt;X$86,10,IF('Indicator Data'!AJ23&lt;X$85,0,10-(X$86-'Indicator Data'!AJ23)/(X$86-X$85)*10)),1))</f>
        <v>7.6</v>
      </c>
      <c r="Y21" s="58">
        <f t="shared" si="9"/>
        <v>4.3</v>
      </c>
      <c r="Z21" s="57">
        <f>IF('Indicator Data'!AL23="No data","x",ROUND(IF('Indicator Data'!AL23&gt;Z$86,10,IF('Indicator Data'!AL23&lt;Z$85,0,10-(Z$86-'Indicator Data'!AL23)/(Z$86-Z$85)*10)),1))</f>
        <v>0.2</v>
      </c>
      <c r="AA21" s="58">
        <f t="shared" si="10"/>
        <v>0.2</v>
      </c>
      <c r="AB21" s="59" t="str">
        <f>IF(OR('Indicator Data'!AM23="No data",'Indicator Data'!BD23="No data"),"x",('Indicator Data'!AM23/'Indicator Data'!BD23))</f>
        <v>x</v>
      </c>
      <c r="AC21" s="58" t="str">
        <f t="shared" si="3"/>
        <v>x</v>
      </c>
      <c r="AD21" s="57">
        <f>IF('Indicator Data'!AN23="No data","x",ROUND(IF('Indicator Data'!AN23&lt;$AD$85,10,IF('Indicator Data'!AN23&gt;$AD$86,0,($AD$86-'Indicator Data'!AN23)/($AD$86-$AD$85)*10)),1))</f>
        <v>2.7</v>
      </c>
      <c r="AE21" s="57">
        <f>IF('Indicator Data'!AO23="No data","x",ROUND(IF('Indicator Data'!AO23&gt;$AE$86,10,IF('Indicator Data'!AO23&lt;$AE$85,0,10-($AE$86-'Indicator Data'!AO23)/($AE$86-$AE$85)*10)),1))</f>
        <v>0</v>
      </c>
      <c r="AF21" s="60">
        <f>IF('Indicator Data'!AP23="No data","x",ROUND(IF('Indicator Data'!AP23&gt;$AF$86,10,IF('Indicator Data'!AP23&lt;$AF$85,0,10-($AF$86-'Indicator Data'!AP23)/($AF$86-$AF$85)*10)),1))</f>
        <v>0.7</v>
      </c>
      <c r="AG21" s="57">
        <f t="shared" si="11"/>
        <v>0.7</v>
      </c>
      <c r="AH21" s="58">
        <f t="shared" si="12"/>
        <v>1.1000000000000001</v>
      </c>
      <c r="AI21" s="61">
        <f t="shared" si="14"/>
        <v>2.2000000000000002</v>
      </c>
    </row>
    <row r="22" spans="1:35" s="3" customFormat="1">
      <c r="A22" s="224" t="s">
        <v>1</v>
      </c>
      <c r="B22" s="234" t="s">
        <v>293</v>
      </c>
      <c r="C22" s="275" t="s">
        <v>352</v>
      </c>
      <c r="D22" s="57">
        <f>ROUND(IF('Indicator Data'!P24="No data",IF((0.1233*LN('Indicator Data'!AR24)-0.4559)&gt;D$86,0,IF((0.1233*LN('Indicator Data'!AR24)-0.4559)&lt;D$85,10,(D$86-(0.1233*LN('Indicator Data'!AR24)-0.4559))/(D$86-D$85)*10)),IF('Indicator Data'!P24&gt;D$86,0,IF('Indicator Data'!P24&lt;D$85,10,(D$86-'Indicator Data'!P24)/(D$86-D$85)*10))),1)</f>
        <v>2</v>
      </c>
      <c r="E22" s="57">
        <f>IF('Indicator Data'!Q24="No data","x",ROUND((IF('Indicator Data'!Q24&gt;E$86,10,IF('Indicator Data'!Q24&lt;E$85,0,10-(E$86-'Indicator Data'!Q24)/(E$86-E$85)*10))),1))</f>
        <v>2.6</v>
      </c>
      <c r="F22" s="160">
        <f>IF('Indicator Data'!AK24="No data","x",ROUND(IF('Indicator Data'!AK24&gt;F$86,10,IF('Indicator Data'!AK24&lt;F$85,0,10-(F$86-'Indicator Data'!AK24)/(F$86-F$85)*10)),1))</f>
        <v>1.3</v>
      </c>
      <c r="G22" s="58">
        <f t="shared" si="4"/>
        <v>2</v>
      </c>
      <c r="H22" s="146">
        <f>IF(OR('Indicator Data'!S24="No data",'Indicator Data'!T24="No data"),"x",IF(OR('Indicator Data'!U24="No data",'Indicator Data'!V24="No data"),1-(POWER((POWER(POWER((POWER((10/IF('Indicator Data'!S24&lt;10,10,'Indicator Data'!S24))*(1/'Indicator Data'!T24),0.5))*('Indicator Data'!W24)*('Indicator Data'!Y24),(1/3)),-1)+POWER(POWER((1*('Indicator Data'!X24)*('Indicator Data'!Z24)),(1/3)),-1))/2,-1)/POWER((((POWER((10/IF('Indicator Data'!S24&lt;10,10,'Indicator Data'!S24))*(1/'Indicator Data'!T24),0.5)+1)/2)*(('Indicator Data'!W24+'Indicator Data'!X24)/2)*(('Indicator Data'!Y24+'Indicator Data'!Z24)/2)),(1/3))),IF(OR('Indicator Data'!S24="No data",'Indicator Data'!T24="No data"),"x",1-(POWER((POWER(POWER((POWER((10/IF('Indicator Data'!S24&lt;10,10,'Indicator Data'!S24))*(1/'Indicator Data'!T24),0.5))*(POWER(('Indicator Data'!W24*'Indicator Data'!U24),0.5))*('Indicator Data'!Y24),(1/3)),-1)+POWER(POWER(1*(POWER(('Indicator Data'!X24*'Indicator Data'!V24),0.5))*('Indicator Data'!Z24),(1/3)),-1))/2,-1)/POWER((((POWER((10/IF('Indicator Data'!S24&lt;10,10,'Indicator Data'!S24))*(1/'Indicator Data'!T24),0.5)+1)/2)*((POWER(('Indicator Data'!W24*'Indicator Data'!U24),0.5)+POWER(('Indicator Data'!X24*'Indicator Data'!V24),0.5))/2)*(('Indicator Data'!Y24+'Indicator Data'!Z24)/2)),(1/3))))))</f>
        <v>0.23561532117340755</v>
      </c>
      <c r="I22" s="57">
        <f t="shared" si="0"/>
        <v>4.3</v>
      </c>
      <c r="J22" s="57">
        <f>IF('Indicator Data'!AA24="No data","x",ROUND(IF('Indicator Data'!AA24&gt;J$86,10,IF('Indicator Data'!AA24&lt;J$85,0,10-(J$86-'Indicator Data'!AA24)/(J$86-J$85)*10)),1))</f>
        <v>0.5</v>
      </c>
      <c r="K22" s="58">
        <f t="shared" si="5"/>
        <v>2.4</v>
      </c>
      <c r="L22" s="166">
        <f>SUM(IF('Indicator Data'!AB24=0,0,'Indicator Data'!AB24/1000000),SUM('Indicator Data'!AC24:AD24))</f>
        <v>73.228184999999996</v>
      </c>
      <c r="M22" s="166">
        <f>L22/(SUM('Indicator Data'!BD$16:'Indicator Data'!BD$25))*1000000</f>
        <v>7.8327291688950691</v>
      </c>
      <c r="N22" s="57">
        <f t="shared" si="1"/>
        <v>0.3</v>
      </c>
      <c r="O22" s="57">
        <f>IF('Indicator Data'!AE24="No data","x",ROUND(IF('Indicator Data'!AE24&gt;O$86,10,IF('Indicator Data'!AE24&lt;O$85,0,10-(O$86-'Indicator Data'!AE24)/(O$86-O$85)*10)),1))</f>
        <v>0.4</v>
      </c>
      <c r="P22" s="160">
        <f>IF('Indicator Data'!R24="No data","x",ROUND(IF('Indicator Data'!R24&gt;P$86,10,IF('Indicator Data'!R24&lt;P$85,0,10-(P$86-'Indicator Data'!R24)/(P$86-P$85)*10)),1))</f>
        <v>0.7</v>
      </c>
      <c r="Q22" s="58">
        <f t="shared" si="6"/>
        <v>0.5</v>
      </c>
      <c r="R22" s="61">
        <f t="shared" si="7"/>
        <v>1.7</v>
      </c>
      <c r="S22" s="146">
        <f>IF(AND('Indicator Data'!AF24="No data",'Indicator Data'!AG24="No data",'Indicator Data'!AH24="No data"),"x",SUM('Indicator Data'!AF24:AH24))</f>
        <v>0.1846307872969</v>
      </c>
      <c r="T22" s="160">
        <f t="shared" si="2"/>
        <v>10</v>
      </c>
      <c r="U22" s="160">
        <f>IF('Indicator Data'!M24="No data","x",'Indicator Data'!M24)</f>
        <v>9</v>
      </c>
      <c r="V22" s="58">
        <f>ROUND(IF(T22="x",U22,IF(U22="x",T22,(10-GEOMEAN(((10-T22)/10*9+1),((10-U22)/10*9+1))))/9*10),1)</f>
        <v>9.6</v>
      </c>
      <c r="W22" s="57">
        <f>IF('Indicator Data'!AI24="No data","x",ROUND(IF('Indicator Data'!AI24&gt;W$86,10,IF('Indicator Data'!AI24&lt;W$85,0,10-(W$86-'Indicator Data'!AI24)/(W$86-W$85)*10)),1))</f>
        <v>1.2</v>
      </c>
      <c r="X22" s="57">
        <f>IF('Indicator Data'!AJ24="No data","x",ROUND(IF('Indicator Data'!AJ24&gt;X$86,10,IF('Indicator Data'!AJ24&lt;X$85,0,10-(X$86-'Indicator Data'!AJ24)/(X$86-X$85)*10)),1))</f>
        <v>3.9</v>
      </c>
      <c r="Y22" s="58">
        <f t="shared" si="9"/>
        <v>2.6</v>
      </c>
      <c r="Z22" s="57">
        <f>IF('Indicator Data'!AL24="No data","x",ROUND(IF('Indicator Data'!AL24&gt;Z$86,10,IF('Indicator Data'!AL24&lt;Z$85,0,10-(Z$86-'Indicator Data'!AL24)/(Z$86-Z$85)*10)),1))</f>
        <v>0</v>
      </c>
      <c r="AA22" s="58">
        <f t="shared" si="10"/>
        <v>0</v>
      </c>
      <c r="AB22" s="59" t="str">
        <f>IF(OR('Indicator Data'!AM24="No data",'Indicator Data'!BD24="No data"),"x",('Indicator Data'!AM24/'Indicator Data'!BD24))</f>
        <v>x</v>
      </c>
      <c r="AC22" s="58" t="str">
        <f t="shared" si="3"/>
        <v>x</v>
      </c>
      <c r="AD22" s="57">
        <f>IF('Indicator Data'!AN24="No data","x",ROUND(IF('Indicator Data'!AN24&lt;$AD$85,10,IF('Indicator Data'!AN24&gt;$AD$86,0,($AD$86-'Indicator Data'!AN24)/($AD$86-$AD$85)*10)),1))</f>
        <v>2.7</v>
      </c>
      <c r="AE22" s="57">
        <f>IF('Indicator Data'!AO24="No data","x",ROUND(IF('Indicator Data'!AO24&gt;$AE$86,10,IF('Indicator Data'!AO24&lt;$AE$85,0,10-($AE$86-'Indicator Data'!AO24)/($AE$86-$AE$85)*10)),1))</f>
        <v>0</v>
      </c>
      <c r="AF22" s="60">
        <f>IF('Indicator Data'!AP24="No data","x",ROUND(IF('Indicator Data'!AP24&gt;$AF$86,10,IF('Indicator Data'!AP24&lt;$AF$85,0,10-($AF$86-'Indicator Data'!AP24)/($AF$86-$AF$85)*10)),1))</f>
        <v>0.7</v>
      </c>
      <c r="AG22" s="57">
        <f t="shared" si="11"/>
        <v>0.7</v>
      </c>
      <c r="AH22" s="58">
        <f t="shared" si="12"/>
        <v>1.1000000000000001</v>
      </c>
      <c r="AI22" s="61">
        <f t="shared" si="14"/>
        <v>5</v>
      </c>
    </row>
    <row r="23" spans="1:35" s="3" customFormat="1">
      <c r="A23" s="227" t="s">
        <v>1</v>
      </c>
      <c r="B23" s="235" t="s">
        <v>724</v>
      </c>
      <c r="C23" s="276" t="s">
        <v>353</v>
      </c>
      <c r="D23" s="250">
        <f>ROUND(IF('Indicator Data'!P25="No data",IF((0.1233*LN('Indicator Data'!AR25)-0.4559)&gt;D$86,0,IF((0.1233*LN('Indicator Data'!AR25)-0.4559)&lt;D$85,10,(D$86-(0.1233*LN('Indicator Data'!AR25)-0.4559))/(D$86-D$85)*10)),IF('Indicator Data'!P25&gt;D$86,0,IF('Indicator Data'!P25&lt;D$85,10,(D$86-'Indicator Data'!P25)/(D$86-D$85)*10))),1)</f>
        <v>2</v>
      </c>
      <c r="E23" s="250">
        <f>IF('Indicator Data'!Q25="No data","x",ROUND((IF('Indicator Data'!Q25&gt;E$86,10,IF('Indicator Data'!Q25&lt;E$85,0,10-(E$86-'Indicator Data'!Q25)/(E$86-E$85)*10))),1))</f>
        <v>2.6</v>
      </c>
      <c r="F23" s="251">
        <f>IF('Indicator Data'!AK25="No data","x",ROUND(IF('Indicator Data'!AK25&gt;F$86,10,IF('Indicator Data'!AK25&lt;F$85,0,10-(F$86-'Indicator Data'!AK25)/(F$86-F$85)*10)),1))</f>
        <v>5.0999999999999996</v>
      </c>
      <c r="G23" s="252">
        <f t="shared" si="4"/>
        <v>3.4</v>
      </c>
      <c r="H23" s="253">
        <f>IF(OR('Indicator Data'!S25="No data",'Indicator Data'!T25="No data"),"x",IF(OR('Indicator Data'!U25="No data",'Indicator Data'!V25="No data"),1-(POWER((POWER(POWER((POWER((10/IF('Indicator Data'!S25&lt;10,10,'Indicator Data'!S25))*(1/'Indicator Data'!T25),0.5))*('Indicator Data'!W25)*('Indicator Data'!Y25),(1/3)),-1)+POWER(POWER((1*('Indicator Data'!X25)*('Indicator Data'!Z25)),(1/3)),-1))/2,-1)/POWER((((POWER((10/IF('Indicator Data'!S25&lt;10,10,'Indicator Data'!S25))*(1/'Indicator Data'!T25),0.5)+1)/2)*(('Indicator Data'!W25+'Indicator Data'!X25)/2)*(('Indicator Data'!Y25+'Indicator Data'!Z25)/2)),(1/3))),IF(OR('Indicator Data'!S25="No data",'Indicator Data'!T25="No data"),"x",1-(POWER((POWER(POWER((POWER((10/IF('Indicator Data'!S25&lt;10,10,'Indicator Data'!S25))*(1/'Indicator Data'!T25),0.5))*(POWER(('Indicator Data'!W25*'Indicator Data'!U25),0.5))*('Indicator Data'!Y25),(1/3)),-1)+POWER(POWER(1*(POWER(('Indicator Data'!X25*'Indicator Data'!V25),0.5))*('Indicator Data'!Z25),(1/3)),-1))/2,-1)/POWER((((POWER((10/IF('Indicator Data'!S25&lt;10,10,'Indicator Data'!S25))*(1/'Indicator Data'!T25),0.5)+1)/2)*((POWER(('Indicator Data'!W25*'Indicator Data'!U25),0.5)+POWER(('Indicator Data'!X25*'Indicator Data'!V25),0.5))/2)*(('Indicator Data'!Y25+'Indicator Data'!Z25)/2)),(1/3))))))</f>
        <v>0.20792127033131469</v>
      </c>
      <c r="I23" s="250">
        <f t="shared" si="0"/>
        <v>3.8</v>
      </c>
      <c r="J23" s="250">
        <f>IF('Indicator Data'!AA25="No data","x",ROUND(IF('Indicator Data'!AA25&gt;J$86,10,IF('Indicator Data'!AA25&lt;J$85,0,10-(J$86-'Indicator Data'!AA25)/(J$86-J$85)*10)),1))</f>
        <v>0.5</v>
      </c>
      <c r="K23" s="252">
        <f t="shared" si="5"/>
        <v>2.2000000000000002</v>
      </c>
      <c r="L23" s="254">
        <f>SUM(IF('Indicator Data'!AB25=0,0,'Indicator Data'!AB25/1000000),SUM('Indicator Data'!AC25:AD25))</f>
        <v>73.228184999999996</v>
      </c>
      <c r="M23" s="254">
        <f>L23/(SUM('Indicator Data'!BD$16:'Indicator Data'!BD$25))*1000000</f>
        <v>7.8327291688950691</v>
      </c>
      <c r="N23" s="250">
        <f t="shared" si="1"/>
        <v>0.3</v>
      </c>
      <c r="O23" s="250">
        <f>IF('Indicator Data'!AE25="No data","x",ROUND(IF('Indicator Data'!AE25&gt;O$86,10,IF('Indicator Data'!AE25&lt;O$85,0,10-(O$86-'Indicator Data'!AE25)/(O$86-O$85)*10)),1))</f>
        <v>0.4</v>
      </c>
      <c r="P23" s="251">
        <f>IF('Indicator Data'!R25="No data","x",ROUND(IF('Indicator Data'!R25&gt;P$86,10,IF('Indicator Data'!R25&lt;P$85,0,10-(P$86-'Indicator Data'!R25)/(P$86-P$85)*10)),1))</f>
        <v>0.7</v>
      </c>
      <c r="Q23" s="252">
        <f t="shared" si="6"/>
        <v>0.5</v>
      </c>
      <c r="R23" s="257">
        <f t="shared" si="7"/>
        <v>2.4</v>
      </c>
      <c r="S23" s="253">
        <f>IF(AND('Indicator Data'!AF25="No data",'Indicator Data'!AG25="No data",'Indicator Data'!AH25="No data"),"x",SUM('Indicator Data'!AF25:AH25))</f>
        <v>9.077703093230001E-2</v>
      </c>
      <c r="T23" s="251">
        <f t="shared" si="2"/>
        <v>10</v>
      </c>
      <c r="U23" s="251">
        <f>IF('Indicator Data'!M25="No data","x",'Indicator Data'!M25)</f>
        <v>9</v>
      </c>
      <c r="V23" s="252">
        <f t="shared" si="15"/>
        <v>9.6</v>
      </c>
      <c r="W23" s="250">
        <f>IF('Indicator Data'!AI25="No data","x",ROUND(IF('Indicator Data'!AI25&gt;W$86,10,IF('Indicator Data'!AI25&lt;W$85,0,10-(W$86-'Indicator Data'!AI25)/(W$86-W$85)*10)),1))</f>
        <v>1.6</v>
      </c>
      <c r="X23" s="250">
        <f>IF('Indicator Data'!AJ25="No data","x",ROUND(IF('Indicator Data'!AJ25&gt;X$86,10,IF('Indicator Data'!AJ25&lt;X$85,0,10-(X$86-'Indicator Data'!AJ25)/(X$86-X$85)*10)),1))</f>
        <v>4.2</v>
      </c>
      <c r="Y23" s="252">
        <f t="shared" si="9"/>
        <v>2.9</v>
      </c>
      <c r="Z23" s="250">
        <f>IF('Indicator Data'!AL25="No data","x",ROUND(IF('Indicator Data'!AL25&gt;Z$86,10,IF('Indicator Data'!AL25&lt;Z$85,0,10-(Z$86-'Indicator Data'!AL25)/(Z$86-Z$85)*10)),1))</f>
        <v>0.5</v>
      </c>
      <c r="AA23" s="252">
        <f t="shared" si="10"/>
        <v>0.5</v>
      </c>
      <c r="AB23" s="255" t="str">
        <f>IF(OR('Indicator Data'!AM25="No data",'Indicator Data'!BD25="No data"),"x",('Indicator Data'!AM25/'Indicator Data'!BD25))</f>
        <v>x</v>
      </c>
      <c r="AC23" s="252" t="str">
        <f t="shared" si="3"/>
        <v>x</v>
      </c>
      <c r="AD23" s="250">
        <f>IF('Indicator Data'!AN25="No data","x",ROUND(IF('Indicator Data'!AN25&lt;$AD$85,10,IF('Indicator Data'!AN25&gt;$AD$86,0,($AD$86-'Indicator Data'!AN25)/($AD$86-$AD$85)*10)),1))</f>
        <v>2.7</v>
      </c>
      <c r="AE23" s="250">
        <f>IF('Indicator Data'!AO25="No data","x",ROUND(IF('Indicator Data'!AO25&gt;$AE$86,10,IF('Indicator Data'!AO25&lt;$AE$85,0,10-($AE$86-'Indicator Data'!AO25)/($AE$86-$AE$85)*10)),1))</f>
        <v>0</v>
      </c>
      <c r="AF23" s="256">
        <f>IF('Indicator Data'!AP25="No data","x",ROUND(IF('Indicator Data'!AP25&gt;$AF$86,10,IF('Indicator Data'!AP25&lt;$AF$85,0,10-($AF$86-'Indicator Data'!AP25)/($AF$86-$AF$85)*10)),1))</f>
        <v>0.7</v>
      </c>
      <c r="AG23" s="250">
        <f t="shared" si="11"/>
        <v>0.7</v>
      </c>
      <c r="AH23" s="252">
        <f t="shared" si="12"/>
        <v>1.1000000000000001</v>
      </c>
      <c r="AI23" s="257">
        <f t="shared" si="14"/>
        <v>5.0999999999999996</v>
      </c>
    </row>
    <row r="24" spans="1:35" s="3" customFormat="1">
      <c r="A24" s="224" t="s">
        <v>2</v>
      </c>
      <c r="B24" s="90" t="s">
        <v>725</v>
      </c>
      <c r="C24" s="273" t="s">
        <v>354</v>
      </c>
      <c r="D24" s="57">
        <f>ROUND(IF('Indicator Data'!P26="No data",IF((0.1233*LN('Indicator Data'!AR26)-0.4559)&gt;D$86,0,IF((0.1233*LN('Indicator Data'!AR26)-0.4559)&lt;D$85,10,(D$86-(0.1233*LN('Indicator Data'!AR26)-0.4559))/(D$86-D$85)*10)),IF('Indicator Data'!P26&gt;D$86,0,IF('Indicator Data'!P26&lt;D$85,10,(D$86-'Indicator Data'!P26)/(D$86-D$85)*10))),1)</f>
        <v>1.8</v>
      </c>
      <c r="E24" s="57">
        <f>IF('Indicator Data'!Q26="No data","x",ROUND((IF('Indicator Data'!Q26&gt;E$86,10,IF('Indicator Data'!Q26&lt;E$85,0,10-(E$86-'Indicator Data'!Q26)/(E$86-E$85)*10))),1))</f>
        <v>0.4</v>
      </c>
      <c r="F24" s="160">
        <f>IF('Indicator Data'!AK26="No data","x",ROUND(IF('Indicator Data'!AK26&gt;F$86,10,IF('Indicator Data'!AK26&lt;F$85,0,10-(F$86-'Indicator Data'!AK26)/(F$86-F$85)*10)),1))</f>
        <v>2.1</v>
      </c>
      <c r="G24" s="58">
        <f t="shared" si="4"/>
        <v>1.5</v>
      </c>
      <c r="H24" s="146">
        <f>IF(OR('Indicator Data'!S26="No data",'Indicator Data'!T26="No data"),"x",IF(OR('Indicator Data'!U26="No data",'Indicator Data'!V26="No data"),1-(POWER((POWER(POWER((POWER((10/IF('Indicator Data'!S26&lt;10,10,'Indicator Data'!S26))*(1/'Indicator Data'!T26),0.5))*('Indicator Data'!W26)*('Indicator Data'!Y26),(1/3)),-1)+POWER(POWER((1*('Indicator Data'!X26)*('Indicator Data'!Z26)),(1/3)),-1))/2,-1)/POWER((((POWER((10/IF('Indicator Data'!S26&lt;10,10,'Indicator Data'!S26))*(1/'Indicator Data'!T26),0.5)+1)/2)*(('Indicator Data'!W26+'Indicator Data'!X26)/2)*(('Indicator Data'!Y26+'Indicator Data'!Z26)/2)),(1/3))),IF(OR('Indicator Data'!S26="No data",'Indicator Data'!T26="No data"),"x",1-(POWER((POWER(POWER((POWER((10/IF('Indicator Data'!S26&lt;10,10,'Indicator Data'!S26))*(1/'Indicator Data'!T26),0.5))*(POWER(('Indicator Data'!W26*'Indicator Data'!U26),0.5))*('Indicator Data'!Y26),(1/3)),-1)+POWER(POWER(1*(POWER(('Indicator Data'!X26*'Indicator Data'!V26),0.5))*('Indicator Data'!Z26),(1/3)),-1))/2,-1)/POWER((((POWER((10/IF('Indicator Data'!S26&lt;10,10,'Indicator Data'!S26))*(1/'Indicator Data'!T26),0.5)+1)/2)*((POWER(('Indicator Data'!W26*'Indicator Data'!U26),0.5)+POWER(('Indicator Data'!X26*'Indicator Data'!V26),0.5))/2)*(('Indicator Data'!Y26+'Indicator Data'!Z26)/2)),(1/3))))))</f>
        <v>0.37965567336696049</v>
      </c>
      <c r="I24" s="57">
        <f t="shared" si="0"/>
        <v>6.9</v>
      </c>
      <c r="J24" s="57">
        <f>IF('Indicator Data'!AA26="No data","x",ROUND(IF('Indicator Data'!AA26&gt;J$86,10,IF('Indicator Data'!AA26&lt;J$85,0,10-(J$86-'Indicator Data'!AA26)/(J$86-J$85)*10)),1))</f>
        <v>8</v>
      </c>
      <c r="K24" s="58">
        <f t="shared" si="5"/>
        <v>7.5</v>
      </c>
      <c r="L24" s="166">
        <f>SUM(IF('Indicator Data'!AB26=0,0,'Indicator Data'!AB26/1000000),SUM('Indicator Data'!AC26:AD26))</f>
        <v>910.81864000000007</v>
      </c>
      <c r="M24" s="246">
        <f>L24/(SUM('Indicator Data'!BD$26:'Indicator Data'!BD$36))*1000000</f>
        <v>244.22004021986862</v>
      </c>
      <c r="N24" s="57">
        <f t="shared" si="1"/>
        <v>8.1</v>
      </c>
      <c r="O24" s="57">
        <f>IF('Indicator Data'!AE26="No data","x",ROUND(IF('Indicator Data'!AE26&gt;O$86,10,IF('Indicator Data'!AE26&lt;O$85,0,10-(O$86-'Indicator Data'!AE26)/(O$86-O$85)*10)),1))</f>
        <v>4.3</v>
      </c>
      <c r="P24" s="160">
        <f>IF('Indicator Data'!R26="No data","x",ROUND(IF('Indicator Data'!R26&gt;P$86,10,IF('Indicator Data'!R26&lt;P$85,0,10-(P$86-'Indicator Data'!R26)/(P$86-P$85)*10)),1))</f>
        <v>0.1</v>
      </c>
      <c r="Q24" s="58">
        <f t="shared" si="6"/>
        <v>4.2</v>
      </c>
      <c r="R24" s="61">
        <f t="shared" si="7"/>
        <v>3.7</v>
      </c>
      <c r="S24" s="146">
        <f>IF(AND('Indicator Data'!AF26="No data",'Indicator Data'!AG26="No data",'Indicator Data'!AH26="No data"),"x",SUM('Indicator Data'!AF26:AH26))</f>
        <v>7.2617615421300005E-2</v>
      </c>
      <c r="T24" s="160">
        <f t="shared" si="2"/>
        <v>10</v>
      </c>
      <c r="U24" s="160">
        <f>IF('Indicator Data'!M26="No data","x",'Indicator Data'!M26)</f>
        <v>1</v>
      </c>
      <c r="V24" s="58">
        <f t="shared" si="15"/>
        <v>7.8</v>
      </c>
      <c r="W24" s="57">
        <f>IF('Indicator Data'!AI26="No data","x",ROUND(IF('Indicator Data'!AI26&gt;W$86,10,IF('Indicator Data'!AI26&lt;W$85,0,10-(W$86-'Indicator Data'!AI26)/(W$86-W$85)*10)),1))</f>
        <v>6</v>
      </c>
      <c r="X24" s="57">
        <f>IF('Indicator Data'!AJ26="No data","x",ROUND(IF('Indicator Data'!AJ26&gt;X$86,10,IF('Indicator Data'!AJ26&lt;X$85,0,10-(X$86-'Indicator Data'!AJ26)/(X$86-X$85)*10)),1))</f>
        <v>6</v>
      </c>
      <c r="Y24" s="58">
        <f t="shared" si="9"/>
        <v>6</v>
      </c>
      <c r="Z24" s="57">
        <f>IF('Indicator Data'!AL26="No data","x",ROUND(IF('Indicator Data'!AL26&gt;Z$86,10,IF('Indicator Data'!AL26&lt;Z$85,0,10-(Z$86-'Indicator Data'!AL26)/(Z$86-Z$85)*10)),1))</f>
        <v>0.3</v>
      </c>
      <c r="AA24" s="58">
        <f t="shared" si="10"/>
        <v>0.3</v>
      </c>
      <c r="AB24" s="59">
        <f>IF(OR('Indicator Data'!AM26="No data",'Indicator Data'!BD26="No data"),"x",('Indicator Data'!AM26/'Indicator Data'!BD26))</f>
        <v>4.6805349182763745E-2</v>
      </c>
      <c r="AC24" s="58">
        <f t="shared" si="3"/>
        <v>9.4</v>
      </c>
      <c r="AD24" s="57">
        <f>IF('Indicator Data'!AN26="No data","x",ROUND(IF('Indicator Data'!AN26&lt;$AD$85,10,IF('Indicator Data'!AN26&gt;$AD$86,0,($AD$86-'Indicator Data'!AN26)/($AD$86-$AD$85)*10)),1))</f>
        <v>6.3</v>
      </c>
      <c r="AE24" s="57">
        <f>IF('Indicator Data'!AO26="No data","x",ROUND(IF('Indicator Data'!AO26&gt;$AE$86,10,IF('Indicator Data'!AO26&lt;$AE$85,0,10-($AE$86-'Indicator Data'!AO26)/($AE$86-$AE$85)*10)),1))</f>
        <v>0.8</v>
      </c>
      <c r="AF24" s="60">
        <f>IF('Indicator Data'!AP26="No data","x",ROUND(IF('Indicator Data'!AP26&gt;$AF$86,10,IF('Indicator Data'!AP26&lt;$AF$85,0,10-($AF$86-'Indicator Data'!AP26)/($AF$86-$AF$85)*10)),1))</f>
        <v>8.1999999999999993</v>
      </c>
      <c r="AG24" s="57">
        <f t="shared" si="11"/>
        <v>8.1999999999999993</v>
      </c>
      <c r="AH24" s="58">
        <f t="shared" si="12"/>
        <v>5.0999999999999996</v>
      </c>
      <c r="AI24" s="61">
        <f t="shared" si="14"/>
        <v>6.6</v>
      </c>
    </row>
    <row r="25" spans="1:35" s="3" customFormat="1">
      <c r="A25" s="224" t="s">
        <v>2</v>
      </c>
      <c r="B25" s="90" t="s">
        <v>294</v>
      </c>
      <c r="C25" s="273" t="s">
        <v>355</v>
      </c>
      <c r="D25" s="57">
        <f>ROUND(IF('Indicator Data'!P27="No data",IF((0.1233*LN('Indicator Data'!AR27)-0.4559)&gt;D$86,0,IF((0.1233*LN('Indicator Data'!AR27)-0.4559)&lt;D$85,10,(D$86-(0.1233*LN('Indicator Data'!AR27)-0.4559))/(D$86-D$85)*10)),IF('Indicator Data'!P27&gt;D$86,0,IF('Indicator Data'!P27&lt;D$85,10,(D$86-'Indicator Data'!P27)/(D$86-D$85)*10))),1)</f>
        <v>1.8</v>
      </c>
      <c r="E25" s="57">
        <f>IF('Indicator Data'!Q27="No data","x",ROUND((IF('Indicator Data'!Q27&gt;E$86,10,IF('Indicator Data'!Q27&lt;E$85,0,10-(E$86-'Indicator Data'!Q27)/(E$86-E$85)*10))),1))</f>
        <v>0.4</v>
      </c>
      <c r="F25" s="160">
        <f>IF('Indicator Data'!AK27="No data","x",ROUND(IF('Indicator Data'!AK27&gt;F$86,10,IF('Indicator Data'!AK27&lt;F$85,0,10-(F$86-'Indicator Data'!AK27)/(F$86-F$85)*10)),1))</f>
        <v>1.4</v>
      </c>
      <c r="G25" s="58">
        <f t="shared" si="4"/>
        <v>1.2</v>
      </c>
      <c r="H25" s="146">
        <f>IF(OR('Indicator Data'!S27="No data",'Indicator Data'!T27="No data"),"x",IF(OR('Indicator Data'!U27="No data",'Indicator Data'!V27="No data"),1-(POWER((POWER(POWER((POWER((10/IF('Indicator Data'!S27&lt;10,10,'Indicator Data'!S27))*(1/'Indicator Data'!T27),0.5))*('Indicator Data'!W27)*('Indicator Data'!Y27),(1/3)),-1)+POWER(POWER((1*('Indicator Data'!X27)*('Indicator Data'!Z27)),(1/3)),-1))/2,-1)/POWER((((POWER((10/IF('Indicator Data'!S27&lt;10,10,'Indicator Data'!S27))*(1/'Indicator Data'!T27),0.5)+1)/2)*(('Indicator Data'!W27+'Indicator Data'!X27)/2)*(('Indicator Data'!Y27+'Indicator Data'!Z27)/2)),(1/3))),IF(OR('Indicator Data'!S27="No data",'Indicator Data'!T27="No data"),"x",1-(POWER((POWER(POWER((POWER((10/IF('Indicator Data'!S27&lt;10,10,'Indicator Data'!S27))*(1/'Indicator Data'!T27),0.5))*(POWER(('Indicator Data'!W27*'Indicator Data'!U27),0.5))*('Indicator Data'!Y27),(1/3)),-1)+POWER(POWER(1*(POWER(('Indicator Data'!X27*'Indicator Data'!V27),0.5))*('Indicator Data'!Z27),(1/3)),-1))/2,-1)/POWER((((POWER((10/IF('Indicator Data'!S27&lt;10,10,'Indicator Data'!S27))*(1/'Indicator Data'!T27),0.5)+1)/2)*((POWER(('Indicator Data'!W27*'Indicator Data'!U27),0.5)+POWER(('Indicator Data'!X27*'Indicator Data'!V27),0.5))/2)*(('Indicator Data'!Y27+'Indicator Data'!Z27)/2)),(1/3))))))</f>
        <v>0.33037331430754113</v>
      </c>
      <c r="I25" s="57">
        <f t="shared" si="0"/>
        <v>6</v>
      </c>
      <c r="J25" s="57">
        <f>IF('Indicator Data'!AA27="No data","x",ROUND(IF('Indicator Data'!AA27&gt;J$86,10,IF('Indicator Data'!AA27&lt;J$85,0,10-(J$86-'Indicator Data'!AA27)/(J$86-J$85)*10)),1))</f>
        <v>8.6999999999999993</v>
      </c>
      <c r="K25" s="58">
        <f t="shared" si="5"/>
        <v>7.4</v>
      </c>
      <c r="L25" s="166">
        <f>SUM(IF('Indicator Data'!AB27=0,0,'Indicator Data'!AB27/1000000),SUM('Indicator Data'!AC27:AD27))</f>
        <v>910.81864000000007</v>
      </c>
      <c r="M25" s="166">
        <f>L25/(SUM('Indicator Data'!BD$26:'Indicator Data'!BD$36))*1000000</f>
        <v>244.22004021986862</v>
      </c>
      <c r="N25" s="57">
        <f t="shared" si="1"/>
        <v>8.1</v>
      </c>
      <c r="O25" s="57">
        <f>IF('Indicator Data'!AE27="No data","x",ROUND(IF('Indicator Data'!AE27&gt;O$86,10,IF('Indicator Data'!AE27&lt;O$85,0,10-(O$86-'Indicator Data'!AE27)/(O$86-O$85)*10)),1))</f>
        <v>4.3</v>
      </c>
      <c r="P25" s="160">
        <f>IF('Indicator Data'!R27="No data","x",ROUND(IF('Indicator Data'!R27&gt;P$86,10,IF('Indicator Data'!R27&lt;P$85,0,10-(P$86-'Indicator Data'!R27)/(P$86-P$85)*10)),1))</f>
        <v>0.7</v>
      </c>
      <c r="Q25" s="58">
        <f t="shared" si="6"/>
        <v>4.4000000000000004</v>
      </c>
      <c r="R25" s="61">
        <f t="shared" si="7"/>
        <v>3.6</v>
      </c>
      <c r="S25" s="146">
        <f>IF(AND('Indicator Data'!AF27="No data",'Indicator Data'!AG27="No data",'Indicator Data'!AH27="No data"),"x",SUM('Indicator Data'!AF27:AH27))</f>
        <v>7.3483104153799994E-2</v>
      </c>
      <c r="T25" s="160">
        <f t="shared" si="2"/>
        <v>10</v>
      </c>
      <c r="U25" s="160">
        <f>IF('Indicator Data'!M27="No data","x",'Indicator Data'!M27)</f>
        <v>1</v>
      </c>
      <c r="V25" s="58">
        <f>ROUND(IF(T25="x",U25,IF(U25="x",T25,(10-GEOMEAN(((10-T25)/10*9+1),((10-U25)/10*9+1))))/9*10),1)</f>
        <v>7.8</v>
      </c>
      <c r="W25" s="57">
        <f>IF('Indicator Data'!AI27="No data","x",ROUND(IF('Indicator Data'!AI27&gt;W$86,10,IF('Indicator Data'!AI27&lt;W$85,0,10-(W$86-'Indicator Data'!AI27)/(W$86-W$85)*10)),1))</f>
        <v>6</v>
      </c>
      <c r="X25" s="57">
        <f>IF('Indicator Data'!AJ27="No data","x",ROUND(IF('Indicator Data'!AJ27&gt;X$86,10,IF('Indicator Data'!AJ27&lt;X$85,0,10-(X$86-'Indicator Data'!AJ27)/(X$86-X$85)*10)),1))</f>
        <v>6</v>
      </c>
      <c r="Y25" s="58">
        <f t="shared" si="9"/>
        <v>6</v>
      </c>
      <c r="Z25" s="57">
        <f>IF('Indicator Data'!AL27="No data","x",ROUND(IF('Indicator Data'!AL27&gt;Z$86,10,IF('Indicator Data'!AL27&lt;Z$85,0,10-(Z$86-'Indicator Data'!AL27)/(Z$86-Z$85)*10)),1))</f>
        <v>0.3</v>
      </c>
      <c r="AA25" s="58">
        <f t="shared" si="10"/>
        <v>0.3</v>
      </c>
      <c r="AB25" s="59">
        <f>IF(OR('Indicator Data'!AM27="No data",'Indicator Data'!BD27="No data"),"x",('Indicator Data'!AM27/'Indicator Data'!BD27))</f>
        <v>9.7259062776304153E-2</v>
      </c>
      <c r="AC25" s="58">
        <f t="shared" si="3"/>
        <v>10</v>
      </c>
      <c r="AD25" s="57">
        <f>IF('Indicator Data'!AN27="No data","x",ROUND(IF('Indicator Data'!AN27&lt;$AD$85,10,IF('Indicator Data'!AN27&gt;$AD$86,0,($AD$86-'Indicator Data'!AN27)/($AD$86-$AD$85)*10)),1))</f>
        <v>6.3</v>
      </c>
      <c r="AE25" s="57">
        <f>IF('Indicator Data'!AO27="No data","x",ROUND(IF('Indicator Data'!AO27&gt;$AE$86,10,IF('Indicator Data'!AO27&lt;$AE$85,0,10-($AE$86-'Indicator Data'!AO27)/($AE$86-$AE$85)*10)),1))</f>
        <v>0.8</v>
      </c>
      <c r="AF25" s="60">
        <f>IF('Indicator Data'!AP27="No data","x",ROUND(IF('Indicator Data'!AP27&gt;$AF$86,10,IF('Indicator Data'!AP27&lt;$AF$85,0,10-($AF$86-'Indicator Data'!AP27)/($AF$86-$AF$85)*10)),1))</f>
        <v>8.1999999999999993</v>
      </c>
      <c r="AG25" s="57">
        <f t="shared" si="11"/>
        <v>8.1999999999999993</v>
      </c>
      <c r="AH25" s="58">
        <f t="shared" si="12"/>
        <v>5.0999999999999996</v>
      </c>
      <c r="AI25" s="61">
        <f t="shared" si="14"/>
        <v>7</v>
      </c>
    </row>
    <row r="26" spans="1:35" s="3" customFormat="1">
      <c r="A26" s="224" t="s">
        <v>2</v>
      </c>
      <c r="B26" s="90" t="s">
        <v>295</v>
      </c>
      <c r="C26" s="273" t="s">
        <v>356</v>
      </c>
      <c r="D26" s="57">
        <f>ROUND(IF('Indicator Data'!P28="No data",IF((0.1233*LN('Indicator Data'!AR28)-0.4559)&gt;D$86,0,IF((0.1233*LN('Indicator Data'!AR28)-0.4559)&lt;D$85,10,(D$86-(0.1233*LN('Indicator Data'!AR28)-0.4559))/(D$86-D$85)*10)),IF('Indicator Data'!P28&gt;D$86,0,IF('Indicator Data'!P28&lt;D$85,10,(D$86-'Indicator Data'!P28)/(D$86-D$85)*10))),1)</f>
        <v>1.8</v>
      </c>
      <c r="E26" s="57">
        <f>IF('Indicator Data'!Q28="No data","x",ROUND((IF('Indicator Data'!Q28&gt;E$86,10,IF('Indicator Data'!Q28&lt;E$85,0,10-(E$86-'Indicator Data'!Q28)/(E$86-E$85)*10))),1))</f>
        <v>0.4</v>
      </c>
      <c r="F26" s="160">
        <f>IF('Indicator Data'!AK28="No data","x",ROUND(IF('Indicator Data'!AK28&gt;F$86,10,IF('Indicator Data'!AK28&lt;F$85,0,10-(F$86-'Indicator Data'!AK28)/(F$86-F$85)*10)),1))</f>
        <v>1.9</v>
      </c>
      <c r="G26" s="58">
        <f t="shared" si="4"/>
        <v>1.4</v>
      </c>
      <c r="H26" s="146">
        <f>IF(OR('Indicator Data'!S28="No data",'Indicator Data'!T28="No data"),"x",IF(OR('Indicator Data'!U28="No data",'Indicator Data'!V28="No data"),1-(POWER((POWER(POWER((POWER((10/IF('Indicator Data'!S28&lt;10,10,'Indicator Data'!S28))*(1/'Indicator Data'!T28),0.5))*('Indicator Data'!W28)*('Indicator Data'!Y28),(1/3)),-1)+POWER(POWER((1*('Indicator Data'!X28)*('Indicator Data'!Z28)),(1/3)),-1))/2,-1)/POWER((((POWER((10/IF('Indicator Data'!S28&lt;10,10,'Indicator Data'!S28))*(1/'Indicator Data'!T28),0.5)+1)/2)*(('Indicator Data'!W28+'Indicator Data'!X28)/2)*(('Indicator Data'!Y28+'Indicator Data'!Z28)/2)),(1/3))),IF(OR('Indicator Data'!S28="No data",'Indicator Data'!T28="No data"),"x",1-(POWER((POWER(POWER((POWER((10/IF('Indicator Data'!S28&lt;10,10,'Indicator Data'!S28))*(1/'Indicator Data'!T28),0.5))*(POWER(('Indicator Data'!W28*'Indicator Data'!U28),0.5))*('Indicator Data'!Y28),(1/3)),-1)+POWER(POWER(1*(POWER(('Indicator Data'!X28*'Indicator Data'!V28),0.5))*('Indicator Data'!Z28),(1/3)),-1))/2,-1)/POWER((((POWER((10/IF('Indicator Data'!S28&lt;10,10,'Indicator Data'!S28))*(1/'Indicator Data'!T28),0.5)+1)/2)*((POWER(('Indicator Data'!W28*'Indicator Data'!U28),0.5)+POWER(('Indicator Data'!X28*'Indicator Data'!V28),0.5))/2)*(('Indicator Data'!Y28+'Indicator Data'!Z28)/2)),(1/3))))))</f>
        <v>0.35784777728197104</v>
      </c>
      <c r="I26" s="57">
        <f t="shared" si="0"/>
        <v>6.5</v>
      </c>
      <c r="J26" s="57">
        <f>IF('Indicator Data'!AA28="No data","x",ROUND(IF('Indicator Data'!AA28&gt;J$86,10,IF('Indicator Data'!AA28&lt;J$85,0,10-(J$86-'Indicator Data'!AA28)/(J$86-J$85)*10)),1))</f>
        <v>7.3</v>
      </c>
      <c r="K26" s="58">
        <f t="shared" si="5"/>
        <v>6.9</v>
      </c>
      <c r="L26" s="166">
        <f>SUM(IF('Indicator Data'!AB28=0,0,'Indicator Data'!AB28/1000000),SUM('Indicator Data'!AC28:AD28))</f>
        <v>910.81864000000007</v>
      </c>
      <c r="M26" s="166">
        <f>L26/(SUM('Indicator Data'!BD$26:'Indicator Data'!BD$36))*1000000</f>
        <v>244.22004021986862</v>
      </c>
      <c r="N26" s="57">
        <f t="shared" si="1"/>
        <v>8.1</v>
      </c>
      <c r="O26" s="57">
        <f>IF('Indicator Data'!AE28="No data","x",ROUND(IF('Indicator Data'!AE28&gt;O$86,10,IF('Indicator Data'!AE28&lt;O$85,0,10-(O$86-'Indicator Data'!AE28)/(O$86-O$85)*10)),1))</f>
        <v>4.3</v>
      </c>
      <c r="P26" s="160">
        <f>IF('Indicator Data'!R28="No data","x",ROUND(IF('Indicator Data'!R28&gt;P$86,10,IF('Indicator Data'!R28&lt;P$85,0,10-(P$86-'Indicator Data'!R28)/(P$86-P$85)*10)),1))</f>
        <v>0.2</v>
      </c>
      <c r="Q26" s="58">
        <f t="shared" si="6"/>
        <v>4.2</v>
      </c>
      <c r="R26" s="61">
        <f t="shared" si="7"/>
        <v>3.5</v>
      </c>
      <c r="S26" s="146">
        <f>IF(AND('Indicator Data'!AF28="No data",'Indicator Data'!AG28="No data",'Indicator Data'!AH28="No data"),"x",SUM('Indicator Data'!AF28:AH28))</f>
        <v>7.2424768356999999E-2</v>
      </c>
      <c r="T26" s="160">
        <f t="shared" si="2"/>
        <v>10</v>
      </c>
      <c r="U26" s="160">
        <f>IF('Indicator Data'!M28="No data","x",'Indicator Data'!M28)</f>
        <v>9</v>
      </c>
      <c r="V26" s="58">
        <f t="shared" ref="V26:V30" si="16">ROUND(IF(T26="x",U26,IF(U26="x",T26,(10-GEOMEAN(((10-T26)/10*9+1),((10-U26)/10*9+1))))/9*10),1)</f>
        <v>9.6</v>
      </c>
      <c r="W26" s="57">
        <f>IF('Indicator Data'!AI28="No data","x",ROUND(IF('Indicator Data'!AI28&gt;W$86,10,IF('Indicator Data'!AI28&lt;W$85,0,10-(W$86-'Indicator Data'!AI28)/(W$86-W$85)*10)),1))</f>
        <v>6</v>
      </c>
      <c r="X26" s="57">
        <f>IF('Indicator Data'!AJ28="No data","x",ROUND(IF('Indicator Data'!AJ28&gt;X$86,10,IF('Indicator Data'!AJ28&lt;X$85,0,10-(X$86-'Indicator Data'!AJ28)/(X$86-X$85)*10)),1))</f>
        <v>6</v>
      </c>
      <c r="Y26" s="58">
        <f t="shared" si="9"/>
        <v>6</v>
      </c>
      <c r="Z26" s="57">
        <f>IF('Indicator Data'!AL28="No data","x",ROUND(IF('Indicator Data'!AL28&gt;Z$86,10,IF('Indicator Data'!AL28&lt;Z$85,0,10-(Z$86-'Indicator Data'!AL28)/(Z$86-Z$85)*10)),1))</f>
        <v>0.5</v>
      </c>
      <c r="AA26" s="58">
        <f t="shared" si="10"/>
        <v>0.5</v>
      </c>
      <c r="AB26" s="59">
        <f>IF(OR('Indicator Data'!AM28="No data",'Indicator Data'!BD28="No data"),"x",('Indicator Data'!AM28/'Indicator Data'!BD28))</f>
        <v>0</v>
      </c>
      <c r="AC26" s="58">
        <f t="shared" si="3"/>
        <v>0</v>
      </c>
      <c r="AD26" s="57">
        <f>IF('Indicator Data'!AN28="No data","x",ROUND(IF('Indicator Data'!AN28&lt;$AD$85,10,IF('Indicator Data'!AN28&gt;$AD$86,0,($AD$86-'Indicator Data'!AN28)/($AD$86-$AD$85)*10)),1))</f>
        <v>6.3</v>
      </c>
      <c r="AE26" s="57">
        <f>IF('Indicator Data'!AO28="No data","x",ROUND(IF('Indicator Data'!AO28&gt;$AE$86,10,IF('Indicator Data'!AO28&lt;$AE$85,0,10-($AE$86-'Indicator Data'!AO28)/($AE$86-$AE$85)*10)),1))</f>
        <v>0.8</v>
      </c>
      <c r="AF26" s="60">
        <f>IF('Indicator Data'!AP28="No data","x",ROUND(IF('Indicator Data'!AP28&gt;$AF$86,10,IF('Indicator Data'!AP28&lt;$AF$85,0,10-($AF$86-'Indicator Data'!AP28)/($AF$86-$AF$85)*10)),1))</f>
        <v>8.1999999999999993</v>
      </c>
      <c r="AG26" s="57">
        <f t="shared" si="11"/>
        <v>8.1999999999999993</v>
      </c>
      <c r="AH26" s="58">
        <f t="shared" si="12"/>
        <v>5.0999999999999996</v>
      </c>
      <c r="AI26" s="61">
        <f t="shared" si="14"/>
        <v>6.4</v>
      </c>
    </row>
    <row r="27" spans="1:35" s="3" customFormat="1">
      <c r="A27" s="224" t="s">
        <v>2</v>
      </c>
      <c r="B27" s="90" t="s">
        <v>726</v>
      </c>
      <c r="C27" s="273" t="s">
        <v>357</v>
      </c>
      <c r="D27" s="57">
        <f>ROUND(IF('Indicator Data'!P29="No data",IF((0.1233*LN('Indicator Data'!AR29)-0.4559)&gt;D$86,0,IF((0.1233*LN('Indicator Data'!AR29)-0.4559)&lt;D$85,10,(D$86-(0.1233*LN('Indicator Data'!AR29)-0.4559))/(D$86-D$85)*10)),IF('Indicator Data'!P29&gt;D$86,0,IF('Indicator Data'!P29&lt;D$85,10,(D$86-'Indicator Data'!P29)/(D$86-D$85)*10))),1)</f>
        <v>1.8</v>
      </c>
      <c r="E27" s="57">
        <f>IF('Indicator Data'!Q29="No data","x",ROUND((IF('Indicator Data'!Q29&gt;E$86,10,IF('Indicator Data'!Q29&lt;E$85,0,10-(E$86-'Indicator Data'!Q29)/(E$86-E$85)*10))),1))</f>
        <v>0.4</v>
      </c>
      <c r="F27" s="160">
        <f>IF('Indicator Data'!AK29="No data","x",ROUND(IF('Indicator Data'!AK29&gt;F$86,10,IF('Indicator Data'!AK29&lt;F$85,0,10-(F$86-'Indicator Data'!AK29)/(F$86-F$85)*10)),1))</f>
        <v>2.2999999999999998</v>
      </c>
      <c r="G27" s="58">
        <f t="shared" si="4"/>
        <v>1.5</v>
      </c>
      <c r="H27" s="146">
        <f>IF(OR('Indicator Data'!S29="No data",'Indicator Data'!T29="No data"),"x",IF(OR('Indicator Data'!U29="No data",'Indicator Data'!V29="No data"),1-(POWER((POWER(POWER((POWER((10/IF('Indicator Data'!S29&lt;10,10,'Indicator Data'!S29))*(1/'Indicator Data'!T29),0.5))*('Indicator Data'!W29)*('Indicator Data'!Y29),(1/3)),-1)+POWER(POWER((1*('Indicator Data'!X29)*('Indicator Data'!Z29)),(1/3)),-1))/2,-1)/POWER((((POWER((10/IF('Indicator Data'!S29&lt;10,10,'Indicator Data'!S29))*(1/'Indicator Data'!T29),0.5)+1)/2)*(('Indicator Data'!W29+'Indicator Data'!X29)/2)*(('Indicator Data'!Y29+'Indicator Data'!Z29)/2)),(1/3))),IF(OR('Indicator Data'!S29="No data",'Indicator Data'!T29="No data"),"x",1-(POWER((POWER(POWER((POWER((10/IF('Indicator Data'!S29&lt;10,10,'Indicator Data'!S29))*(1/'Indicator Data'!T29),0.5))*(POWER(('Indicator Data'!W29*'Indicator Data'!U29),0.5))*('Indicator Data'!Y29),(1/3)),-1)+POWER(POWER(1*(POWER(('Indicator Data'!X29*'Indicator Data'!V29),0.5))*('Indicator Data'!Z29),(1/3)),-1))/2,-1)/POWER((((POWER((10/IF('Indicator Data'!S29&lt;10,10,'Indicator Data'!S29))*(1/'Indicator Data'!T29),0.5)+1)/2)*((POWER(('Indicator Data'!W29*'Indicator Data'!U29),0.5)+POWER(('Indicator Data'!X29*'Indicator Data'!V29),0.5))/2)*(('Indicator Data'!Y29+'Indicator Data'!Z29)/2)),(1/3))))))</f>
        <v>0.35716540155448606</v>
      </c>
      <c r="I27" s="57">
        <f t="shared" si="0"/>
        <v>6.5</v>
      </c>
      <c r="J27" s="57">
        <f>IF('Indicator Data'!AA29="No data","x",ROUND(IF('Indicator Data'!AA29&gt;J$86,10,IF('Indicator Data'!AA29&lt;J$85,0,10-(J$86-'Indicator Data'!AA29)/(J$86-J$85)*10)),1))</f>
        <v>10</v>
      </c>
      <c r="K27" s="58">
        <f t="shared" si="5"/>
        <v>8.3000000000000007</v>
      </c>
      <c r="L27" s="166">
        <f>SUM(IF('Indicator Data'!AB29=0,0,'Indicator Data'!AB29/1000000),SUM('Indicator Data'!AC29:AD29))</f>
        <v>910.81864000000007</v>
      </c>
      <c r="M27" s="166">
        <f>L27/(SUM('Indicator Data'!BD$26:'Indicator Data'!BD$36))*1000000</f>
        <v>244.22004021986862</v>
      </c>
      <c r="N27" s="57">
        <f t="shared" si="1"/>
        <v>8.1</v>
      </c>
      <c r="O27" s="57">
        <f>IF('Indicator Data'!AE29="No data","x",ROUND(IF('Indicator Data'!AE29&gt;O$86,10,IF('Indicator Data'!AE29&lt;O$85,0,10-(O$86-'Indicator Data'!AE29)/(O$86-O$85)*10)),1))</f>
        <v>4.3</v>
      </c>
      <c r="P27" s="160">
        <f>IF('Indicator Data'!R29="No data","x",ROUND(IF('Indicator Data'!R29&gt;P$86,10,IF('Indicator Data'!R29&lt;P$85,0,10-(P$86-'Indicator Data'!R29)/(P$86-P$85)*10)),1))</f>
        <v>0.2</v>
      </c>
      <c r="Q27" s="58">
        <f t="shared" si="6"/>
        <v>4.2</v>
      </c>
      <c r="R27" s="61">
        <f t="shared" si="7"/>
        <v>3.9</v>
      </c>
      <c r="S27" s="146">
        <f>IF(AND('Indicator Data'!AF29="No data",'Indicator Data'!AG29="No data",'Indicator Data'!AH29="No data"),"x",SUM('Indicator Data'!AF29:AH29))</f>
        <v>7.2615799185499999E-2</v>
      </c>
      <c r="T27" s="160">
        <f t="shared" si="2"/>
        <v>10</v>
      </c>
      <c r="U27" s="160">
        <f>IF('Indicator Data'!M29="No data","x",'Indicator Data'!M29)</f>
        <v>9</v>
      </c>
      <c r="V27" s="58">
        <f t="shared" si="16"/>
        <v>9.6</v>
      </c>
      <c r="W27" s="57">
        <f>IF('Indicator Data'!AI29="No data","x",ROUND(IF('Indicator Data'!AI29&gt;W$86,10,IF('Indicator Data'!AI29&lt;W$85,0,10-(W$86-'Indicator Data'!AI29)/(W$86-W$85)*10)),1))</f>
        <v>6</v>
      </c>
      <c r="X27" s="57">
        <f>IF('Indicator Data'!AJ29="No data","x",ROUND(IF('Indicator Data'!AJ29&gt;X$86,10,IF('Indicator Data'!AJ29&lt;X$85,0,10-(X$86-'Indicator Data'!AJ29)/(X$86-X$85)*10)),1))</f>
        <v>6</v>
      </c>
      <c r="Y27" s="58">
        <f t="shared" si="9"/>
        <v>6</v>
      </c>
      <c r="Z27" s="57">
        <f>IF('Indicator Data'!AL29="No data","x",ROUND(IF('Indicator Data'!AL29&gt;Z$86,10,IF('Indicator Data'!AL29&lt;Z$85,0,10-(Z$86-'Indicator Data'!AL29)/(Z$86-Z$85)*10)),1))</f>
        <v>0.3</v>
      </c>
      <c r="AA27" s="58">
        <f t="shared" si="10"/>
        <v>0.3</v>
      </c>
      <c r="AB27" s="59">
        <f>IF(OR('Indicator Data'!AM29="No data",'Indicator Data'!BD29="No data"),"x",('Indicator Data'!AM29/'Indicator Data'!BD29))</f>
        <v>0</v>
      </c>
      <c r="AC27" s="58">
        <f t="shared" si="3"/>
        <v>0</v>
      </c>
      <c r="AD27" s="57">
        <f>IF('Indicator Data'!AN29="No data","x",ROUND(IF('Indicator Data'!AN29&lt;$AD$85,10,IF('Indicator Data'!AN29&gt;$AD$86,0,($AD$86-'Indicator Data'!AN29)/($AD$86-$AD$85)*10)),1))</f>
        <v>6.3</v>
      </c>
      <c r="AE27" s="57">
        <f>IF('Indicator Data'!AO29="No data","x",ROUND(IF('Indicator Data'!AO29&gt;$AE$86,10,IF('Indicator Data'!AO29&lt;$AE$85,0,10-($AE$86-'Indicator Data'!AO29)/($AE$86-$AE$85)*10)),1))</f>
        <v>0.8</v>
      </c>
      <c r="AF27" s="60">
        <f>IF('Indicator Data'!AP29="No data","x",ROUND(IF('Indicator Data'!AP29&gt;$AF$86,10,IF('Indicator Data'!AP29&lt;$AF$85,0,10-($AF$86-'Indicator Data'!AP29)/($AF$86-$AF$85)*10)),1))</f>
        <v>8.1999999999999993</v>
      </c>
      <c r="AG27" s="57">
        <f t="shared" si="11"/>
        <v>8.1999999999999993</v>
      </c>
      <c r="AH27" s="58">
        <f t="shared" si="12"/>
        <v>5.0999999999999996</v>
      </c>
      <c r="AI27" s="61">
        <f>IF(AND(AA27="x",AC27="x"),ROUND((10-GEOMEAN(((10-Y27)/10*9+1),((10-V27)/10*9+1),((10-AH27)/10*9+1)))/9*10,1),IF(AND(Y27="x",AC27="x"),ROUND((10-GEOMEAN(((10-V27)/10*9+1),((10-AA27)/10*9+1),((10-AH27)/10*9+1)))/9*10,1),IF(AND(AA27="x",AC27="x"),ROUND((10-GEOMEAN(((10-V27)/10*9+1),((10-Y27)/10*9+1),((10-AH27)/10*9+1)))/9*10,1),IF(AC27="x",ROUND((10-GEOMEAN(((10-V27)/10*9+1),((10-Y27)/10*9+1),((10-AA27)/10*9+1),((10-AH27)/10*9+1)))/9*10,1),IF(AC27&lt;ROUND((10-GEOMEAN(((10-V27)/10*9+1),((10-Y27)/10*9+1),((10-AA27)/10*9+1),((10-AH27)/10*9+1)))/9*10,1),ROUND((10-GEOMEAN(((10-V27)/10*9+1),((10-Y27)/10*9+1),((10-AA27)/10*9+1),((10-AH27)/10*9+1)))/9*10,1),ROUND((10-GEOMEAN(((10-V27)/10*9+1),((10-Y27)/10*9+1),((10-AA27)/10*9+1),((10-AC27)/10*9+1),((10-AH27)/10*9+1)))/9*10,1))))))</f>
        <v>6.4</v>
      </c>
    </row>
    <row r="28" spans="1:35" s="3" customFormat="1">
      <c r="A28" s="224" t="s">
        <v>2</v>
      </c>
      <c r="B28" s="90" t="s">
        <v>296</v>
      </c>
      <c r="C28" s="273" t="s">
        <v>358</v>
      </c>
      <c r="D28" s="57">
        <f>ROUND(IF('Indicator Data'!P30="No data",IF((0.1233*LN('Indicator Data'!AR30)-0.4559)&gt;D$86,0,IF((0.1233*LN('Indicator Data'!AR30)-0.4559)&lt;D$85,10,(D$86-(0.1233*LN('Indicator Data'!AR30)-0.4559))/(D$86-D$85)*10)),IF('Indicator Data'!P30&gt;D$86,0,IF('Indicator Data'!P30&lt;D$85,10,(D$86-'Indicator Data'!P30)/(D$86-D$85)*10))),1)</f>
        <v>1.8</v>
      </c>
      <c r="E28" s="57">
        <f>IF('Indicator Data'!Q30="No data","x",ROUND((IF('Indicator Data'!Q30&gt;E$86,10,IF('Indicator Data'!Q30&lt;E$85,0,10-(E$86-'Indicator Data'!Q30)/(E$86-E$85)*10))),1))</f>
        <v>0.4</v>
      </c>
      <c r="F28" s="160">
        <f>IF('Indicator Data'!AK30="No data","x",ROUND(IF('Indicator Data'!AK30&gt;F$86,10,IF('Indicator Data'!AK30&lt;F$85,0,10-(F$86-'Indicator Data'!AK30)/(F$86-F$85)*10)),1))</f>
        <v>2.4</v>
      </c>
      <c r="G28" s="58">
        <f t="shared" si="4"/>
        <v>1.6</v>
      </c>
      <c r="H28" s="146">
        <f>IF(OR('Indicator Data'!S30="No data",'Indicator Data'!T30="No data"),"x",IF(OR('Indicator Data'!U30="No data",'Indicator Data'!V30="No data"),1-(POWER((POWER(POWER((POWER((10/IF('Indicator Data'!S30&lt;10,10,'Indicator Data'!S30))*(1/'Indicator Data'!T30),0.5))*('Indicator Data'!W30)*('Indicator Data'!Y30),(1/3)),-1)+POWER(POWER((1*('Indicator Data'!X30)*('Indicator Data'!Z30)),(1/3)),-1))/2,-1)/POWER((((POWER((10/IF('Indicator Data'!S30&lt;10,10,'Indicator Data'!S30))*(1/'Indicator Data'!T30),0.5)+1)/2)*(('Indicator Data'!W30+'Indicator Data'!X30)/2)*(('Indicator Data'!Y30+'Indicator Data'!Z30)/2)),(1/3))),IF(OR('Indicator Data'!S30="No data",'Indicator Data'!T30="No data"),"x",1-(POWER((POWER(POWER((POWER((10/IF('Indicator Data'!S30&lt;10,10,'Indicator Data'!S30))*(1/'Indicator Data'!T30),0.5))*(POWER(('Indicator Data'!W30*'Indicator Data'!U30),0.5))*('Indicator Data'!Y30),(1/3)),-1)+POWER(POWER(1*(POWER(('Indicator Data'!X30*'Indicator Data'!V30),0.5))*('Indicator Data'!Z30),(1/3)),-1))/2,-1)/POWER((((POWER((10/IF('Indicator Data'!S30&lt;10,10,'Indicator Data'!S30))*(1/'Indicator Data'!T30),0.5)+1)/2)*((POWER(('Indicator Data'!W30*'Indicator Data'!U30),0.5)+POWER(('Indicator Data'!X30*'Indicator Data'!V30),0.5))/2)*(('Indicator Data'!Y30+'Indicator Data'!Z30)/2)),(1/3))))))</f>
        <v>0.36819257510149106</v>
      </c>
      <c r="I28" s="57">
        <f t="shared" si="0"/>
        <v>6.7</v>
      </c>
      <c r="J28" s="57">
        <f>IF('Indicator Data'!AA30="No data","x",ROUND(IF('Indicator Data'!AA30&gt;J$86,10,IF('Indicator Data'!AA30&lt;J$85,0,10-(J$86-'Indicator Data'!AA30)/(J$86-J$85)*10)),1))</f>
        <v>8</v>
      </c>
      <c r="K28" s="58">
        <f t="shared" si="5"/>
        <v>7.4</v>
      </c>
      <c r="L28" s="166">
        <f>SUM(IF('Indicator Data'!AB30=0,0,'Indicator Data'!AB30/1000000),SUM('Indicator Data'!AC30:AD30))</f>
        <v>910.81864000000007</v>
      </c>
      <c r="M28" s="166">
        <f>L28/(SUM('Indicator Data'!BD$26:'Indicator Data'!BD$36))*1000000</f>
        <v>244.22004021986862</v>
      </c>
      <c r="N28" s="57">
        <f t="shared" si="1"/>
        <v>8.1</v>
      </c>
      <c r="O28" s="57">
        <f>IF('Indicator Data'!AE30="No data","x",ROUND(IF('Indicator Data'!AE30&gt;O$86,10,IF('Indicator Data'!AE30&lt;O$85,0,10-(O$86-'Indicator Data'!AE30)/(O$86-O$85)*10)),1))</f>
        <v>4.3</v>
      </c>
      <c r="P28" s="160">
        <f>IF('Indicator Data'!R30="No data","x",ROUND(IF('Indicator Data'!R30&gt;P$86,10,IF('Indicator Data'!R30&lt;P$85,0,10-(P$86-'Indicator Data'!R30)/(P$86-P$85)*10)),1))</f>
        <v>0.2</v>
      </c>
      <c r="Q28" s="58">
        <f t="shared" si="6"/>
        <v>4.2</v>
      </c>
      <c r="R28" s="61">
        <f t="shared" si="7"/>
        <v>3.7</v>
      </c>
      <c r="S28" s="146">
        <f>IF(AND('Indicator Data'!AF30="No data",'Indicator Data'!AG30="No data",'Indicator Data'!AH30="No data"),"x",SUM('Indicator Data'!AF30:AH30))</f>
        <v>7.2496807799599994E-2</v>
      </c>
      <c r="T28" s="160">
        <f t="shared" si="2"/>
        <v>10</v>
      </c>
      <c r="U28" s="160">
        <f>IF('Indicator Data'!M30="No data","x",'Indicator Data'!M30)</f>
        <v>9</v>
      </c>
      <c r="V28" s="58">
        <f t="shared" si="16"/>
        <v>9.6</v>
      </c>
      <c r="W28" s="57">
        <f>IF('Indicator Data'!AI30="No data","x",ROUND(IF('Indicator Data'!AI30&gt;W$86,10,IF('Indicator Data'!AI30&lt;W$85,0,10-(W$86-'Indicator Data'!AI30)/(W$86-W$85)*10)),1))</f>
        <v>6</v>
      </c>
      <c r="X28" s="57">
        <f>IF('Indicator Data'!AJ30="No data","x",ROUND(IF('Indicator Data'!AJ30&gt;X$86,10,IF('Indicator Data'!AJ30&lt;X$85,0,10-(X$86-'Indicator Data'!AJ30)/(X$86-X$85)*10)),1))</f>
        <v>6</v>
      </c>
      <c r="Y28" s="58">
        <f t="shared" si="9"/>
        <v>6</v>
      </c>
      <c r="Z28" s="57">
        <f>IF('Indicator Data'!AL30="No data","x",ROUND(IF('Indicator Data'!AL30&gt;Z$86,10,IF('Indicator Data'!AL30&lt;Z$85,0,10-(Z$86-'Indicator Data'!AL30)/(Z$86-Z$85)*10)),1))</f>
        <v>0.5</v>
      </c>
      <c r="AA28" s="58">
        <f t="shared" si="10"/>
        <v>0.5</v>
      </c>
      <c r="AB28" s="59">
        <f>IF(OR('Indicator Data'!AM30="No data",'Indicator Data'!BD30="No data"),"x",('Indicator Data'!AM30/'Indicator Data'!BD30))</f>
        <v>0</v>
      </c>
      <c r="AC28" s="58">
        <f t="shared" si="3"/>
        <v>0</v>
      </c>
      <c r="AD28" s="57">
        <f>IF('Indicator Data'!AN30="No data","x",ROUND(IF('Indicator Data'!AN30&lt;$AD$85,10,IF('Indicator Data'!AN30&gt;$AD$86,0,($AD$86-'Indicator Data'!AN30)/($AD$86-$AD$85)*10)),1))</f>
        <v>6.3</v>
      </c>
      <c r="AE28" s="57">
        <f>IF('Indicator Data'!AO30="No data","x",ROUND(IF('Indicator Data'!AO30&gt;$AE$86,10,IF('Indicator Data'!AO30&lt;$AE$85,0,10-($AE$86-'Indicator Data'!AO30)/($AE$86-$AE$85)*10)),1))</f>
        <v>0.8</v>
      </c>
      <c r="AF28" s="60">
        <f>IF('Indicator Data'!AP30="No data","x",ROUND(IF('Indicator Data'!AP30&gt;$AF$86,10,IF('Indicator Data'!AP30&lt;$AF$85,0,10-($AF$86-'Indicator Data'!AP30)/($AF$86-$AF$85)*10)),1))</f>
        <v>8.1999999999999993</v>
      </c>
      <c r="AG28" s="57">
        <f t="shared" si="11"/>
        <v>8.1999999999999993</v>
      </c>
      <c r="AH28" s="58">
        <f t="shared" si="12"/>
        <v>5.0999999999999996</v>
      </c>
      <c r="AI28" s="61">
        <f>IF(AND(AA28="x",AC28="x"),ROUND((10-GEOMEAN(((10-Y28)/10*9+1),((10-V28)/10*9+1),((10-AH28)/10*9+1)))/9*10,1),IF(AND(Y28="x",AC28="x"),ROUND((10-GEOMEAN(((10-V28)/10*9+1),((10-AA28)/10*9+1),((10-AH28)/10*9+1)))/9*10,1),IF(AND(AA28="x",AC28="x"),ROUND((10-GEOMEAN(((10-V28)/10*9+1),((10-Y28)/10*9+1),((10-AH28)/10*9+1)))/9*10,1),IF(AC28="x",ROUND((10-GEOMEAN(((10-V28)/10*9+1),((10-Y28)/10*9+1),((10-AA28)/10*9+1),((10-AH28)/10*9+1)))/9*10,1),IF(AC28&lt;ROUND((10-GEOMEAN(((10-V28)/10*9+1),((10-Y28)/10*9+1),((10-AA28)/10*9+1),((10-AH28)/10*9+1)))/9*10,1),ROUND((10-GEOMEAN(((10-V28)/10*9+1),((10-Y28)/10*9+1),((10-AA28)/10*9+1),((10-AH28)/10*9+1)))/9*10,1),ROUND((10-GEOMEAN(((10-V28)/10*9+1),((10-Y28)/10*9+1),((10-AA28)/10*9+1),((10-AC28)/10*9+1),((10-AH28)/10*9+1)))/9*10,1))))))</f>
        <v>6.4</v>
      </c>
    </row>
    <row r="29" spans="1:35" s="3" customFormat="1">
      <c r="A29" s="224" t="s">
        <v>2</v>
      </c>
      <c r="B29" s="90" t="s">
        <v>297</v>
      </c>
      <c r="C29" s="273" t="s">
        <v>359</v>
      </c>
      <c r="D29" s="57">
        <f>ROUND(IF('Indicator Data'!P31="No data",IF((0.1233*LN('Indicator Data'!AR31)-0.4559)&gt;D$86,0,IF((0.1233*LN('Indicator Data'!AR31)-0.4559)&lt;D$85,10,(D$86-(0.1233*LN('Indicator Data'!AR31)-0.4559))/(D$86-D$85)*10)),IF('Indicator Data'!P31&gt;D$86,0,IF('Indicator Data'!P31&lt;D$85,10,(D$86-'Indicator Data'!P31)/(D$86-D$85)*10))),1)</f>
        <v>1.8</v>
      </c>
      <c r="E29" s="57">
        <f>IF('Indicator Data'!Q31="No data","x",ROUND((IF('Indicator Data'!Q31&gt;E$86,10,IF('Indicator Data'!Q31&lt;E$85,0,10-(E$86-'Indicator Data'!Q31)/(E$86-E$85)*10))),1))</f>
        <v>0.4</v>
      </c>
      <c r="F29" s="160">
        <f>IF('Indicator Data'!AK31="No data","x",ROUND(IF('Indicator Data'!AK31&gt;F$86,10,IF('Indicator Data'!AK31&lt;F$85,0,10-(F$86-'Indicator Data'!AK31)/(F$86-F$85)*10)),1))</f>
        <v>2.8</v>
      </c>
      <c r="G29" s="58">
        <f t="shared" si="4"/>
        <v>1.7</v>
      </c>
      <c r="H29" s="146">
        <f>IF(OR('Indicator Data'!S31="No data",'Indicator Data'!T31="No data"),"x",IF(OR('Indicator Data'!U31="No data",'Indicator Data'!V31="No data"),1-(POWER((POWER(POWER((POWER((10/IF('Indicator Data'!S31&lt;10,10,'Indicator Data'!S31))*(1/'Indicator Data'!T31),0.5))*('Indicator Data'!W31)*('Indicator Data'!Y31),(1/3)),-1)+POWER(POWER((1*('Indicator Data'!X31)*('Indicator Data'!Z31)),(1/3)),-1))/2,-1)/POWER((((POWER((10/IF('Indicator Data'!S31&lt;10,10,'Indicator Data'!S31))*(1/'Indicator Data'!T31),0.5)+1)/2)*(('Indicator Data'!W31+'Indicator Data'!X31)/2)*(('Indicator Data'!Y31+'Indicator Data'!Z31)/2)),(1/3))),IF(OR('Indicator Data'!S31="No data",'Indicator Data'!T31="No data"),"x",1-(POWER((POWER(POWER((POWER((10/IF('Indicator Data'!S31&lt;10,10,'Indicator Data'!S31))*(1/'Indicator Data'!T31),0.5))*(POWER(('Indicator Data'!W31*'Indicator Data'!U31),0.5))*('Indicator Data'!Y31),(1/3)),-1)+POWER(POWER(1*(POWER(('Indicator Data'!X31*'Indicator Data'!V31),0.5))*('Indicator Data'!Z31),(1/3)),-1))/2,-1)/POWER((((POWER((10/IF('Indicator Data'!S31&lt;10,10,'Indicator Data'!S31))*(1/'Indicator Data'!T31),0.5)+1)/2)*((POWER(('Indicator Data'!W31*'Indicator Data'!U31),0.5)+POWER(('Indicator Data'!X31*'Indicator Data'!V31),0.5))/2)*(('Indicator Data'!Y31+'Indicator Data'!Z31)/2)),(1/3))))))</f>
        <v>0.35205164534009359</v>
      </c>
      <c r="I29" s="57">
        <f t="shared" si="0"/>
        <v>6.4</v>
      </c>
      <c r="J29" s="57">
        <f>IF('Indicator Data'!AA31="No data","x",ROUND(IF('Indicator Data'!AA31&gt;J$86,10,IF('Indicator Data'!AA31&lt;J$85,0,10-(J$86-'Indicator Data'!AA31)/(J$86-J$85)*10)),1))</f>
        <v>8.6999999999999993</v>
      </c>
      <c r="K29" s="58">
        <f t="shared" si="5"/>
        <v>7.6</v>
      </c>
      <c r="L29" s="166">
        <f>SUM(IF('Indicator Data'!AB31=0,0,'Indicator Data'!AB31/1000000),SUM('Indicator Data'!AC31:AD31))</f>
        <v>910.81864000000007</v>
      </c>
      <c r="M29" s="166">
        <f>L29/(SUM('Indicator Data'!BD$26:'Indicator Data'!BD$36))*1000000</f>
        <v>244.22004021986862</v>
      </c>
      <c r="N29" s="57">
        <f t="shared" si="1"/>
        <v>8.1</v>
      </c>
      <c r="O29" s="57">
        <f>IF('Indicator Data'!AE31="No data","x",ROUND(IF('Indicator Data'!AE31&gt;O$86,10,IF('Indicator Data'!AE31&lt;O$85,0,10-(O$86-'Indicator Data'!AE31)/(O$86-O$85)*10)),1))</f>
        <v>4.3</v>
      </c>
      <c r="P29" s="160">
        <f>IF('Indicator Data'!R31="No data","x",ROUND(IF('Indicator Data'!R31&gt;P$86,10,IF('Indicator Data'!R31&lt;P$85,0,10-(P$86-'Indicator Data'!R31)/(P$86-P$85)*10)),1))</f>
        <v>1</v>
      </c>
      <c r="Q29" s="58">
        <f t="shared" si="6"/>
        <v>4.5</v>
      </c>
      <c r="R29" s="61">
        <f t="shared" si="7"/>
        <v>3.9</v>
      </c>
      <c r="S29" s="146">
        <f>IF(AND('Indicator Data'!AF31="No data",'Indicator Data'!AG31="No data",'Indicator Data'!AH31="No data"),"x",SUM('Indicator Data'!AF31:AH31))</f>
        <v>7.3751037728799998E-2</v>
      </c>
      <c r="T29" s="160">
        <f t="shared" si="2"/>
        <v>10</v>
      </c>
      <c r="U29" s="160">
        <f>IF('Indicator Data'!M31="No data","x",'Indicator Data'!M31)</f>
        <v>9</v>
      </c>
      <c r="V29" s="58">
        <f>ROUND(IF(T29="x",U29,IF(U29="x",T29,(10-GEOMEAN(((10-T29)/10*9+1),((10-U29)/10*9+1))))/9*10),1)</f>
        <v>9.6</v>
      </c>
      <c r="W29" s="57">
        <f>IF('Indicator Data'!AI31="No data","x",ROUND(IF('Indicator Data'!AI31&gt;W$86,10,IF('Indicator Data'!AI31&lt;W$85,0,10-(W$86-'Indicator Data'!AI31)/(W$86-W$85)*10)),1))</f>
        <v>6</v>
      </c>
      <c r="X29" s="57">
        <f>IF('Indicator Data'!AJ31="No data","x",ROUND(IF('Indicator Data'!AJ31&gt;X$86,10,IF('Indicator Data'!AJ31&lt;X$85,0,10-(X$86-'Indicator Data'!AJ31)/(X$86-X$85)*10)),1))</f>
        <v>6</v>
      </c>
      <c r="Y29" s="58">
        <f t="shared" si="9"/>
        <v>6</v>
      </c>
      <c r="Z29" s="57">
        <f>IF('Indicator Data'!AL31="No data","x",ROUND(IF('Indicator Data'!AL31&gt;Z$86,10,IF('Indicator Data'!AL31&lt;Z$85,0,10-(Z$86-'Indicator Data'!AL31)/(Z$86-Z$85)*10)),1))</f>
        <v>0.1</v>
      </c>
      <c r="AA29" s="58">
        <f t="shared" si="10"/>
        <v>0.1</v>
      </c>
      <c r="AB29" s="59">
        <f>IF(OR('Indicator Data'!AM31="No data",'Indicator Data'!BD31="No data"),"x",('Indicator Data'!AM31/'Indicator Data'!BD31))</f>
        <v>6.362672322375397E-2</v>
      </c>
      <c r="AC29" s="58">
        <f t="shared" si="3"/>
        <v>10</v>
      </c>
      <c r="AD29" s="57">
        <f>IF('Indicator Data'!AN31="No data","x",ROUND(IF('Indicator Data'!AN31&lt;$AD$85,10,IF('Indicator Data'!AN31&gt;$AD$86,0,($AD$86-'Indicator Data'!AN31)/($AD$86-$AD$85)*10)),1))</f>
        <v>6.3</v>
      </c>
      <c r="AE29" s="57">
        <f>IF('Indicator Data'!AO31="No data","x",ROUND(IF('Indicator Data'!AO31&gt;$AE$86,10,IF('Indicator Data'!AO31&lt;$AE$85,0,10-($AE$86-'Indicator Data'!AO31)/($AE$86-$AE$85)*10)),1))</f>
        <v>0.8</v>
      </c>
      <c r="AF29" s="60">
        <f>IF('Indicator Data'!AP31="No data","x",ROUND(IF('Indicator Data'!AP31&gt;$AF$86,10,IF('Indicator Data'!AP31&lt;$AF$85,0,10-($AF$86-'Indicator Data'!AP31)/($AF$86-$AF$85)*10)),1))</f>
        <v>8.1999999999999993</v>
      </c>
      <c r="AG29" s="57">
        <f t="shared" si="11"/>
        <v>8.1999999999999993</v>
      </c>
      <c r="AH29" s="58">
        <f t="shared" si="12"/>
        <v>5.0999999999999996</v>
      </c>
      <c r="AI29" s="61">
        <f>IF(AND(AA29="x",AC29="x"),ROUND((10-GEOMEAN(((10-Y29)/10*9+1),((10-V29)/10*9+1),((10-AH29)/10*9+1)))/9*10,1),IF(AND(Y29="x",AC29="x"),ROUND((10-GEOMEAN(((10-V29)/10*9+1),((10-AA29)/10*9+1),((10-AH29)/10*9+1)))/9*10,1),IF(AND(AA29="x",AC29="x"),ROUND((10-GEOMEAN(((10-V29)/10*9+1),((10-Y29)/10*9+1),((10-AH29)/10*9+1)))/9*10,1),IF(AC29="x",ROUND((10-GEOMEAN(((10-V29)/10*9+1),((10-Y29)/10*9+1),((10-AA29)/10*9+1),((10-AH29)/10*9+1)))/9*10,1),IF(AC29&lt;ROUND((10-GEOMEAN(((10-V29)/10*9+1),((10-Y29)/10*9+1),((10-AA29)/10*9+1),((10-AH29)/10*9+1)))/9*10,1),ROUND((10-GEOMEAN(((10-V29)/10*9+1),((10-Y29)/10*9+1),((10-AA29)/10*9+1),((10-AH29)/10*9+1)))/9*10,1),ROUND((10-GEOMEAN(((10-V29)/10*9+1),((10-Y29)/10*9+1),((10-AA29)/10*9+1),((10-AC29)/10*9+1),((10-AH29)/10*9+1)))/9*10,1))))))</f>
        <v>7.6</v>
      </c>
    </row>
    <row r="30" spans="1:35" s="3" customFormat="1">
      <c r="A30" s="224" t="s">
        <v>2</v>
      </c>
      <c r="B30" s="90" t="s">
        <v>727</v>
      </c>
      <c r="C30" s="273" t="s">
        <v>360</v>
      </c>
      <c r="D30" s="57">
        <f>ROUND(IF('Indicator Data'!P32="No data",IF((0.1233*LN('Indicator Data'!AR32)-0.4559)&gt;D$86,0,IF((0.1233*LN('Indicator Data'!AR32)-0.4559)&lt;D$85,10,(D$86-(0.1233*LN('Indicator Data'!AR32)-0.4559))/(D$86-D$85)*10)),IF('Indicator Data'!P32&gt;D$86,0,IF('Indicator Data'!P32&lt;D$85,10,(D$86-'Indicator Data'!P32)/(D$86-D$85)*10))),1)</f>
        <v>1.8</v>
      </c>
      <c r="E30" s="57">
        <f>IF('Indicator Data'!Q32="No data","x",ROUND((IF('Indicator Data'!Q32&gt;E$86,10,IF('Indicator Data'!Q32&lt;E$85,0,10-(E$86-'Indicator Data'!Q32)/(E$86-E$85)*10))),1))</f>
        <v>0.4</v>
      </c>
      <c r="F30" s="160">
        <f>IF('Indicator Data'!AK32="No data","x",ROUND(IF('Indicator Data'!AK32&gt;F$86,10,IF('Indicator Data'!AK32&lt;F$85,0,10-(F$86-'Indicator Data'!AK32)/(F$86-F$85)*10)),1))</f>
        <v>1.6</v>
      </c>
      <c r="G30" s="58">
        <f t="shared" si="4"/>
        <v>1.3</v>
      </c>
      <c r="H30" s="146">
        <f>IF(OR('Indicator Data'!S32="No data",'Indicator Data'!T32="No data"),"x",IF(OR('Indicator Data'!U32="No data",'Indicator Data'!V32="No data"),1-(POWER((POWER(POWER((POWER((10/IF('Indicator Data'!S32&lt;10,10,'Indicator Data'!S32))*(1/'Indicator Data'!T32),0.5))*('Indicator Data'!W32)*('Indicator Data'!Y32),(1/3)),-1)+POWER(POWER((1*('Indicator Data'!X32)*('Indicator Data'!Z32)),(1/3)),-1))/2,-1)/POWER((((POWER((10/IF('Indicator Data'!S32&lt;10,10,'Indicator Data'!S32))*(1/'Indicator Data'!T32),0.5)+1)/2)*(('Indicator Data'!W32+'Indicator Data'!X32)/2)*(('Indicator Data'!Y32+'Indicator Data'!Z32)/2)),(1/3))),IF(OR('Indicator Data'!S32="No data",'Indicator Data'!T32="No data"),"x",1-(POWER((POWER(POWER((POWER((10/IF('Indicator Data'!S32&lt;10,10,'Indicator Data'!S32))*(1/'Indicator Data'!T32),0.5))*(POWER(('Indicator Data'!W32*'Indicator Data'!U32),0.5))*('Indicator Data'!Y32),(1/3)),-1)+POWER(POWER(1*(POWER(('Indicator Data'!X32*'Indicator Data'!V32),0.5))*('Indicator Data'!Z32),(1/3)),-1))/2,-1)/POWER((((POWER((10/IF('Indicator Data'!S32&lt;10,10,'Indicator Data'!S32))*(1/'Indicator Data'!T32),0.5)+1)/2)*((POWER(('Indicator Data'!W32*'Indicator Data'!U32),0.5)+POWER(('Indicator Data'!X32*'Indicator Data'!V32),0.5))/2)*(('Indicator Data'!Y32+'Indicator Data'!Z32)/2)),(1/3))))))</f>
        <v>0.33092942223154309</v>
      </c>
      <c r="I30" s="57">
        <f t="shared" si="0"/>
        <v>6</v>
      </c>
      <c r="J30" s="57">
        <f>IF('Indicator Data'!AA32="No data","x",ROUND(IF('Indicator Data'!AA32&gt;J$86,10,IF('Indicator Data'!AA32&lt;J$85,0,10-(J$86-'Indicator Data'!AA32)/(J$86-J$85)*10)),1))</f>
        <v>7.3</v>
      </c>
      <c r="K30" s="58">
        <f t="shared" si="5"/>
        <v>6.7</v>
      </c>
      <c r="L30" s="166">
        <f>SUM(IF('Indicator Data'!AB32=0,0,'Indicator Data'!AB32/1000000),SUM('Indicator Data'!AC32:AD32))</f>
        <v>910.81864000000007</v>
      </c>
      <c r="M30" s="166">
        <f>L30/(SUM('Indicator Data'!BD$26:'Indicator Data'!BD$36))*1000000</f>
        <v>244.22004021986862</v>
      </c>
      <c r="N30" s="57">
        <f t="shared" si="1"/>
        <v>8.1</v>
      </c>
      <c r="O30" s="57">
        <f>IF('Indicator Data'!AE32="No data","x",ROUND(IF('Indicator Data'!AE32&gt;O$86,10,IF('Indicator Data'!AE32&lt;O$85,0,10-(O$86-'Indicator Data'!AE32)/(O$86-O$85)*10)),1))</f>
        <v>4.3</v>
      </c>
      <c r="P30" s="160">
        <f>IF('Indicator Data'!R32="No data","x",ROUND(IF('Indicator Data'!R32&gt;P$86,10,IF('Indicator Data'!R32&lt;P$85,0,10-(P$86-'Indicator Data'!R32)/(P$86-P$85)*10)),1))</f>
        <v>2.8</v>
      </c>
      <c r="Q30" s="58">
        <f t="shared" si="6"/>
        <v>5.0999999999999996</v>
      </c>
      <c r="R30" s="61">
        <f t="shared" si="7"/>
        <v>3.6</v>
      </c>
      <c r="S30" s="146">
        <f>IF(AND('Indicator Data'!AF32="No data",'Indicator Data'!AG32="No data",'Indicator Data'!AH32="No data"),"x",SUM('Indicator Data'!AF32:AH32))</f>
        <v>7.69190349548E-2</v>
      </c>
      <c r="T30" s="160">
        <f t="shared" si="2"/>
        <v>10</v>
      </c>
      <c r="U30" s="160">
        <f>IF('Indicator Data'!M32="No data","x",'Indicator Data'!M32)</f>
        <v>9</v>
      </c>
      <c r="V30" s="58">
        <f t="shared" si="16"/>
        <v>9.6</v>
      </c>
      <c r="W30" s="57">
        <f>IF('Indicator Data'!AI32="No data","x",ROUND(IF('Indicator Data'!AI32&gt;W$86,10,IF('Indicator Data'!AI32&lt;W$85,0,10-(W$86-'Indicator Data'!AI32)/(W$86-W$85)*10)),1))</f>
        <v>6</v>
      </c>
      <c r="X30" s="57">
        <f>IF('Indicator Data'!AJ32="No data","x",ROUND(IF('Indicator Data'!AJ32&gt;X$86,10,IF('Indicator Data'!AJ32&lt;X$85,0,10-(X$86-'Indicator Data'!AJ32)/(X$86-X$85)*10)),1))</f>
        <v>6</v>
      </c>
      <c r="Y30" s="58">
        <f t="shared" si="9"/>
        <v>6</v>
      </c>
      <c r="Z30" s="57">
        <f>IF('Indicator Data'!AL32="No data","x",ROUND(IF('Indicator Data'!AL32&gt;Z$86,10,IF('Indicator Data'!AL32&lt;Z$85,0,10-(Z$86-'Indicator Data'!AL32)/(Z$86-Z$85)*10)),1))</f>
        <v>0.5</v>
      </c>
      <c r="AA30" s="58">
        <f t="shared" si="10"/>
        <v>0.5</v>
      </c>
      <c r="AB30" s="59">
        <f>IF(OR('Indicator Data'!AM32="No data",'Indicator Data'!BD32="No data"),"x",('Indicator Data'!AM32/'Indicator Data'!BD32))</f>
        <v>0</v>
      </c>
      <c r="AC30" s="58">
        <f t="shared" si="3"/>
        <v>0</v>
      </c>
      <c r="AD30" s="57">
        <f>IF('Indicator Data'!AN32="No data","x",ROUND(IF('Indicator Data'!AN32&lt;$AD$85,10,IF('Indicator Data'!AN32&gt;$AD$86,0,($AD$86-'Indicator Data'!AN32)/($AD$86-$AD$85)*10)),1))</f>
        <v>6.3</v>
      </c>
      <c r="AE30" s="57">
        <f>IF('Indicator Data'!AO32="No data","x",ROUND(IF('Indicator Data'!AO32&gt;$AE$86,10,IF('Indicator Data'!AO32&lt;$AE$85,0,10-($AE$86-'Indicator Data'!AO32)/($AE$86-$AE$85)*10)),1))</f>
        <v>0.8</v>
      </c>
      <c r="AF30" s="60">
        <f>IF('Indicator Data'!AP32="No data","x",ROUND(IF('Indicator Data'!AP32&gt;$AF$86,10,IF('Indicator Data'!AP32&lt;$AF$85,0,10-($AF$86-'Indicator Data'!AP32)/($AF$86-$AF$85)*10)),1))</f>
        <v>8.1999999999999993</v>
      </c>
      <c r="AG30" s="57">
        <f t="shared" si="11"/>
        <v>8.1999999999999993</v>
      </c>
      <c r="AH30" s="58">
        <f t="shared" si="12"/>
        <v>5.0999999999999996</v>
      </c>
      <c r="AI30" s="61">
        <f>IF(AND(AA30="x",AC30="x"),ROUND((10-GEOMEAN(((10-Y30)/10*9+1),((10-V30)/10*9+1),((10-AH30)/10*9+1)))/9*10,1),IF(AND(Y30="x",AC30="x"),ROUND((10-GEOMEAN(((10-V30)/10*9+1),((10-AA30)/10*9+1),((10-AH30)/10*9+1)))/9*10,1),IF(AND(AA30="x",AC30="x"),ROUND((10-GEOMEAN(((10-V30)/10*9+1),((10-Y30)/10*9+1),((10-AH30)/10*9+1)))/9*10,1),IF(AC30="x",ROUND((10-GEOMEAN(((10-V30)/10*9+1),((10-Y30)/10*9+1),((10-AA30)/10*9+1),((10-AH30)/10*9+1)))/9*10,1),IF(AC30&lt;ROUND((10-GEOMEAN(((10-V30)/10*9+1),((10-Y30)/10*9+1),((10-AA30)/10*9+1),((10-AH30)/10*9+1)))/9*10,1),ROUND((10-GEOMEAN(((10-V30)/10*9+1),((10-Y30)/10*9+1),((10-AA30)/10*9+1),((10-AH30)/10*9+1)))/9*10,1),ROUND((10-GEOMEAN(((10-V30)/10*9+1),((10-Y30)/10*9+1),((10-AA30)/10*9+1),((10-AC30)/10*9+1),((10-AH30)/10*9+1)))/9*10,1))))))</f>
        <v>6.4</v>
      </c>
    </row>
    <row r="31" spans="1:35" s="3" customFormat="1">
      <c r="A31" s="224" t="s">
        <v>2</v>
      </c>
      <c r="B31" s="90" t="s">
        <v>298</v>
      </c>
      <c r="C31" s="273" t="s">
        <v>361</v>
      </c>
      <c r="D31" s="57">
        <f>ROUND(IF('Indicator Data'!P33="No data",IF((0.1233*LN('Indicator Data'!AR33)-0.4559)&gt;D$86,0,IF((0.1233*LN('Indicator Data'!AR33)-0.4559)&lt;D$85,10,(D$86-(0.1233*LN('Indicator Data'!AR33)-0.4559))/(D$86-D$85)*10)),IF('Indicator Data'!P33&gt;D$86,0,IF('Indicator Data'!P33&lt;D$85,10,(D$86-'Indicator Data'!P33)/(D$86-D$85)*10))),1)</f>
        <v>1.8</v>
      </c>
      <c r="E31" s="57">
        <f>IF('Indicator Data'!Q33="No data","x",ROUND((IF('Indicator Data'!Q33&gt;E$86,10,IF('Indicator Data'!Q33&lt;E$85,0,10-(E$86-'Indicator Data'!Q33)/(E$86-E$85)*10))),1))</f>
        <v>0.4</v>
      </c>
      <c r="F31" s="160">
        <f>IF('Indicator Data'!AK33="No data","x",ROUND(IF('Indicator Data'!AK33&gt;F$86,10,IF('Indicator Data'!AK33&lt;F$85,0,10-(F$86-'Indicator Data'!AK33)/(F$86-F$85)*10)),1))</f>
        <v>2.2999999999999998</v>
      </c>
      <c r="G31" s="58">
        <f t="shared" si="4"/>
        <v>1.5</v>
      </c>
      <c r="H31" s="146">
        <f>IF(OR('Indicator Data'!S33="No data",'Indicator Data'!T33="No data"),"x",IF(OR('Indicator Data'!U33="No data",'Indicator Data'!V33="No data"),1-(POWER((POWER(POWER((POWER((10/IF('Indicator Data'!S33&lt;10,10,'Indicator Data'!S33))*(1/'Indicator Data'!T33),0.5))*('Indicator Data'!W33)*('Indicator Data'!Y33),(1/3)),-1)+POWER(POWER((1*('Indicator Data'!X33)*('Indicator Data'!Z33)),(1/3)),-1))/2,-1)/POWER((((POWER((10/IF('Indicator Data'!S33&lt;10,10,'Indicator Data'!S33))*(1/'Indicator Data'!T33),0.5)+1)/2)*(('Indicator Data'!W33+'Indicator Data'!X33)/2)*(('Indicator Data'!Y33+'Indicator Data'!Z33)/2)),(1/3))),IF(OR('Indicator Data'!S33="No data",'Indicator Data'!T33="No data"),"x",1-(POWER((POWER(POWER((POWER((10/IF('Indicator Data'!S33&lt;10,10,'Indicator Data'!S33))*(1/'Indicator Data'!T33),0.5))*(POWER(('Indicator Data'!W33*'Indicator Data'!U33),0.5))*('Indicator Data'!Y33),(1/3)),-1)+POWER(POWER(1*(POWER(('Indicator Data'!X33*'Indicator Data'!V33),0.5))*('Indicator Data'!Z33),(1/3)),-1))/2,-1)/POWER((((POWER((10/IF('Indicator Data'!S33&lt;10,10,'Indicator Data'!S33))*(1/'Indicator Data'!T33),0.5)+1)/2)*((POWER(('Indicator Data'!W33*'Indicator Data'!U33),0.5)+POWER(('Indicator Data'!X33*'Indicator Data'!V33),0.5))/2)*(('Indicator Data'!Y33+'Indicator Data'!Z33)/2)),(1/3))))))</f>
        <v>0.36797060468740417</v>
      </c>
      <c r="I31" s="57">
        <f t="shared" si="0"/>
        <v>6.7</v>
      </c>
      <c r="J31" s="57">
        <f>IF('Indicator Data'!AA33="No data","x",ROUND(IF('Indicator Data'!AA33&gt;J$86,10,IF('Indicator Data'!AA33&lt;J$85,0,10-(J$86-'Indicator Data'!AA33)/(J$86-J$85)*10)),1))</f>
        <v>7.3</v>
      </c>
      <c r="K31" s="58">
        <f t="shared" si="5"/>
        <v>7</v>
      </c>
      <c r="L31" s="166">
        <f>SUM(IF('Indicator Data'!AB33=0,0,'Indicator Data'!AB33/1000000),SUM('Indicator Data'!AC33:AD33))</f>
        <v>910.81864000000007</v>
      </c>
      <c r="M31" s="166">
        <f>L31/(SUM('Indicator Data'!BD$26:'Indicator Data'!BD$36))*1000000</f>
        <v>244.22004021986862</v>
      </c>
      <c r="N31" s="57">
        <f t="shared" si="1"/>
        <v>8.1</v>
      </c>
      <c r="O31" s="57">
        <f>IF('Indicator Data'!AE33="No data","x",ROUND(IF('Indicator Data'!AE33&gt;O$86,10,IF('Indicator Data'!AE33&lt;O$85,0,10-(O$86-'Indicator Data'!AE33)/(O$86-O$85)*10)),1))</f>
        <v>4.3</v>
      </c>
      <c r="P31" s="160">
        <f>IF('Indicator Data'!R33="No data","x",ROUND(IF('Indicator Data'!R33&gt;P$86,10,IF('Indicator Data'!R33&lt;P$85,0,10-(P$86-'Indicator Data'!R33)/(P$86-P$85)*10)),1))</f>
        <v>0.3</v>
      </c>
      <c r="Q31" s="58">
        <f t="shared" si="6"/>
        <v>4.2</v>
      </c>
      <c r="R31" s="61">
        <f t="shared" si="7"/>
        <v>3.6</v>
      </c>
      <c r="S31" s="146">
        <f>IF(AND('Indicator Data'!AF33="No data",'Indicator Data'!AG33="No data",'Indicator Data'!AH33="No data"),"x",SUM('Indicator Data'!AF33:AH33))</f>
        <v>7.2598514019699995E-2</v>
      </c>
      <c r="T31" s="160">
        <f t="shared" si="2"/>
        <v>10</v>
      </c>
      <c r="U31" s="160">
        <f>IF('Indicator Data'!M33="No data","x",'Indicator Data'!M33)</f>
        <v>9</v>
      </c>
      <c r="V31" s="58">
        <f>ROUND(IF(T31="x",U31,IF(U31="x",T31,(10-GEOMEAN(((10-T31)/10*9+1),((10-U31)/10*9+1))))/9*10),1)</f>
        <v>9.6</v>
      </c>
      <c r="W31" s="57">
        <f>IF('Indicator Data'!AI33="No data","x",ROUND(IF('Indicator Data'!AI33&gt;W$86,10,IF('Indicator Data'!AI33&lt;W$85,0,10-(W$86-'Indicator Data'!AI33)/(W$86-W$85)*10)),1))</f>
        <v>6</v>
      </c>
      <c r="X31" s="57">
        <f>IF('Indicator Data'!AJ33="No data","x",ROUND(IF('Indicator Data'!AJ33&gt;X$86,10,IF('Indicator Data'!AJ33&lt;X$85,0,10-(X$86-'Indicator Data'!AJ33)/(X$86-X$85)*10)),1))</f>
        <v>6</v>
      </c>
      <c r="Y31" s="58">
        <f t="shared" si="9"/>
        <v>6</v>
      </c>
      <c r="Z31" s="57">
        <f>IF('Indicator Data'!AL33="No data","x",ROUND(IF('Indicator Data'!AL33&gt;Z$86,10,IF('Indicator Data'!AL33&lt;Z$85,0,10-(Z$86-'Indicator Data'!AL33)/(Z$86-Z$85)*10)),1))</f>
        <v>0.5</v>
      </c>
      <c r="AA31" s="58">
        <f t="shared" si="10"/>
        <v>0.5</v>
      </c>
      <c r="AB31" s="59">
        <f>IF(OR('Indicator Data'!AM33="No data",'Indicator Data'!BD33="No data"),"x",('Indicator Data'!AM33/'Indicator Data'!BD33))</f>
        <v>1.8132366273798731E-2</v>
      </c>
      <c r="AC31" s="58">
        <f t="shared" si="3"/>
        <v>3.6</v>
      </c>
      <c r="AD31" s="57">
        <f>IF('Indicator Data'!AN33="No data","x",ROUND(IF('Indicator Data'!AN33&lt;$AD$85,10,IF('Indicator Data'!AN33&gt;$AD$86,0,($AD$86-'Indicator Data'!AN33)/($AD$86-$AD$85)*10)),1))</f>
        <v>6.3</v>
      </c>
      <c r="AE31" s="57">
        <f>IF('Indicator Data'!AO33="No data","x",ROUND(IF('Indicator Data'!AO33&gt;$AE$86,10,IF('Indicator Data'!AO33&lt;$AE$85,0,10-($AE$86-'Indicator Data'!AO33)/($AE$86-$AE$85)*10)),1))</f>
        <v>0.8</v>
      </c>
      <c r="AF31" s="60">
        <f>IF('Indicator Data'!AP33="No data","x",ROUND(IF('Indicator Data'!AP33&gt;$AF$86,10,IF('Indicator Data'!AP33&lt;$AF$85,0,10-($AF$86-'Indicator Data'!AP33)/($AF$86-$AF$85)*10)),1))</f>
        <v>8.1999999999999993</v>
      </c>
      <c r="AG31" s="57">
        <f t="shared" si="11"/>
        <v>8.1999999999999993</v>
      </c>
      <c r="AH31" s="58">
        <f t="shared" si="12"/>
        <v>5.0999999999999996</v>
      </c>
      <c r="AI31" s="61">
        <f t="shared" ref="AI31" si="17">IF(AND(AA31="x",AC31="x"),ROUND((10-GEOMEAN(((10-Y31)/10*9+1),((10-V31)/10*9+1),((10-AH31)/10*9+1)))/9*10,1),IF(AND(Y31="x",AC31="x"),ROUND((10-GEOMEAN(((10-V31)/10*9+1),((10-AA31)/10*9+1),((10-AH31)/10*9+1)))/9*10,1),IF(AND(AA31="x",AC31="x"),ROUND((10-GEOMEAN(((10-V31)/10*9+1),((10-Y31)/10*9+1),((10-AH31)/10*9+1)))/9*10,1),IF(AC31="x",ROUND((10-GEOMEAN(((10-V31)/10*9+1),((10-Y31)/10*9+1),((10-AA31)/10*9+1),((10-AH31)/10*9+1)))/9*10,1),IF(AC31&lt;ROUND((10-GEOMEAN(((10-V31)/10*9+1),((10-Y31)/10*9+1),((10-AA31)/10*9+1),((10-AH31)/10*9+1)))/9*10,1),ROUND((10-GEOMEAN(((10-V31)/10*9+1),((10-Y31)/10*9+1),((10-AA31)/10*9+1),((10-AH31)/10*9+1)))/9*10,1),ROUND((10-GEOMEAN(((10-V31)/10*9+1),((10-Y31)/10*9+1),((10-AA31)/10*9+1),((10-AC31)/10*9+1),((10-AH31)/10*9+1)))/9*10,1))))))</f>
        <v>6.4</v>
      </c>
    </row>
    <row r="32" spans="1:35" s="3" customFormat="1">
      <c r="A32" s="224" t="s">
        <v>2</v>
      </c>
      <c r="B32" s="90" t="s">
        <v>299</v>
      </c>
      <c r="C32" s="273" t="s">
        <v>362</v>
      </c>
      <c r="D32" s="57">
        <f>ROUND(IF('Indicator Data'!P34="No data",IF((0.1233*LN('Indicator Data'!AR34)-0.4559)&gt;D$86,0,IF((0.1233*LN('Indicator Data'!AR34)-0.4559)&lt;D$85,10,(D$86-(0.1233*LN('Indicator Data'!AR34)-0.4559))/(D$86-D$85)*10)),IF('Indicator Data'!P34&gt;D$86,0,IF('Indicator Data'!P34&lt;D$85,10,(D$86-'Indicator Data'!P34)/(D$86-D$85)*10))),1)</f>
        <v>1.8</v>
      </c>
      <c r="E32" s="57">
        <f>IF('Indicator Data'!Q34="No data","x",ROUND((IF('Indicator Data'!Q34&gt;E$86,10,IF('Indicator Data'!Q34&lt;E$85,0,10-(E$86-'Indicator Data'!Q34)/(E$86-E$85)*10))),1))</f>
        <v>0.4</v>
      </c>
      <c r="F32" s="160">
        <f>IF('Indicator Data'!AK34="No data","x",ROUND(IF('Indicator Data'!AK34&gt;F$86,10,IF('Indicator Data'!AK34&lt;F$85,0,10-(F$86-'Indicator Data'!AK34)/(F$86-F$85)*10)),1))</f>
        <v>1.8</v>
      </c>
      <c r="G32" s="58">
        <f t="shared" si="4"/>
        <v>1.4</v>
      </c>
      <c r="H32" s="146">
        <f>IF(OR('Indicator Data'!S34="No data",'Indicator Data'!T34="No data"),"x",IF(OR('Indicator Data'!U34="No data",'Indicator Data'!V34="No data"),1-(POWER((POWER(POWER((POWER((10/IF('Indicator Data'!S34&lt;10,10,'Indicator Data'!S34))*(1/'Indicator Data'!T34),0.5))*('Indicator Data'!W34)*('Indicator Data'!Y34),(1/3)),-1)+POWER(POWER((1*('Indicator Data'!X34)*('Indicator Data'!Z34)),(1/3)),-1))/2,-1)/POWER((((POWER((10/IF('Indicator Data'!S34&lt;10,10,'Indicator Data'!S34))*(1/'Indicator Data'!T34),0.5)+1)/2)*(('Indicator Data'!W34+'Indicator Data'!X34)/2)*(('Indicator Data'!Y34+'Indicator Data'!Z34)/2)),(1/3))),IF(OR('Indicator Data'!S34="No data",'Indicator Data'!T34="No data"),"x",1-(POWER((POWER(POWER((POWER((10/IF('Indicator Data'!S34&lt;10,10,'Indicator Data'!S34))*(1/'Indicator Data'!T34),0.5))*(POWER(('Indicator Data'!W34*'Indicator Data'!U34),0.5))*('Indicator Data'!Y34),(1/3)),-1)+POWER(POWER(1*(POWER(('Indicator Data'!X34*'Indicator Data'!V34),0.5))*('Indicator Data'!Z34),(1/3)),-1))/2,-1)/POWER((((POWER((10/IF('Indicator Data'!S34&lt;10,10,'Indicator Data'!S34))*(1/'Indicator Data'!T34),0.5)+1)/2)*((POWER(('Indicator Data'!W34*'Indicator Data'!U34),0.5)+POWER(('Indicator Data'!X34*'Indicator Data'!V34),0.5))/2)*(('Indicator Data'!Y34+'Indicator Data'!Z34)/2)),(1/3))))))</f>
        <v>0.37772700571834095</v>
      </c>
      <c r="I32" s="57">
        <f t="shared" si="0"/>
        <v>6.9</v>
      </c>
      <c r="J32" s="57">
        <f>IF('Indicator Data'!AA34="No data","x",ROUND(IF('Indicator Data'!AA34&gt;J$86,10,IF('Indicator Data'!AA34&lt;J$85,0,10-(J$86-'Indicator Data'!AA34)/(J$86-J$85)*10)),1))</f>
        <v>8.6999999999999993</v>
      </c>
      <c r="K32" s="58">
        <f t="shared" si="5"/>
        <v>7.8</v>
      </c>
      <c r="L32" s="166">
        <f>SUM(IF('Indicator Data'!AB34=0,0,'Indicator Data'!AB34/1000000),SUM('Indicator Data'!AC34:AD34))</f>
        <v>910.81864000000007</v>
      </c>
      <c r="M32" s="166">
        <f>L32/(SUM('Indicator Data'!BD$26:'Indicator Data'!BD$36))*1000000</f>
        <v>244.22004021986862</v>
      </c>
      <c r="N32" s="57">
        <f t="shared" si="1"/>
        <v>8.1</v>
      </c>
      <c r="O32" s="57">
        <f>IF('Indicator Data'!AE34="No data","x",ROUND(IF('Indicator Data'!AE34&gt;O$86,10,IF('Indicator Data'!AE34&lt;O$85,0,10-(O$86-'Indicator Data'!AE34)/(O$86-O$85)*10)),1))</f>
        <v>4.3</v>
      </c>
      <c r="P32" s="160">
        <f>IF('Indicator Data'!R34="No data","x",ROUND(IF('Indicator Data'!R34&gt;P$86,10,IF('Indicator Data'!R34&lt;P$85,0,10-(P$86-'Indicator Data'!R34)/(P$86-P$85)*10)),1))</f>
        <v>0.5</v>
      </c>
      <c r="Q32" s="58">
        <f t="shared" si="6"/>
        <v>4.3</v>
      </c>
      <c r="R32" s="61">
        <f t="shared" si="7"/>
        <v>3.7</v>
      </c>
      <c r="S32" s="146">
        <f>IF(AND('Indicator Data'!AF34="No data",'Indicator Data'!AG34="No data",'Indicator Data'!AH34="No data"),"x",SUM('Indicator Data'!AF34:AH34))</f>
        <v>7.3106097733900005E-2</v>
      </c>
      <c r="T32" s="160">
        <f t="shared" si="2"/>
        <v>10</v>
      </c>
      <c r="U32" s="160">
        <f>IF('Indicator Data'!M34="No data","x",'Indicator Data'!M34)</f>
        <v>9</v>
      </c>
      <c r="V32" s="58">
        <f t="shared" ref="V32:V36" si="18">ROUND(IF(T32="x",U32,IF(U32="x",T32,(10-GEOMEAN(((10-T32)/10*9+1),((10-U32)/10*9+1))))/9*10),1)</f>
        <v>9.6</v>
      </c>
      <c r="W32" s="57">
        <f>IF('Indicator Data'!AI34="No data","x",ROUND(IF('Indicator Data'!AI34&gt;W$86,10,IF('Indicator Data'!AI34&lt;W$85,0,10-(W$86-'Indicator Data'!AI34)/(W$86-W$85)*10)),1))</f>
        <v>6</v>
      </c>
      <c r="X32" s="57">
        <f>IF('Indicator Data'!AJ34="No data","x",ROUND(IF('Indicator Data'!AJ34&gt;X$86,10,IF('Indicator Data'!AJ34&lt;X$85,0,10-(X$86-'Indicator Data'!AJ34)/(X$86-X$85)*10)),1))</f>
        <v>6</v>
      </c>
      <c r="Y32" s="58">
        <f t="shared" si="9"/>
        <v>6</v>
      </c>
      <c r="Z32" s="57">
        <f>IF('Indicator Data'!AL34="No data","x",ROUND(IF('Indicator Data'!AL34&gt;Z$86,10,IF('Indicator Data'!AL34&lt;Z$85,0,10-(Z$86-'Indicator Data'!AL34)/(Z$86-Z$85)*10)),1))</f>
        <v>0.7</v>
      </c>
      <c r="AA32" s="58">
        <f t="shared" si="10"/>
        <v>0.7</v>
      </c>
      <c r="AB32" s="59">
        <f>IF(OR('Indicator Data'!AM34="No data",'Indicator Data'!BD34="No data"),"x",('Indicator Data'!AM34/'Indicator Data'!BD34))</f>
        <v>0</v>
      </c>
      <c r="AC32" s="58">
        <f t="shared" si="3"/>
        <v>0</v>
      </c>
      <c r="AD32" s="57">
        <f>IF('Indicator Data'!AN34="No data","x",ROUND(IF('Indicator Data'!AN34&lt;$AD$85,10,IF('Indicator Data'!AN34&gt;$AD$86,0,($AD$86-'Indicator Data'!AN34)/($AD$86-$AD$85)*10)),1))</f>
        <v>6.3</v>
      </c>
      <c r="AE32" s="57">
        <f>IF('Indicator Data'!AO34="No data","x",ROUND(IF('Indicator Data'!AO34&gt;$AE$86,10,IF('Indicator Data'!AO34&lt;$AE$85,0,10-($AE$86-'Indicator Data'!AO34)/($AE$86-$AE$85)*10)),1))</f>
        <v>0.8</v>
      </c>
      <c r="AF32" s="60">
        <f>IF('Indicator Data'!AP34="No data","x",ROUND(IF('Indicator Data'!AP34&gt;$AF$86,10,IF('Indicator Data'!AP34&lt;$AF$85,0,10-($AF$86-'Indicator Data'!AP34)/($AF$86-$AF$85)*10)),1))</f>
        <v>8.1999999999999993</v>
      </c>
      <c r="AG32" s="57">
        <f t="shared" si="11"/>
        <v>8.1999999999999993</v>
      </c>
      <c r="AH32" s="58">
        <f t="shared" si="12"/>
        <v>5.0999999999999996</v>
      </c>
      <c r="AI32" s="61">
        <f t="shared" ref="AI32:AI39" si="19">IF(AND(AA32="x",AC32="x"),ROUND((10-GEOMEAN(((10-Y32)/10*9+1),((10-V32)/10*9+1),((10-AH32)/10*9+1)))/9*10,1),IF(AND(Y32="x",AC32="x"),ROUND((10-GEOMEAN(((10-V32)/10*9+1),((10-AA32)/10*9+1),((10-AH32)/10*9+1)))/9*10,1),IF(AND(AA32="x",AC32="x"),ROUND((10-GEOMEAN(((10-V32)/10*9+1),((10-Y32)/10*9+1),((10-AH32)/10*9+1)))/9*10,1),IF(AC32="x",ROUND((10-GEOMEAN(((10-V32)/10*9+1),((10-Y32)/10*9+1),((10-AA32)/10*9+1),((10-AH32)/10*9+1)))/9*10,1),IF(AC32&lt;ROUND((10-GEOMEAN(((10-V32)/10*9+1),((10-Y32)/10*9+1),((10-AA32)/10*9+1),((10-AH32)/10*9+1)))/9*10,1),ROUND((10-GEOMEAN(((10-V32)/10*9+1),((10-Y32)/10*9+1),((10-AA32)/10*9+1),((10-AH32)/10*9+1)))/9*10,1),ROUND((10-GEOMEAN(((10-V32)/10*9+1),((10-Y32)/10*9+1),((10-AA32)/10*9+1),((10-AC32)/10*9+1),((10-AH32)/10*9+1)))/9*10,1))))))</f>
        <v>6.4</v>
      </c>
    </row>
    <row r="33" spans="1:35" s="3" customFormat="1">
      <c r="A33" s="224" t="s">
        <v>2</v>
      </c>
      <c r="B33" s="90" t="s">
        <v>300</v>
      </c>
      <c r="C33" s="273" t="s">
        <v>363</v>
      </c>
      <c r="D33" s="57">
        <f>ROUND(IF('Indicator Data'!P35="No data",IF((0.1233*LN('Indicator Data'!AR35)-0.4559)&gt;D$86,0,IF((0.1233*LN('Indicator Data'!AR35)-0.4559)&lt;D$85,10,(D$86-(0.1233*LN('Indicator Data'!AR35)-0.4559))/(D$86-D$85)*10)),IF('Indicator Data'!P35&gt;D$86,0,IF('Indicator Data'!P35&lt;D$85,10,(D$86-'Indicator Data'!P35)/(D$86-D$85)*10))),1)</f>
        <v>1.8</v>
      </c>
      <c r="E33" s="57">
        <f>IF('Indicator Data'!Q35="No data","x",ROUND((IF('Indicator Data'!Q35&gt;E$86,10,IF('Indicator Data'!Q35&lt;E$85,0,10-(E$86-'Indicator Data'!Q35)/(E$86-E$85)*10))),1))</f>
        <v>0.4</v>
      </c>
      <c r="F33" s="160">
        <f>IF('Indicator Data'!AK35="No data","x",ROUND(IF('Indicator Data'!AK35&gt;F$86,10,IF('Indicator Data'!AK35&lt;F$85,0,10-(F$86-'Indicator Data'!AK35)/(F$86-F$85)*10)),1))</f>
        <v>1.8</v>
      </c>
      <c r="G33" s="58">
        <f t="shared" si="4"/>
        <v>1.4</v>
      </c>
      <c r="H33" s="146">
        <f>IF(OR('Indicator Data'!S35="No data",'Indicator Data'!T35="No data"),"x",IF(OR('Indicator Data'!U35="No data",'Indicator Data'!V35="No data"),1-(POWER((POWER(POWER((POWER((10/IF('Indicator Data'!S35&lt;10,10,'Indicator Data'!S35))*(1/'Indicator Data'!T35),0.5))*('Indicator Data'!W35)*('Indicator Data'!Y35),(1/3)),-1)+POWER(POWER((1*('Indicator Data'!X35)*('Indicator Data'!Z35)),(1/3)),-1))/2,-1)/POWER((((POWER((10/IF('Indicator Data'!S35&lt;10,10,'Indicator Data'!S35))*(1/'Indicator Data'!T35),0.5)+1)/2)*(('Indicator Data'!W35+'Indicator Data'!X35)/2)*(('Indicator Data'!Y35+'Indicator Data'!Z35)/2)),(1/3))),IF(OR('Indicator Data'!S35="No data",'Indicator Data'!T35="No data"),"x",1-(POWER((POWER(POWER((POWER((10/IF('Indicator Data'!S35&lt;10,10,'Indicator Data'!S35))*(1/'Indicator Data'!T35),0.5))*(POWER(('Indicator Data'!W35*'Indicator Data'!U35),0.5))*('Indicator Data'!Y35),(1/3)),-1)+POWER(POWER(1*(POWER(('Indicator Data'!X35*'Indicator Data'!V35),0.5))*('Indicator Data'!Z35),(1/3)),-1))/2,-1)/POWER((((POWER((10/IF('Indicator Data'!S35&lt;10,10,'Indicator Data'!S35))*(1/'Indicator Data'!T35),0.5)+1)/2)*((POWER(('Indicator Data'!W35*'Indicator Data'!U35),0.5)+POWER(('Indicator Data'!X35*'Indicator Data'!V35),0.5))/2)*(('Indicator Data'!Y35+'Indicator Data'!Z35)/2)),(1/3))))))</f>
        <v>0.35388946485161354</v>
      </c>
      <c r="I33" s="57">
        <f t="shared" si="0"/>
        <v>6.4</v>
      </c>
      <c r="J33" s="57">
        <f>IF('Indicator Data'!AA35="No data","x",ROUND(IF('Indicator Data'!AA35&gt;J$86,10,IF('Indicator Data'!AA35&lt;J$85,0,10-(J$86-'Indicator Data'!AA35)/(J$86-J$85)*10)),1))</f>
        <v>9.3000000000000007</v>
      </c>
      <c r="K33" s="58">
        <f t="shared" si="5"/>
        <v>7.9</v>
      </c>
      <c r="L33" s="166">
        <f>SUM(IF('Indicator Data'!AB35=0,0,'Indicator Data'!AB35/1000000),SUM('Indicator Data'!AC35:AD35))</f>
        <v>910.81864000000007</v>
      </c>
      <c r="M33" s="166">
        <f>L33/(SUM('Indicator Data'!BD$26:'Indicator Data'!BD$36))*1000000</f>
        <v>244.22004021986862</v>
      </c>
      <c r="N33" s="57">
        <f t="shared" si="1"/>
        <v>8.1</v>
      </c>
      <c r="O33" s="57">
        <f>IF('Indicator Data'!AE35="No data","x",ROUND(IF('Indicator Data'!AE35&gt;O$86,10,IF('Indicator Data'!AE35&lt;O$85,0,10-(O$86-'Indicator Data'!AE35)/(O$86-O$85)*10)),1))</f>
        <v>4.3</v>
      </c>
      <c r="P33" s="160">
        <f>IF('Indicator Data'!R35="No data","x",ROUND(IF('Indicator Data'!R35&gt;P$86,10,IF('Indicator Data'!R35&lt;P$85,0,10-(P$86-'Indicator Data'!R35)/(P$86-P$85)*10)),1))</f>
        <v>0.3</v>
      </c>
      <c r="Q33" s="58">
        <f t="shared" si="6"/>
        <v>4.2</v>
      </c>
      <c r="R33" s="61">
        <f t="shared" si="7"/>
        <v>3.7</v>
      </c>
      <c r="S33" s="146">
        <f>IF(AND('Indicator Data'!AF35="No data",'Indicator Data'!AG35="No data",'Indicator Data'!AH35="No data"),"x",SUM('Indicator Data'!AF35:AH35))</f>
        <v>7.2713395723799992E-2</v>
      </c>
      <c r="T33" s="160">
        <f t="shared" si="2"/>
        <v>10</v>
      </c>
      <c r="U33" s="160">
        <f>IF('Indicator Data'!M35="No data","x",'Indicator Data'!M35)</f>
        <v>9</v>
      </c>
      <c r="V33" s="58">
        <f t="shared" si="18"/>
        <v>9.6</v>
      </c>
      <c r="W33" s="57">
        <f>IF('Indicator Data'!AI35="No data","x",ROUND(IF('Indicator Data'!AI35&gt;W$86,10,IF('Indicator Data'!AI35&lt;W$85,0,10-(W$86-'Indicator Data'!AI35)/(W$86-W$85)*10)),1))</f>
        <v>6</v>
      </c>
      <c r="X33" s="57">
        <f>IF('Indicator Data'!AJ35="No data","x",ROUND(IF('Indicator Data'!AJ35&gt;X$86,10,IF('Indicator Data'!AJ35&lt;X$85,0,10-(X$86-'Indicator Data'!AJ35)/(X$86-X$85)*10)),1))</f>
        <v>6</v>
      </c>
      <c r="Y33" s="58">
        <f t="shared" si="9"/>
        <v>6</v>
      </c>
      <c r="Z33" s="57">
        <f>IF('Indicator Data'!AL35="No data","x",ROUND(IF('Indicator Data'!AL35&gt;Z$86,10,IF('Indicator Data'!AL35&lt;Z$85,0,10-(Z$86-'Indicator Data'!AL35)/(Z$86-Z$85)*10)),1))</f>
        <v>0.1</v>
      </c>
      <c r="AA33" s="58">
        <f t="shared" si="10"/>
        <v>0.1</v>
      </c>
      <c r="AB33" s="59">
        <f>IF(OR('Indicator Data'!AM35="No data",'Indicator Data'!BD35="No data"),"x",('Indicator Data'!AM35/'Indicator Data'!BD35))</f>
        <v>0</v>
      </c>
      <c r="AC33" s="58">
        <f t="shared" ref="AC33:AC64" si="20">IF(AB33="x","x",ROUND(IF(AB33&gt;AC$86,10,IF(AB33&lt;AC$85,0,10-(AC$86-AB33)/(AC$86-AC$85)*10)),1))</f>
        <v>0</v>
      </c>
      <c r="AD33" s="57">
        <f>IF('Indicator Data'!AN35="No data","x",ROUND(IF('Indicator Data'!AN35&lt;$AD$85,10,IF('Indicator Data'!AN35&gt;$AD$86,0,($AD$86-'Indicator Data'!AN35)/($AD$86-$AD$85)*10)),1))</f>
        <v>6.3</v>
      </c>
      <c r="AE33" s="57">
        <f>IF('Indicator Data'!AO35="No data","x",ROUND(IF('Indicator Data'!AO35&gt;$AE$86,10,IF('Indicator Data'!AO35&lt;$AE$85,0,10-($AE$86-'Indicator Data'!AO35)/($AE$86-$AE$85)*10)),1))</f>
        <v>0.8</v>
      </c>
      <c r="AF33" s="60">
        <f>IF('Indicator Data'!AP35="No data","x",ROUND(IF('Indicator Data'!AP35&gt;$AF$86,10,IF('Indicator Data'!AP35&lt;$AF$85,0,10-($AF$86-'Indicator Data'!AP35)/($AF$86-$AF$85)*10)),1))</f>
        <v>8.1999999999999993</v>
      </c>
      <c r="AG33" s="57">
        <f t="shared" si="11"/>
        <v>8.1999999999999993</v>
      </c>
      <c r="AH33" s="58">
        <f t="shared" ref="AH33:AH64" si="21">ROUND(AVERAGE(AE33,AG33,AD33),1)</f>
        <v>5.0999999999999996</v>
      </c>
      <c r="AI33" s="61">
        <f t="shared" si="19"/>
        <v>6.4</v>
      </c>
    </row>
    <row r="34" spans="1:35" s="3" customFormat="1">
      <c r="A34" s="225" t="s">
        <v>2</v>
      </c>
      <c r="B34" s="90" t="s">
        <v>728</v>
      </c>
      <c r="C34" s="273" t="s">
        <v>364</v>
      </c>
      <c r="D34" s="57">
        <f>ROUND(IF('Indicator Data'!P36="No data",IF((0.1233*LN('Indicator Data'!AR36)-0.4559)&gt;D$86,0,IF((0.1233*LN('Indicator Data'!AR36)-0.4559)&lt;D$85,10,(D$86-(0.1233*LN('Indicator Data'!AR36)-0.4559))/(D$86-D$85)*10)),IF('Indicator Data'!P36&gt;D$86,0,IF('Indicator Data'!P36&lt;D$85,10,(D$86-'Indicator Data'!P36)/(D$86-D$85)*10))),1)</f>
        <v>1.8</v>
      </c>
      <c r="E34" s="57">
        <f>IF('Indicator Data'!Q36="No data","x",ROUND((IF('Indicator Data'!Q36&gt;E$86,10,IF('Indicator Data'!Q36&lt;E$85,0,10-(E$86-'Indicator Data'!Q36)/(E$86-E$85)*10))),1))</f>
        <v>0.4</v>
      </c>
      <c r="F34" s="160">
        <f>IF('Indicator Data'!AK36="No data","x",ROUND(IF('Indicator Data'!AK36&gt;F$86,10,IF('Indicator Data'!AK36&lt;F$85,0,10-(F$86-'Indicator Data'!AK36)/(F$86-F$85)*10)),1))</f>
        <v>1.9</v>
      </c>
      <c r="G34" s="58">
        <f t="shared" si="4"/>
        <v>1.4</v>
      </c>
      <c r="H34" s="146">
        <f>IF(OR('Indicator Data'!S36="No data",'Indicator Data'!T36="No data"),"x",IF(OR('Indicator Data'!U36="No data",'Indicator Data'!V36="No data"),1-(POWER((POWER(POWER((POWER((10/IF('Indicator Data'!S36&lt;10,10,'Indicator Data'!S36))*(1/'Indicator Data'!T36),0.5))*('Indicator Data'!W36)*('Indicator Data'!Y36),(1/3)),-1)+POWER(POWER((1*('Indicator Data'!X36)*('Indicator Data'!Z36)),(1/3)),-1))/2,-1)/POWER((((POWER((10/IF('Indicator Data'!S36&lt;10,10,'Indicator Data'!S36))*(1/'Indicator Data'!T36),0.5)+1)/2)*(('Indicator Data'!W36+'Indicator Data'!X36)/2)*(('Indicator Data'!Y36+'Indicator Data'!Z36)/2)),(1/3))),IF(OR('Indicator Data'!S36="No data",'Indicator Data'!T36="No data"),"x",1-(POWER((POWER(POWER((POWER((10/IF('Indicator Data'!S36&lt;10,10,'Indicator Data'!S36))*(1/'Indicator Data'!T36),0.5))*(POWER(('Indicator Data'!W36*'Indicator Data'!U36),0.5))*('Indicator Data'!Y36),(1/3)),-1)+POWER(POWER(1*(POWER(('Indicator Data'!X36*'Indicator Data'!V36),0.5))*('Indicator Data'!Z36),(1/3)),-1))/2,-1)/POWER((((POWER((10/IF('Indicator Data'!S36&lt;10,10,'Indicator Data'!S36))*(1/'Indicator Data'!T36),0.5)+1)/2)*((POWER(('Indicator Data'!W36*'Indicator Data'!U36),0.5)+POWER(('Indicator Data'!X36*'Indicator Data'!V36),0.5))/2)*(('Indicator Data'!Y36+'Indicator Data'!Z36)/2)),(1/3))))))</f>
        <v>0.32348570645941566</v>
      </c>
      <c r="I34" s="57">
        <f t="shared" si="0"/>
        <v>5.9</v>
      </c>
      <c r="J34" s="57">
        <f>IF('Indicator Data'!AA36="No data","x",ROUND(IF('Indicator Data'!AA36&gt;J$86,10,IF('Indicator Data'!AA36&lt;J$85,0,10-(J$86-'Indicator Data'!AA36)/(J$86-J$85)*10)),1))</f>
        <v>8.6999999999999993</v>
      </c>
      <c r="K34" s="58">
        <f t="shared" si="5"/>
        <v>7.3</v>
      </c>
      <c r="L34" s="166">
        <f>SUM(IF('Indicator Data'!AB36=0,0,'Indicator Data'!AB36/1000000),SUM('Indicator Data'!AC36:AD36))</f>
        <v>910.81864000000007</v>
      </c>
      <c r="M34" s="254">
        <f>L34/(SUM('Indicator Data'!BD$26:'Indicator Data'!BD$36))*1000000</f>
        <v>244.22004021986862</v>
      </c>
      <c r="N34" s="57">
        <f t="shared" si="1"/>
        <v>8.1</v>
      </c>
      <c r="O34" s="57">
        <f>IF('Indicator Data'!AE36="No data","x",ROUND(IF('Indicator Data'!AE36&gt;O$86,10,IF('Indicator Data'!AE36&lt;O$85,0,10-(O$86-'Indicator Data'!AE36)/(O$86-O$85)*10)),1))</f>
        <v>4.3</v>
      </c>
      <c r="P34" s="160">
        <f>IF('Indicator Data'!R36="No data","x",ROUND(IF('Indicator Data'!R36&gt;P$86,10,IF('Indicator Data'!R36&lt;P$85,0,10-(P$86-'Indicator Data'!R36)/(P$86-P$85)*10)),1))</f>
        <v>0</v>
      </c>
      <c r="Q34" s="58">
        <f t="shared" si="6"/>
        <v>4.0999999999999996</v>
      </c>
      <c r="R34" s="61">
        <f t="shared" si="7"/>
        <v>3.6</v>
      </c>
      <c r="S34" s="146">
        <f>IF(AND('Indicator Data'!AF36="No data",'Indicator Data'!AG36="No data",'Indicator Data'!AH36="No data"),"x",SUM('Indicator Data'!AF36:AH36))</f>
        <v>7.24557126499E-2</v>
      </c>
      <c r="T34" s="160">
        <f t="shared" si="2"/>
        <v>10</v>
      </c>
      <c r="U34" s="160">
        <f>IF('Indicator Data'!M36="No data","x",'Indicator Data'!M36)</f>
        <v>1</v>
      </c>
      <c r="V34" s="58">
        <f t="shared" si="18"/>
        <v>7.8</v>
      </c>
      <c r="W34" s="57">
        <f>IF('Indicator Data'!AI36="No data","x",ROUND(IF('Indicator Data'!AI36&gt;W$86,10,IF('Indicator Data'!AI36&lt;W$85,0,10-(W$86-'Indicator Data'!AI36)/(W$86-W$85)*10)),1))</f>
        <v>6</v>
      </c>
      <c r="X34" s="57">
        <f>IF('Indicator Data'!AJ36="No data","x",ROUND(IF('Indicator Data'!AJ36&gt;X$86,10,IF('Indicator Data'!AJ36&lt;X$85,0,10-(X$86-'Indicator Data'!AJ36)/(X$86-X$85)*10)),1))</f>
        <v>6</v>
      </c>
      <c r="Y34" s="58">
        <f t="shared" si="9"/>
        <v>6</v>
      </c>
      <c r="Z34" s="57">
        <f>IF('Indicator Data'!AL36="No data","x",ROUND(IF('Indicator Data'!AL36&gt;Z$86,10,IF('Indicator Data'!AL36&lt;Z$85,0,10-(Z$86-'Indicator Data'!AL36)/(Z$86-Z$85)*10)),1))</f>
        <v>0.4</v>
      </c>
      <c r="AA34" s="58">
        <f t="shared" si="10"/>
        <v>0.4</v>
      </c>
      <c r="AB34" s="59">
        <f>IF(OR('Indicator Data'!AM36="No data",'Indicator Data'!BD36="No data"),"x",('Indicator Data'!AM36/'Indicator Data'!BD36))</f>
        <v>9.2282929446481261E-3</v>
      </c>
      <c r="AC34" s="58">
        <f t="shared" si="20"/>
        <v>1.8</v>
      </c>
      <c r="AD34" s="57">
        <f>IF('Indicator Data'!AN36="No data","x",ROUND(IF('Indicator Data'!AN36&lt;$AD$85,10,IF('Indicator Data'!AN36&gt;$AD$86,0,($AD$86-'Indicator Data'!AN36)/($AD$86-$AD$85)*10)),1))</f>
        <v>6.3</v>
      </c>
      <c r="AE34" s="57">
        <f>IF('Indicator Data'!AO36="No data","x",ROUND(IF('Indicator Data'!AO36&gt;$AE$86,10,IF('Indicator Data'!AO36&lt;$AE$85,0,10-($AE$86-'Indicator Data'!AO36)/($AE$86-$AE$85)*10)),1))</f>
        <v>0.8</v>
      </c>
      <c r="AF34" s="60">
        <f>IF('Indicator Data'!AP36="No data","x",ROUND(IF('Indicator Data'!AP36&gt;$AF$86,10,IF('Indicator Data'!AP36&lt;$AF$85,0,10-($AF$86-'Indicator Data'!AP36)/($AF$86-$AF$85)*10)),1))</f>
        <v>8.1999999999999993</v>
      </c>
      <c r="AG34" s="57">
        <f t="shared" si="11"/>
        <v>8.1999999999999993</v>
      </c>
      <c r="AH34" s="58">
        <f t="shared" si="21"/>
        <v>5.0999999999999996</v>
      </c>
      <c r="AI34" s="61">
        <f t="shared" si="19"/>
        <v>5.4</v>
      </c>
    </row>
    <row r="35" spans="1:35" s="3" customFormat="1">
      <c r="A35" s="226" t="s">
        <v>4</v>
      </c>
      <c r="B35" s="228" t="s">
        <v>301</v>
      </c>
      <c r="C35" s="274" t="s">
        <v>365</v>
      </c>
      <c r="D35" s="242">
        <f>ROUND(IF('Indicator Data'!P37="No data",IF((0.1233*LN('Indicator Data'!AR37)-0.4559)&gt;D$86,0,IF((0.1233*LN('Indicator Data'!AR37)-0.4559)&lt;D$85,10,(D$86-(0.1233*LN('Indicator Data'!AR37)-0.4559))/(D$86-D$85)*10)),IF('Indicator Data'!P37&gt;D$86,0,IF('Indicator Data'!P37&lt;D$85,10,(D$86-'Indicator Data'!P37)/(D$86-D$85)*10))),1)</f>
        <v>7.8</v>
      </c>
      <c r="E35" s="242">
        <f>IF('Indicator Data'!Q37="No data","x",ROUND((IF('Indicator Data'!Q37&gt;E$86,10,IF('Indicator Data'!Q37&lt;E$85,0,10-(E$86-'Indicator Data'!Q37)/(E$86-E$85)*10))),1))</f>
        <v>1.8</v>
      </c>
      <c r="F35" s="243">
        <f>IF('Indicator Data'!AK37="No data","x",ROUND(IF('Indicator Data'!AK37&gt;F$86,10,IF('Indicator Data'!AK37&lt;F$85,0,10-(F$86-'Indicator Data'!AK37)/(F$86-F$85)*10)),1))</f>
        <v>4.7</v>
      </c>
      <c r="G35" s="244">
        <f t="shared" si="4"/>
        <v>5.3</v>
      </c>
      <c r="H35" s="245">
        <f>IF(OR('Indicator Data'!S37="No data",'Indicator Data'!T37="No data"),"x",IF(OR('Indicator Data'!U37="No data",'Indicator Data'!V37="No data"),1-(POWER((POWER(POWER((POWER((10/IF('Indicator Data'!S37&lt;10,10,'Indicator Data'!S37))*(1/'Indicator Data'!T37),0.5))*('Indicator Data'!W37)*('Indicator Data'!Y37),(1/3)),-1)+POWER(POWER((1*('Indicator Data'!X37)*('Indicator Data'!Z37)),(1/3)),-1))/2,-1)/POWER((((POWER((10/IF('Indicator Data'!S37&lt;10,10,'Indicator Data'!S37))*(1/'Indicator Data'!T37),0.5)+1)/2)*(('Indicator Data'!W37+'Indicator Data'!X37)/2)*(('Indicator Data'!Y37+'Indicator Data'!Z37)/2)),(1/3))),IF(OR('Indicator Data'!S37="No data",'Indicator Data'!T37="No data"),"x",1-(POWER((POWER(POWER((POWER((10/IF('Indicator Data'!S37&lt;10,10,'Indicator Data'!S37))*(1/'Indicator Data'!T37),0.5))*(POWER(('Indicator Data'!W37*'Indicator Data'!U37),0.5))*('Indicator Data'!Y37),(1/3)),-1)+POWER(POWER(1*(POWER(('Indicator Data'!X37*'Indicator Data'!V37),0.5))*('Indicator Data'!Z37),(1/3)),-1))/2,-1)/POWER((((POWER((10/IF('Indicator Data'!S37&lt;10,10,'Indicator Data'!S37))*(1/'Indicator Data'!T37),0.5)+1)/2)*((POWER(('Indicator Data'!W37*'Indicator Data'!U37),0.5)+POWER(('Indicator Data'!X37*'Indicator Data'!V37),0.5))/2)*(('Indicator Data'!Y37+'Indicator Data'!Z37)/2)),(1/3))))))</f>
        <v>0.44893360200457311</v>
      </c>
      <c r="I35" s="242">
        <f t="shared" ref="I35:I66" si="22">IF(H35="x","x",ROUND(IF(H35&gt;I$86,10,IF(H35&lt;I$85,0,10-(I$86-H35)/(I$86-I$85)*10)),1))</f>
        <v>8.1999999999999993</v>
      </c>
      <c r="J35" s="242">
        <f>IF('Indicator Data'!AA37="No data","x",ROUND(IF('Indicator Data'!AA37&gt;J$86,10,IF('Indicator Data'!AA37&lt;J$85,0,10-(J$86-'Indicator Data'!AA37)/(J$86-J$85)*10)),1))</f>
        <v>4.0999999999999996</v>
      </c>
      <c r="K35" s="244">
        <f t="shared" si="5"/>
        <v>6.2</v>
      </c>
      <c r="L35" s="246">
        <f>SUM(IF('Indicator Data'!AB37=0,0,'Indicator Data'!AB37/1000000),SUM('Indicator Data'!AC37:AD37))</f>
        <v>728.2847549999999</v>
      </c>
      <c r="M35" s="246">
        <f>L35/(SUM('Indicator Data'!BD$37:'Indicator Data'!BD$45))*1000000</f>
        <v>123.54069566249935</v>
      </c>
      <c r="N35" s="242">
        <f t="shared" ref="N35:N66" si="23">IF(M35="x","x",ROUND(IF(M35&gt;N$86,10,IF(M35&lt;N$85,0,10-(N$86-M35)/(N$86-N$85)*10)),1))</f>
        <v>4.0999999999999996</v>
      </c>
      <c r="O35" s="242">
        <f>IF('Indicator Data'!AE37="No data","x",ROUND(IF('Indicator Data'!AE37&gt;O$86,10,IF('Indicator Data'!AE37&lt;O$85,0,10-(O$86-'Indicator Data'!AE37)/(O$86-O$85)*10)),1))</f>
        <v>10</v>
      </c>
      <c r="P35" s="243">
        <f>IF('Indicator Data'!R37="No data","x",ROUND(IF('Indicator Data'!R37&gt;P$86,10,IF('Indicator Data'!R37&lt;P$85,0,10-(P$86-'Indicator Data'!R37)/(P$86-P$85)*10)),1))</f>
        <v>9.1999999999999993</v>
      </c>
      <c r="Q35" s="244">
        <f t="shared" si="6"/>
        <v>7.8</v>
      </c>
      <c r="R35" s="249">
        <f t="shared" si="7"/>
        <v>6.2</v>
      </c>
      <c r="S35" s="245">
        <f>IF(AND('Indicator Data'!AF37="No data",'Indicator Data'!AG37="No data",'Indicator Data'!AH37="No data"),"x",SUM('Indicator Data'!AF37:AH37))</f>
        <v>2.0527348791699999E-3</v>
      </c>
      <c r="T35" s="243">
        <f t="shared" ref="T35:T66" si="24">IF(S35="x","x",ROUND(IF(S35&gt;T$86,10,IF(S35&lt;T$85,0,10-(T$86-S35)/(T$86-T$85)*10)),1))</f>
        <v>0.4</v>
      </c>
      <c r="U35" s="243">
        <f>IF('Indicator Data'!M37="No data","x",'Indicator Data'!M37)</f>
        <v>1</v>
      </c>
      <c r="V35" s="244">
        <f>ROUND(IF(T35="x",U35,IF(U35="x",T35,(10-GEOMEAN(((10-T35)/10*9+1),((10-U35)/10*9+1))))/9*10),1)</f>
        <v>0.7</v>
      </c>
      <c r="W35" s="242">
        <f>IF('Indicator Data'!AI37="No data","x",ROUND(IF('Indicator Data'!AI37&gt;W$86,10,IF('Indicator Data'!AI37&lt;W$85,0,10-(W$86-'Indicator Data'!AI37)/(W$86-W$85)*10)),1))</f>
        <v>1.8</v>
      </c>
      <c r="X35" s="242">
        <f>IF('Indicator Data'!AJ37="No data","x",ROUND(IF('Indicator Data'!AJ37&gt;X$86,10,IF('Indicator Data'!AJ37&lt;X$85,0,10-(X$86-'Indicator Data'!AJ37)/(X$86-X$85)*10)),1))</f>
        <v>6.8</v>
      </c>
      <c r="Y35" s="244">
        <f t="shared" si="9"/>
        <v>4.3</v>
      </c>
      <c r="Z35" s="242">
        <f>IF('Indicator Data'!AL37="No data","x",ROUND(IF('Indicator Data'!AL37&gt;Z$86,10,IF('Indicator Data'!AL37&lt;Z$85,0,10-(Z$86-'Indicator Data'!AL37)/(Z$86-Z$85)*10)),1))</f>
        <v>3</v>
      </c>
      <c r="AA35" s="244">
        <f t="shared" si="10"/>
        <v>3</v>
      </c>
      <c r="AB35" s="247">
        <f>IF(OR('Indicator Data'!AM37="No data",'Indicator Data'!BD37="No data"),"x",('Indicator Data'!AM37/'Indicator Data'!BD37))</f>
        <v>0</v>
      </c>
      <c r="AC35" s="244">
        <f t="shared" si="20"/>
        <v>0</v>
      </c>
      <c r="AD35" s="242">
        <f>IF('Indicator Data'!AN37="No data","x",ROUND(IF('Indicator Data'!AN37&lt;$AD$85,10,IF('Indicator Data'!AN37&gt;$AD$86,0,($AD$86-'Indicator Data'!AN37)/($AD$86-$AD$85)*10)),1))</f>
        <v>4.3</v>
      </c>
      <c r="AE35" s="242">
        <f>IF('Indicator Data'!AO37="No data","x",ROUND(IF('Indicator Data'!AO37&gt;$AE$86,10,IF('Indicator Data'!AO37&lt;$AE$85,0,10-($AE$86-'Indicator Data'!AO37)/($AE$86-$AE$85)*10)),1))</f>
        <v>0.3</v>
      </c>
      <c r="AF35" s="248">
        <f>IF('Indicator Data'!AP37="No data","x",ROUND(IF('Indicator Data'!AP37&gt;$AF$86,10,IF('Indicator Data'!AP37&lt;$AF$85,0,10-($AF$86-'Indicator Data'!AP37)/($AF$86-$AF$85)*10)),1))</f>
        <v>7.3</v>
      </c>
      <c r="AG35" s="242">
        <f t="shared" si="11"/>
        <v>7.3</v>
      </c>
      <c r="AH35" s="244">
        <f t="shared" si="21"/>
        <v>4</v>
      </c>
      <c r="AI35" s="249">
        <f t="shared" si="19"/>
        <v>3.1</v>
      </c>
    </row>
    <row r="36" spans="1:35" s="3" customFormat="1">
      <c r="A36" s="224" t="s">
        <v>4</v>
      </c>
      <c r="B36" s="234" t="s">
        <v>729</v>
      </c>
      <c r="C36" s="275" t="s">
        <v>366</v>
      </c>
      <c r="D36" s="57">
        <f>ROUND(IF('Indicator Data'!P38="No data",IF((0.1233*LN('Indicator Data'!AR38)-0.4559)&gt;D$86,0,IF((0.1233*LN('Indicator Data'!AR38)-0.4559)&lt;D$85,10,(D$86-(0.1233*LN('Indicator Data'!AR38)-0.4559))/(D$86-D$85)*10)),IF('Indicator Data'!P38&gt;D$86,0,IF('Indicator Data'!P38&lt;D$85,10,(D$86-'Indicator Data'!P38)/(D$86-D$85)*10))),1)</f>
        <v>1.3</v>
      </c>
      <c r="E36" s="57">
        <f>IF('Indicator Data'!Q38="No data","x",ROUND((IF('Indicator Data'!Q38&gt;E$86,10,IF('Indicator Data'!Q38&lt;E$85,0,10-(E$86-'Indicator Data'!Q38)/(E$86-E$85)*10))),1))</f>
        <v>0.9</v>
      </c>
      <c r="F36" s="160">
        <f>IF('Indicator Data'!AK38="No data","x",ROUND(IF('Indicator Data'!AK38&gt;F$86,10,IF('Indicator Data'!AK38&lt;F$85,0,10-(F$86-'Indicator Data'!AK38)/(F$86-F$85)*10)),1))</f>
        <v>5.7</v>
      </c>
      <c r="G36" s="58">
        <f t="shared" si="4"/>
        <v>3</v>
      </c>
      <c r="H36" s="146">
        <f>IF(OR('Indicator Data'!S38="No data",'Indicator Data'!T38="No data"),"x",IF(OR('Indicator Data'!U38="No data",'Indicator Data'!V38="No data"),1-(POWER((POWER(POWER((POWER((10/IF('Indicator Data'!S38&lt;10,10,'Indicator Data'!S38))*(1/'Indicator Data'!T38),0.5))*('Indicator Data'!W38)*('Indicator Data'!Y38),(1/3)),-1)+POWER(POWER((1*('Indicator Data'!X38)*('Indicator Data'!Z38)),(1/3)),-1))/2,-1)/POWER((((POWER((10/IF('Indicator Data'!S38&lt;10,10,'Indicator Data'!S38))*(1/'Indicator Data'!T38),0.5)+1)/2)*(('Indicator Data'!W38+'Indicator Data'!X38)/2)*(('Indicator Data'!Y38+'Indicator Data'!Z38)/2)),(1/3))),IF(OR('Indicator Data'!S38="No data",'Indicator Data'!T38="No data"),"x",1-(POWER((POWER(POWER((POWER((10/IF('Indicator Data'!S38&lt;10,10,'Indicator Data'!S38))*(1/'Indicator Data'!T38),0.5))*(POWER(('Indicator Data'!W38*'Indicator Data'!U38),0.5))*('Indicator Data'!Y38),(1/3)),-1)+POWER(POWER(1*(POWER(('Indicator Data'!X38*'Indicator Data'!V38),0.5))*('Indicator Data'!Z38),(1/3)),-1))/2,-1)/POWER((((POWER((10/IF('Indicator Data'!S38&lt;10,10,'Indicator Data'!S38))*(1/'Indicator Data'!T38),0.5)+1)/2)*((POWER(('Indicator Data'!W38*'Indicator Data'!U38),0.5)+POWER(('Indicator Data'!X38*'Indicator Data'!V38),0.5))/2)*(('Indicator Data'!Y38+'Indicator Data'!Z38)/2)),(1/3))))))</f>
        <v>0.22392323020418436</v>
      </c>
      <c r="I36" s="57">
        <f t="shared" si="22"/>
        <v>4.0999999999999996</v>
      </c>
      <c r="J36" s="57">
        <f>IF('Indicator Data'!AA38="No data","x",ROUND(IF('Indicator Data'!AA38&gt;J$86,10,IF('Indicator Data'!AA38&lt;J$85,0,10-(J$86-'Indicator Data'!AA38)/(J$86-J$85)*10)),1))</f>
        <v>4.0999999999999996</v>
      </c>
      <c r="K36" s="58">
        <f t="shared" si="5"/>
        <v>4.0999999999999996</v>
      </c>
      <c r="L36" s="166">
        <f>SUM(IF('Indicator Data'!AB38=0,0,'Indicator Data'!AB38/1000000),SUM('Indicator Data'!AC38:AD38))</f>
        <v>728.2847549999999</v>
      </c>
      <c r="M36" s="166">
        <f>L36/(SUM('Indicator Data'!BD$37:'Indicator Data'!BD$45))*1000000</f>
        <v>123.54069566249935</v>
      </c>
      <c r="N36" s="57">
        <f t="shared" si="23"/>
        <v>4.0999999999999996</v>
      </c>
      <c r="O36" s="57">
        <f>IF('Indicator Data'!AE38="No data","x",ROUND(IF('Indicator Data'!AE38&gt;O$86,10,IF('Indicator Data'!AE38&lt;O$85,0,10-(O$86-'Indicator Data'!AE38)/(O$86-O$85)*10)),1))</f>
        <v>10</v>
      </c>
      <c r="P36" s="160">
        <f>IF('Indicator Data'!R38="No data","x",ROUND(IF('Indicator Data'!R38&gt;P$86,10,IF('Indicator Data'!R38&lt;P$85,0,10-(P$86-'Indicator Data'!R38)/(P$86-P$85)*10)),1))</f>
        <v>9.1999999999999993</v>
      </c>
      <c r="Q36" s="58">
        <f t="shared" si="6"/>
        <v>7.8</v>
      </c>
      <c r="R36" s="61">
        <f t="shared" si="7"/>
        <v>4.5</v>
      </c>
      <c r="S36" s="146">
        <f>IF(AND('Indicator Data'!AF38="No data",'Indicator Data'!AG38="No data",'Indicator Data'!AH38="No data"),"x",SUM('Indicator Data'!AF38:AH38))</f>
        <v>3.7594929586999998E-4</v>
      </c>
      <c r="T36" s="160">
        <f t="shared" si="24"/>
        <v>0.1</v>
      </c>
      <c r="U36" s="160">
        <f>IF('Indicator Data'!M38="No data","x",'Indicator Data'!M38)</f>
        <v>1</v>
      </c>
      <c r="V36" s="58">
        <f t="shared" si="18"/>
        <v>0.6</v>
      </c>
      <c r="W36" s="57">
        <f>IF('Indicator Data'!AI38="No data","x",ROUND(IF('Indicator Data'!AI38&gt;W$86,10,IF('Indicator Data'!AI38&lt;W$85,0,10-(W$86-'Indicator Data'!AI38)/(W$86-W$85)*10)),1))</f>
        <v>4.9000000000000004</v>
      </c>
      <c r="X36" s="57">
        <f>IF('Indicator Data'!AJ38="No data","x",ROUND(IF('Indicator Data'!AJ38&gt;X$86,10,IF('Indicator Data'!AJ38&lt;X$85,0,10-(X$86-'Indicator Data'!AJ38)/(X$86-X$85)*10)),1))</f>
        <v>10</v>
      </c>
      <c r="Y36" s="58">
        <f t="shared" si="9"/>
        <v>7.5</v>
      </c>
      <c r="Z36" s="57">
        <f>IF('Indicator Data'!AL38="No data","x",ROUND(IF('Indicator Data'!AL38&gt;Z$86,10,IF('Indicator Data'!AL38&lt;Z$85,0,10-(Z$86-'Indicator Data'!AL38)/(Z$86-Z$85)*10)),1))</f>
        <v>1</v>
      </c>
      <c r="AA36" s="58">
        <f t="shared" si="10"/>
        <v>1</v>
      </c>
      <c r="AB36" s="59">
        <f>IF(OR('Indicator Data'!AM38="No data",'Indicator Data'!BD38="No data"),"x",('Indicator Data'!AM38/'Indicator Data'!BD38))</f>
        <v>0</v>
      </c>
      <c r="AC36" s="58">
        <f t="shared" si="20"/>
        <v>0</v>
      </c>
      <c r="AD36" s="57">
        <f>IF('Indicator Data'!AN38="No data","x",ROUND(IF('Indicator Data'!AN38&lt;$AD$85,10,IF('Indicator Data'!AN38&gt;$AD$86,0,($AD$86-'Indicator Data'!AN38)/($AD$86-$AD$85)*10)),1))</f>
        <v>4.3</v>
      </c>
      <c r="AE36" s="57">
        <f>IF('Indicator Data'!AO38="No data","x",ROUND(IF('Indicator Data'!AO38&gt;$AE$86,10,IF('Indicator Data'!AO38&lt;$AE$85,0,10-($AE$86-'Indicator Data'!AO38)/($AE$86-$AE$85)*10)),1))</f>
        <v>0.3</v>
      </c>
      <c r="AF36" s="60">
        <f>IF('Indicator Data'!AP38="No data","x",ROUND(IF('Indicator Data'!AP38&gt;$AF$86,10,IF('Indicator Data'!AP38&lt;$AF$85,0,10-($AF$86-'Indicator Data'!AP38)/($AF$86-$AF$85)*10)),1))</f>
        <v>7.3</v>
      </c>
      <c r="AG36" s="57">
        <f t="shared" si="11"/>
        <v>7.3</v>
      </c>
      <c r="AH36" s="58">
        <f t="shared" si="21"/>
        <v>4</v>
      </c>
      <c r="AI36" s="61">
        <f t="shared" si="19"/>
        <v>3.9</v>
      </c>
    </row>
    <row r="37" spans="1:35" s="3" customFormat="1">
      <c r="A37" s="224" t="s">
        <v>4</v>
      </c>
      <c r="B37" s="234" t="s">
        <v>302</v>
      </c>
      <c r="C37" s="275" t="s">
        <v>367</v>
      </c>
      <c r="D37" s="57">
        <f>ROUND(IF('Indicator Data'!P39="No data",IF((0.1233*LN('Indicator Data'!AR39)-0.4559)&gt;D$86,0,IF((0.1233*LN('Indicator Data'!AR39)-0.4559)&lt;D$85,10,(D$86-(0.1233*LN('Indicator Data'!AR39)-0.4559))/(D$86-D$85)*10)),IF('Indicator Data'!P39&gt;D$86,0,IF('Indicator Data'!P39&lt;D$85,10,(D$86-'Indicator Data'!P39)/(D$86-D$85)*10))),1)</f>
        <v>7</v>
      </c>
      <c r="E37" s="57">
        <f>IF('Indicator Data'!Q39="No data","x",ROUND((IF('Indicator Data'!Q39&gt;E$86,10,IF('Indicator Data'!Q39&lt;E$85,0,10-(E$86-'Indicator Data'!Q39)/(E$86-E$85)*10))),1))</f>
        <v>0.5</v>
      </c>
      <c r="F37" s="160">
        <f>IF('Indicator Data'!AK39="No data","x",ROUND(IF('Indicator Data'!AK39&gt;F$86,10,IF('Indicator Data'!AK39&lt;F$85,0,10-(F$86-'Indicator Data'!AK39)/(F$86-F$85)*10)),1))</f>
        <v>3.7</v>
      </c>
      <c r="G37" s="58">
        <f t="shared" si="4"/>
        <v>4.2</v>
      </c>
      <c r="H37" s="146">
        <f>IF(OR('Indicator Data'!S39="No data",'Indicator Data'!T39="No data"),"x",IF(OR('Indicator Data'!U39="No data",'Indicator Data'!V39="No data"),1-(POWER((POWER(POWER((POWER((10/IF('Indicator Data'!S39&lt;10,10,'Indicator Data'!S39))*(1/'Indicator Data'!T39),0.5))*('Indicator Data'!W39)*('Indicator Data'!Y39),(1/3)),-1)+POWER(POWER((1*('Indicator Data'!X39)*('Indicator Data'!Z39)),(1/3)),-1))/2,-1)/POWER((((POWER((10/IF('Indicator Data'!S39&lt;10,10,'Indicator Data'!S39))*(1/'Indicator Data'!T39),0.5)+1)/2)*(('Indicator Data'!W39+'Indicator Data'!X39)/2)*(('Indicator Data'!Y39+'Indicator Data'!Z39)/2)),(1/3))),IF(OR('Indicator Data'!S39="No data",'Indicator Data'!T39="No data"),"x",1-(POWER((POWER(POWER((POWER((10/IF('Indicator Data'!S39&lt;10,10,'Indicator Data'!S39))*(1/'Indicator Data'!T39),0.5))*(POWER(('Indicator Data'!W39*'Indicator Data'!U39),0.5))*('Indicator Data'!Y39),(1/3)),-1)+POWER(POWER(1*(POWER(('Indicator Data'!X39*'Indicator Data'!V39),0.5))*('Indicator Data'!Z39),(1/3)),-1))/2,-1)/POWER((((POWER((10/IF('Indicator Data'!S39&lt;10,10,'Indicator Data'!S39))*(1/'Indicator Data'!T39),0.5)+1)/2)*((POWER(('Indicator Data'!W39*'Indicator Data'!U39),0.5)+POWER(('Indicator Data'!X39*'Indicator Data'!V39),0.5))/2)*(('Indicator Data'!Y39+'Indicator Data'!Z39)/2)),(1/3))))))</f>
        <v>0.36617708127218318</v>
      </c>
      <c r="I37" s="57">
        <f t="shared" si="22"/>
        <v>6.7</v>
      </c>
      <c r="J37" s="57">
        <f>IF('Indicator Data'!AA39="No data","x",ROUND(IF('Indicator Data'!AA39&gt;J$86,10,IF('Indicator Data'!AA39&lt;J$85,0,10-(J$86-'Indicator Data'!AA39)/(J$86-J$85)*10)),1))</f>
        <v>4.0999999999999996</v>
      </c>
      <c r="K37" s="58">
        <f t="shared" si="5"/>
        <v>5.4</v>
      </c>
      <c r="L37" s="166">
        <f>SUM(IF('Indicator Data'!AB39=0,0,'Indicator Data'!AB39/1000000),SUM('Indicator Data'!AC39:AD39))</f>
        <v>728.2847549999999</v>
      </c>
      <c r="M37" s="166">
        <f>L37/(SUM('Indicator Data'!BD$37:'Indicator Data'!BD$45))*1000000</f>
        <v>123.54069566249935</v>
      </c>
      <c r="N37" s="57">
        <f t="shared" si="23"/>
        <v>4.0999999999999996</v>
      </c>
      <c r="O37" s="57">
        <f>IF('Indicator Data'!AE39="No data","x",ROUND(IF('Indicator Data'!AE39&gt;O$86,10,IF('Indicator Data'!AE39&lt;O$85,0,10-(O$86-'Indicator Data'!AE39)/(O$86-O$85)*10)),1))</f>
        <v>10</v>
      </c>
      <c r="P37" s="160">
        <f>IF('Indicator Data'!R39="No data","x",ROUND(IF('Indicator Data'!R39&gt;P$86,10,IF('Indicator Data'!R39&lt;P$85,0,10-(P$86-'Indicator Data'!R39)/(P$86-P$85)*10)),1))</f>
        <v>9.1999999999999993</v>
      </c>
      <c r="Q37" s="58">
        <f t="shared" si="6"/>
        <v>7.8</v>
      </c>
      <c r="R37" s="61">
        <f t="shared" si="7"/>
        <v>5.4</v>
      </c>
      <c r="S37" s="146">
        <f>IF(AND('Indicator Data'!AF39="No data",'Indicator Data'!AG39="No data",'Indicator Data'!AH39="No data"),"x",SUM('Indicator Data'!AF39:AH39))</f>
        <v>3.7525808887000001E-4</v>
      </c>
      <c r="T37" s="160">
        <f t="shared" si="24"/>
        <v>0.1</v>
      </c>
      <c r="U37" s="160">
        <f>IF('Indicator Data'!M39="No data","x",'Indicator Data'!M39)</f>
        <v>1</v>
      </c>
      <c r="V37" s="58">
        <f>ROUND(IF(T37="x",U37,IF(U37="x",T37,(10-GEOMEAN(((10-T37)/10*9+1),((10-U37)/10*9+1))))/9*10),1)</f>
        <v>0.6</v>
      </c>
      <c r="W37" s="57">
        <f>IF('Indicator Data'!AI39="No data","x",ROUND(IF('Indicator Data'!AI39&gt;W$86,10,IF('Indicator Data'!AI39&lt;W$85,0,10-(W$86-'Indicator Data'!AI39)/(W$86-W$85)*10)),1))</f>
        <v>6.7</v>
      </c>
      <c r="X37" s="57">
        <f>IF('Indicator Data'!AJ39="No data","x",ROUND(IF('Indicator Data'!AJ39&gt;X$86,10,IF('Indicator Data'!AJ39&lt;X$85,0,10-(X$86-'Indicator Data'!AJ39)/(X$86-X$85)*10)),1))</f>
        <v>10</v>
      </c>
      <c r="Y37" s="58">
        <f t="shared" si="9"/>
        <v>8.4</v>
      </c>
      <c r="Z37" s="57">
        <f>IF('Indicator Data'!AL39="No data","x",ROUND(IF('Indicator Data'!AL39&gt;Z$86,10,IF('Indicator Data'!AL39&lt;Z$85,0,10-(Z$86-'Indicator Data'!AL39)/(Z$86-Z$85)*10)),1))</f>
        <v>3.1</v>
      </c>
      <c r="AA37" s="58">
        <f t="shared" si="10"/>
        <v>3.1</v>
      </c>
      <c r="AB37" s="59">
        <f>IF(OR('Indicator Data'!AM39="No data",'Indicator Data'!BD39="No data"),"x",('Indicator Data'!AM39/'Indicator Data'!BD39))</f>
        <v>0</v>
      </c>
      <c r="AC37" s="58">
        <f t="shared" si="20"/>
        <v>0</v>
      </c>
      <c r="AD37" s="57">
        <f>IF('Indicator Data'!AN39="No data","x",ROUND(IF('Indicator Data'!AN39&lt;$AD$85,10,IF('Indicator Data'!AN39&gt;$AD$86,0,($AD$86-'Indicator Data'!AN39)/($AD$86-$AD$85)*10)),1))</f>
        <v>4.3</v>
      </c>
      <c r="AE37" s="57">
        <f>IF('Indicator Data'!AO39="No data","x",ROUND(IF('Indicator Data'!AO39&gt;$AE$86,10,IF('Indicator Data'!AO39&lt;$AE$85,0,10-($AE$86-'Indicator Data'!AO39)/($AE$86-$AE$85)*10)),1))</f>
        <v>0.3</v>
      </c>
      <c r="AF37" s="60">
        <f>IF('Indicator Data'!AP39="No data","x",ROUND(IF('Indicator Data'!AP39&gt;$AF$86,10,IF('Indicator Data'!AP39&lt;$AF$85,0,10-($AF$86-'Indicator Data'!AP39)/($AF$86-$AF$85)*10)),1))</f>
        <v>7.3</v>
      </c>
      <c r="AG37" s="57">
        <f t="shared" si="11"/>
        <v>7.3</v>
      </c>
      <c r="AH37" s="58">
        <f t="shared" si="21"/>
        <v>4</v>
      </c>
      <c r="AI37" s="61">
        <f t="shared" si="19"/>
        <v>4.8</v>
      </c>
    </row>
    <row r="38" spans="1:35" s="3" customFormat="1">
      <c r="A38" s="224" t="s">
        <v>4</v>
      </c>
      <c r="B38" s="234" t="s">
        <v>303</v>
      </c>
      <c r="C38" s="275" t="s">
        <v>368</v>
      </c>
      <c r="D38" s="57">
        <f>ROUND(IF('Indicator Data'!P40="No data",IF((0.1233*LN('Indicator Data'!AR40)-0.4559)&gt;D$86,0,IF((0.1233*LN('Indicator Data'!AR40)-0.4559)&lt;D$85,10,(D$86-(0.1233*LN('Indicator Data'!AR40)-0.4559))/(D$86-D$85)*10)),IF('Indicator Data'!P40&gt;D$86,0,IF('Indicator Data'!P40&lt;D$85,10,(D$86-'Indicator Data'!P40)/(D$86-D$85)*10))),1)</f>
        <v>4.8</v>
      </c>
      <c r="E38" s="57">
        <f>IF('Indicator Data'!Q40="No data","x",ROUND((IF('Indicator Data'!Q40&gt;E$86,10,IF('Indicator Data'!Q40&lt;E$85,0,10-(E$86-'Indicator Data'!Q40)/(E$86-E$85)*10))),1))</f>
        <v>1.3</v>
      </c>
      <c r="F38" s="160">
        <f>IF('Indicator Data'!AK40="No data","x",ROUND(IF('Indicator Data'!AK40&gt;F$86,10,IF('Indicator Data'!AK40&lt;F$85,0,10-(F$86-'Indicator Data'!AK40)/(F$86-F$85)*10)),1))</f>
        <v>3.4</v>
      </c>
      <c r="G38" s="58">
        <f t="shared" si="4"/>
        <v>3.3</v>
      </c>
      <c r="H38" s="146">
        <f>IF(OR('Indicator Data'!S40="No data",'Indicator Data'!T40="No data"),"x",IF(OR('Indicator Data'!U40="No data",'Indicator Data'!V40="No data"),1-(POWER((POWER(POWER((POWER((10/IF('Indicator Data'!S40&lt;10,10,'Indicator Data'!S40))*(1/'Indicator Data'!T40),0.5))*('Indicator Data'!W40)*('Indicator Data'!Y40),(1/3)),-1)+POWER(POWER((1*('Indicator Data'!X40)*('Indicator Data'!Z40)),(1/3)),-1))/2,-1)/POWER((((POWER((10/IF('Indicator Data'!S40&lt;10,10,'Indicator Data'!S40))*(1/'Indicator Data'!T40),0.5)+1)/2)*(('Indicator Data'!W40+'Indicator Data'!X40)/2)*(('Indicator Data'!Y40+'Indicator Data'!Z40)/2)),(1/3))),IF(OR('Indicator Data'!S40="No data",'Indicator Data'!T40="No data"),"x",1-(POWER((POWER(POWER((POWER((10/IF('Indicator Data'!S40&lt;10,10,'Indicator Data'!S40))*(1/'Indicator Data'!T40),0.5))*(POWER(('Indicator Data'!W40*'Indicator Data'!U40),0.5))*('Indicator Data'!Y40),(1/3)),-1)+POWER(POWER(1*(POWER(('Indicator Data'!X40*'Indicator Data'!V40),0.5))*('Indicator Data'!Z40),(1/3)),-1))/2,-1)/POWER((((POWER((10/IF('Indicator Data'!S40&lt;10,10,'Indicator Data'!S40))*(1/'Indicator Data'!T40),0.5)+1)/2)*((POWER(('Indicator Data'!W40*'Indicator Data'!U40),0.5)+POWER(('Indicator Data'!X40*'Indicator Data'!V40),0.5))/2)*(('Indicator Data'!Y40+'Indicator Data'!Z40)/2)),(1/3))))))</f>
        <v>0.36527236715597566</v>
      </c>
      <c r="I38" s="57">
        <f t="shared" si="22"/>
        <v>6.6</v>
      </c>
      <c r="J38" s="57">
        <f>IF('Indicator Data'!AA40="No data","x",ROUND(IF('Indicator Data'!AA40&gt;J$86,10,IF('Indicator Data'!AA40&lt;J$85,0,10-(J$86-'Indicator Data'!AA40)/(J$86-J$85)*10)),1))</f>
        <v>4.0999999999999996</v>
      </c>
      <c r="K38" s="58">
        <f t="shared" si="5"/>
        <v>5.4</v>
      </c>
      <c r="L38" s="166">
        <f>SUM(IF('Indicator Data'!AB40=0,0,'Indicator Data'!AB40/1000000),SUM('Indicator Data'!AC40:AD40))</f>
        <v>728.2847549999999</v>
      </c>
      <c r="M38" s="166">
        <f>L38/(SUM('Indicator Data'!BD$37:'Indicator Data'!BD$45))*1000000</f>
        <v>123.54069566249935</v>
      </c>
      <c r="N38" s="57">
        <f t="shared" si="23"/>
        <v>4.0999999999999996</v>
      </c>
      <c r="O38" s="57">
        <f>IF('Indicator Data'!AE40="No data","x",ROUND(IF('Indicator Data'!AE40&gt;O$86,10,IF('Indicator Data'!AE40&lt;O$85,0,10-(O$86-'Indicator Data'!AE40)/(O$86-O$85)*10)),1))</f>
        <v>10</v>
      </c>
      <c r="P38" s="160">
        <f>IF('Indicator Data'!R40="No data","x",ROUND(IF('Indicator Data'!R40&gt;P$86,10,IF('Indicator Data'!R40&lt;P$85,0,10-(P$86-'Indicator Data'!R40)/(P$86-P$85)*10)),1))</f>
        <v>9.1999999999999993</v>
      </c>
      <c r="Q38" s="58">
        <f t="shared" si="6"/>
        <v>7.8</v>
      </c>
      <c r="R38" s="61">
        <f t="shared" si="7"/>
        <v>5</v>
      </c>
      <c r="S38" s="146">
        <f>IF(AND('Indicator Data'!AF40="No data",'Indicator Data'!AG40="No data",'Indicator Data'!AH40="No data"),"x",SUM('Indicator Data'!AF40:AH40))</f>
        <v>4.4899880657000001E-4</v>
      </c>
      <c r="T38" s="160">
        <f t="shared" si="24"/>
        <v>0.1</v>
      </c>
      <c r="U38" s="160">
        <f>IF('Indicator Data'!M40="No data","x",'Indicator Data'!M40)</f>
        <v>1</v>
      </c>
      <c r="V38" s="58">
        <f t="shared" ref="V38:V47" si="25">ROUND(IF(T38="x",U38,IF(U38="x",T38,(10-GEOMEAN(((10-T38)/10*9+1),((10-U38)/10*9+1))))/9*10),1)</f>
        <v>0.6</v>
      </c>
      <c r="W38" s="57">
        <f>IF('Indicator Data'!AI40="No data","x",ROUND(IF('Indicator Data'!AI40&gt;W$86,10,IF('Indicator Data'!AI40&lt;W$85,0,10-(W$86-'Indicator Data'!AI40)/(W$86-W$85)*10)),1))</f>
        <v>2.6</v>
      </c>
      <c r="X38" s="57">
        <f>IF('Indicator Data'!AJ40="No data","x",ROUND(IF('Indicator Data'!AJ40&gt;X$86,10,IF('Indicator Data'!AJ40&lt;X$85,0,10-(X$86-'Indicator Data'!AJ40)/(X$86-X$85)*10)),1))</f>
        <v>5.0999999999999996</v>
      </c>
      <c r="Y38" s="58">
        <f t="shared" si="9"/>
        <v>3.9</v>
      </c>
      <c r="Z38" s="57">
        <f>IF('Indicator Data'!AL40="No data","x",ROUND(IF('Indicator Data'!AL40&gt;Z$86,10,IF('Indicator Data'!AL40&lt;Z$85,0,10-(Z$86-'Indicator Data'!AL40)/(Z$86-Z$85)*10)),1))</f>
        <v>3.4</v>
      </c>
      <c r="AA38" s="58">
        <f t="shared" si="10"/>
        <v>3.4</v>
      </c>
      <c r="AB38" s="59">
        <f>IF(OR('Indicator Data'!AM40="No data",'Indicator Data'!BD40="No data"),"x",('Indicator Data'!AM40/'Indicator Data'!BD40))</f>
        <v>0</v>
      </c>
      <c r="AC38" s="58">
        <f t="shared" si="20"/>
        <v>0</v>
      </c>
      <c r="AD38" s="57">
        <f>IF('Indicator Data'!AN40="No data","x",ROUND(IF('Indicator Data'!AN40&lt;$AD$85,10,IF('Indicator Data'!AN40&gt;$AD$86,0,($AD$86-'Indicator Data'!AN40)/($AD$86-$AD$85)*10)),1))</f>
        <v>4.3</v>
      </c>
      <c r="AE38" s="57">
        <f>IF('Indicator Data'!AO40="No data","x",ROUND(IF('Indicator Data'!AO40&gt;$AE$86,10,IF('Indicator Data'!AO40&lt;$AE$85,0,10-($AE$86-'Indicator Data'!AO40)/($AE$86-$AE$85)*10)),1))</f>
        <v>0.3</v>
      </c>
      <c r="AF38" s="60">
        <f>IF('Indicator Data'!AP40="No data","x",ROUND(IF('Indicator Data'!AP40&gt;$AF$86,10,IF('Indicator Data'!AP40&lt;$AF$85,0,10-($AF$86-'Indicator Data'!AP40)/($AF$86-$AF$85)*10)),1))</f>
        <v>7.3</v>
      </c>
      <c r="AG38" s="57">
        <f t="shared" si="11"/>
        <v>7.3</v>
      </c>
      <c r="AH38" s="58">
        <f t="shared" si="21"/>
        <v>4</v>
      </c>
      <c r="AI38" s="61">
        <f t="shared" si="19"/>
        <v>3.1</v>
      </c>
    </row>
    <row r="39" spans="1:35" s="3" customFormat="1">
      <c r="A39" s="224" t="s">
        <v>4</v>
      </c>
      <c r="B39" s="234" t="s">
        <v>304</v>
      </c>
      <c r="C39" s="275" t="s">
        <v>369</v>
      </c>
      <c r="D39" s="57">
        <f>ROUND(IF('Indicator Data'!P41="No data",IF((0.1233*LN('Indicator Data'!AR41)-0.4559)&gt;D$86,0,IF((0.1233*LN('Indicator Data'!AR41)-0.4559)&lt;D$85,10,(D$86-(0.1233*LN('Indicator Data'!AR41)-0.4559))/(D$86-D$85)*10)),IF('Indicator Data'!P41&gt;D$86,0,IF('Indicator Data'!P41&lt;D$85,10,(D$86-'Indicator Data'!P41)/(D$86-D$85)*10))),1)</f>
        <v>7.6</v>
      </c>
      <c r="E39" s="57">
        <f>IF('Indicator Data'!Q41="No data","x",ROUND((IF('Indicator Data'!Q41&gt;E$86,10,IF('Indicator Data'!Q41&lt;E$85,0,10-(E$86-'Indicator Data'!Q41)/(E$86-E$85)*10))),1))</f>
        <v>0.9</v>
      </c>
      <c r="F39" s="160">
        <f>IF('Indicator Data'!AK41="No data","x",ROUND(IF('Indicator Data'!AK41&gt;F$86,10,IF('Indicator Data'!AK41&lt;F$85,0,10-(F$86-'Indicator Data'!AK41)/(F$86-F$85)*10)),1))</f>
        <v>4.3</v>
      </c>
      <c r="G39" s="58">
        <f t="shared" si="4"/>
        <v>4.9000000000000004</v>
      </c>
      <c r="H39" s="146">
        <f>IF(OR('Indicator Data'!S41="No data",'Indicator Data'!T41="No data"),"x",IF(OR('Indicator Data'!U41="No data",'Indicator Data'!V41="No data"),1-(POWER((POWER(POWER((POWER((10/IF('Indicator Data'!S41&lt;10,10,'Indicator Data'!S41))*(1/'Indicator Data'!T41),0.5))*('Indicator Data'!W41)*('Indicator Data'!Y41),(1/3)),-1)+POWER(POWER((1*('Indicator Data'!X41)*('Indicator Data'!Z41)),(1/3)),-1))/2,-1)/POWER((((POWER((10/IF('Indicator Data'!S41&lt;10,10,'Indicator Data'!S41))*(1/'Indicator Data'!T41),0.5)+1)/2)*(('Indicator Data'!W41+'Indicator Data'!X41)/2)*(('Indicator Data'!Y41+'Indicator Data'!Z41)/2)),(1/3))),IF(OR('Indicator Data'!S41="No data",'Indicator Data'!T41="No data"),"x",1-(POWER((POWER(POWER((POWER((10/IF('Indicator Data'!S41&lt;10,10,'Indicator Data'!S41))*(1/'Indicator Data'!T41),0.5))*(POWER(('Indicator Data'!W41*'Indicator Data'!U41),0.5))*('Indicator Data'!Y41),(1/3)),-1)+POWER(POWER(1*(POWER(('Indicator Data'!X41*'Indicator Data'!V41),0.5))*('Indicator Data'!Z41),(1/3)),-1))/2,-1)/POWER((((POWER((10/IF('Indicator Data'!S41&lt;10,10,'Indicator Data'!S41))*(1/'Indicator Data'!T41),0.5)+1)/2)*((POWER(('Indicator Data'!W41*'Indicator Data'!U41),0.5)+POWER(('Indicator Data'!X41*'Indicator Data'!V41),0.5))/2)*(('Indicator Data'!Y41+'Indicator Data'!Z41)/2)),(1/3))))))</f>
        <v>0.37603242458779129</v>
      </c>
      <c r="I39" s="57">
        <f t="shared" si="22"/>
        <v>6.8</v>
      </c>
      <c r="J39" s="57">
        <f>IF('Indicator Data'!AA41="No data","x",ROUND(IF('Indicator Data'!AA41&gt;J$86,10,IF('Indicator Data'!AA41&lt;J$85,0,10-(J$86-'Indicator Data'!AA41)/(J$86-J$85)*10)),1))</f>
        <v>4.0999999999999996</v>
      </c>
      <c r="K39" s="58">
        <f t="shared" si="5"/>
        <v>5.5</v>
      </c>
      <c r="L39" s="166">
        <f>SUM(IF('Indicator Data'!AB41=0,0,'Indicator Data'!AB41/1000000),SUM('Indicator Data'!AC41:AD41))</f>
        <v>728.2847549999999</v>
      </c>
      <c r="M39" s="166">
        <f>L39/(SUM('Indicator Data'!BD$37:'Indicator Data'!BD$45))*1000000</f>
        <v>123.54069566249935</v>
      </c>
      <c r="N39" s="57">
        <f t="shared" si="23"/>
        <v>4.0999999999999996</v>
      </c>
      <c r="O39" s="57">
        <f>IF('Indicator Data'!AE41="No data","x",ROUND(IF('Indicator Data'!AE41&gt;O$86,10,IF('Indicator Data'!AE41&lt;O$85,0,10-(O$86-'Indicator Data'!AE41)/(O$86-O$85)*10)),1))</f>
        <v>10</v>
      </c>
      <c r="P39" s="160">
        <f>IF('Indicator Data'!R41="No data","x",ROUND(IF('Indicator Data'!R41&gt;P$86,10,IF('Indicator Data'!R41&lt;P$85,0,10-(P$86-'Indicator Data'!R41)/(P$86-P$85)*10)),1))</f>
        <v>9.1999999999999993</v>
      </c>
      <c r="Q39" s="58">
        <f t="shared" si="6"/>
        <v>7.8</v>
      </c>
      <c r="R39" s="61">
        <f t="shared" si="7"/>
        <v>5.8</v>
      </c>
      <c r="S39" s="146">
        <f>IF(AND('Indicator Data'!AF41="No data",'Indicator Data'!AG41="No data",'Indicator Data'!AH41="No data"),"x",SUM('Indicator Data'!AF41:AH41))</f>
        <v>8.4059377367000007E-4</v>
      </c>
      <c r="T39" s="160">
        <f t="shared" si="24"/>
        <v>0.2</v>
      </c>
      <c r="U39" s="160">
        <f>IF('Indicator Data'!M41="No data","x",'Indicator Data'!M41)</f>
        <v>1</v>
      </c>
      <c r="V39" s="58">
        <f t="shared" si="25"/>
        <v>0.6</v>
      </c>
      <c r="W39" s="57">
        <f>IF('Indicator Data'!AI41="No data","x",ROUND(IF('Indicator Data'!AI41&gt;W$86,10,IF('Indicator Data'!AI41&lt;W$85,0,10-(W$86-'Indicator Data'!AI41)/(W$86-W$85)*10)),1))</f>
        <v>2.8</v>
      </c>
      <c r="X39" s="57">
        <f>IF('Indicator Data'!AJ41="No data","x",ROUND(IF('Indicator Data'!AJ41&gt;X$86,10,IF('Indicator Data'!AJ41&lt;X$85,0,10-(X$86-'Indicator Data'!AJ41)/(X$86-X$85)*10)),1))</f>
        <v>6.8</v>
      </c>
      <c r="Y39" s="58">
        <f t="shared" si="9"/>
        <v>4.8</v>
      </c>
      <c r="Z39" s="57">
        <f>IF('Indicator Data'!AL41="No data","x",ROUND(IF('Indicator Data'!AL41&gt;Z$86,10,IF('Indicator Data'!AL41&lt;Z$85,0,10-(Z$86-'Indicator Data'!AL41)/(Z$86-Z$85)*10)),1))</f>
        <v>2.2999999999999998</v>
      </c>
      <c r="AA39" s="58">
        <f t="shared" si="10"/>
        <v>2.2999999999999998</v>
      </c>
      <c r="AB39" s="59">
        <f>IF(OR('Indicator Data'!AM41="No data",'Indicator Data'!BD41="No data"),"x",('Indicator Data'!AM41/'Indicator Data'!BD41))</f>
        <v>0</v>
      </c>
      <c r="AC39" s="58">
        <f t="shared" si="20"/>
        <v>0</v>
      </c>
      <c r="AD39" s="57">
        <f>IF('Indicator Data'!AN41="No data","x",ROUND(IF('Indicator Data'!AN41&lt;$AD$85,10,IF('Indicator Data'!AN41&gt;$AD$86,0,($AD$86-'Indicator Data'!AN41)/($AD$86-$AD$85)*10)),1))</f>
        <v>4.3</v>
      </c>
      <c r="AE39" s="57">
        <f>IF('Indicator Data'!AO41="No data","x",ROUND(IF('Indicator Data'!AO41&gt;$AE$86,10,IF('Indicator Data'!AO41&lt;$AE$85,0,10-($AE$86-'Indicator Data'!AO41)/($AE$86-$AE$85)*10)),1))</f>
        <v>0.3</v>
      </c>
      <c r="AF39" s="60">
        <f>IF('Indicator Data'!AP41="No data","x",ROUND(IF('Indicator Data'!AP41&gt;$AF$86,10,IF('Indicator Data'!AP41&lt;$AF$85,0,10-($AF$86-'Indicator Data'!AP41)/($AF$86-$AF$85)*10)),1))</f>
        <v>7.3</v>
      </c>
      <c r="AG39" s="57">
        <f t="shared" si="11"/>
        <v>7.3</v>
      </c>
      <c r="AH39" s="58">
        <f t="shared" si="21"/>
        <v>4</v>
      </c>
      <c r="AI39" s="61">
        <f t="shared" si="19"/>
        <v>3.1</v>
      </c>
    </row>
    <row r="40" spans="1:35" s="3" customFormat="1">
      <c r="A40" s="224" t="s">
        <v>4</v>
      </c>
      <c r="B40" s="234" t="s">
        <v>305</v>
      </c>
      <c r="C40" s="275" t="s">
        <v>370</v>
      </c>
      <c r="D40" s="57">
        <f>ROUND(IF('Indicator Data'!P42="No data",IF((0.1233*LN('Indicator Data'!AR42)-0.4559)&gt;D$86,0,IF((0.1233*LN('Indicator Data'!AR42)-0.4559)&lt;D$85,10,(D$86-(0.1233*LN('Indicator Data'!AR42)-0.4559))/(D$86-D$85)*10)),IF('Indicator Data'!P42&gt;D$86,0,IF('Indicator Data'!P42&lt;D$85,10,(D$86-'Indicator Data'!P42)/(D$86-D$85)*10))),1)</f>
        <v>7.5</v>
      </c>
      <c r="E40" s="57">
        <f>IF('Indicator Data'!Q42="No data","x",ROUND((IF('Indicator Data'!Q42&gt;E$86,10,IF('Indicator Data'!Q42&lt;E$85,0,10-(E$86-'Indicator Data'!Q42)/(E$86-E$85)*10))),1))</f>
        <v>0.8</v>
      </c>
      <c r="F40" s="160">
        <f>IF('Indicator Data'!AK42="No data","x",ROUND(IF('Indicator Data'!AK42&gt;F$86,10,IF('Indicator Data'!AK42&lt;F$85,0,10-(F$86-'Indicator Data'!AK42)/(F$86-F$85)*10)),1))</f>
        <v>4.5999999999999996</v>
      </c>
      <c r="G40" s="58">
        <f t="shared" si="4"/>
        <v>4.9000000000000004</v>
      </c>
      <c r="H40" s="146">
        <f>IF(OR('Indicator Data'!S42="No data",'Indicator Data'!T42="No data"),"x",IF(OR('Indicator Data'!U42="No data",'Indicator Data'!V42="No data"),1-(POWER((POWER(POWER((POWER((10/IF('Indicator Data'!S42&lt;10,10,'Indicator Data'!S42))*(1/'Indicator Data'!T42),0.5))*('Indicator Data'!W42)*('Indicator Data'!Y42),(1/3)),-1)+POWER(POWER((1*('Indicator Data'!X42)*('Indicator Data'!Z42)),(1/3)),-1))/2,-1)/POWER((((POWER((10/IF('Indicator Data'!S42&lt;10,10,'Indicator Data'!S42))*(1/'Indicator Data'!T42),0.5)+1)/2)*(('Indicator Data'!W42+'Indicator Data'!X42)/2)*(('Indicator Data'!Y42+'Indicator Data'!Z42)/2)),(1/3))),IF(OR('Indicator Data'!S42="No data",'Indicator Data'!T42="No data"),"x",1-(POWER((POWER(POWER((POWER((10/IF('Indicator Data'!S42&lt;10,10,'Indicator Data'!S42))*(1/'Indicator Data'!T42),0.5))*(POWER(('Indicator Data'!W42*'Indicator Data'!U42),0.5))*('Indicator Data'!Y42),(1/3)),-1)+POWER(POWER(1*(POWER(('Indicator Data'!X42*'Indicator Data'!V42),0.5))*('Indicator Data'!Z42),(1/3)),-1))/2,-1)/POWER((((POWER((10/IF('Indicator Data'!S42&lt;10,10,'Indicator Data'!S42))*(1/'Indicator Data'!T42),0.5)+1)/2)*((POWER(('Indicator Data'!W42*'Indicator Data'!U42),0.5)+POWER(('Indicator Data'!X42*'Indicator Data'!V42),0.5))/2)*(('Indicator Data'!Y42+'Indicator Data'!Z42)/2)),(1/3))))))</f>
        <v>0.45198552053422947</v>
      </c>
      <c r="I40" s="57">
        <f t="shared" si="22"/>
        <v>8.1999999999999993</v>
      </c>
      <c r="J40" s="57">
        <f>IF('Indicator Data'!AA42="No data","x",ROUND(IF('Indicator Data'!AA42&gt;J$86,10,IF('Indicator Data'!AA42&lt;J$85,0,10-(J$86-'Indicator Data'!AA42)/(J$86-J$85)*10)),1))</f>
        <v>4.0999999999999996</v>
      </c>
      <c r="K40" s="58">
        <f t="shared" si="5"/>
        <v>6.2</v>
      </c>
      <c r="L40" s="166">
        <f>SUM(IF('Indicator Data'!AB42=0,0,'Indicator Data'!AB42/1000000),SUM('Indicator Data'!AC42:AD42))</f>
        <v>728.2847549999999</v>
      </c>
      <c r="M40" s="166">
        <f>L40/(SUM('Indicator Data'!BD$37:'Indicator Data'!BD$45))*1000000</f>
        <v>123.54069566249935</v>
      </c>
      <c r="N40" s="57">
        <f t="shared" si="23"/>
        <v>4.0999999999999996</v>
      </c>
      <c r="O40" s="57">
        <f>IF('Indicator Data'!AE42="No data","x",ROUND(IF('Indicator Data'!AE42&gt;O$86,10,IF('Indicator Data'!AE42&lt;O$85,0,10-(O$86-'Indicator Data'!AE42)/(O$86-O$85)*10)),1))</f>
        <v>10</v>
      </c>
      <c r="P40" s="160">
        <f>IF('Indicator Data'!R42="No data","x",ROUND(IF('Indicator Data'!R42&gt;P$86,10,IF('Indicator Data'!R42&lt;P$85,0,10-(P$86-'Indicator Data'!R42)/(P$86-P$85)*10)),1))</f>
        <v>9.1999999999999993</v>
      </c>
      <c r="Q40" s="58">
        <f t="shared" si="6"/>
        <v>7.8</v>
      </c>
      <c r="R40" s="61">
        <f t="shared" si="7"/>
        <v>6</v>
      </c>
      <c r="S40" s="146">
        <f>IF(AND('Indicator Data'!AF42="No data",'Indicator Data'!AG42="No data",'Indicator Data'!AH42="No data"),"x",SUM('Indicator Data'!AF42:AH42))</f>
        <v>2.9814505267000002E-4</v>
      </c>
      <c r="T40" s="160">
        <f t="shared" si="24"/>
        <v>0.1</v>
      </c>
      <c r="U40" s="160">
        <f>IF('Indicator Data'!M42="No data","x",'Indicator Data'!M42)</f>
        <v>1</v>
      </c>
      <c r="V40" s="58">
        <f t="shared" si="25"/>
        <v>0.6</v>
      </c>
      <c r="W40" s="57">
        <f>IF('Indicator Data'!AI42="No data","x",ROUND(IF('Indicator Data'!AI42&gt;W$86,10,IF('Indicator Data'!AI42&lt;W$85,0,10-(W$86-'Indicator Data'!AI42)/(W$86-W$85)*10)),1))</f>
        <v>2.5</v>
      </c>
      <c r="X40" s="57">
        <f>IF('Indicator Data'!AJ42="No data","x",ROUND(IF('Indicator Data'!AJ42&gt;X$86,10,IF('Indicator Data'!AJ42&lt;X$85,0,10-(X$86-'Indicator Data'!AJ42)/(X$86-X$85)*10)),1))</f>
        <v>7.8</v>
      </c>
      <c r="Y40" s="58">
        <f t="shared" si="9"/>
        <v>5.2</v>
      </c>
      <c r="Z40" s="57">
        <f>IF('Indicator Data'!AL42="No data","x",ROUND(IF('Indicator Data'!AL42&gt;Z$86,10,IF('Indicator Data'!AL42&lt;Z$85,0,10-(Z$86-'Indicator Data'!AL42)/(Z$86-Z$85)*10)),1))</f>
        <v>3.1</v>
      </c>
      <c r="AA40" s="58">
        <f t="shared" si="10"/>
        <v>3.1</v>
      </c>
      <c r="AB40" s="59">
        <f>IF(OR('Indicator Data'!AM42="No data",'Indicator Data'!BD42="No data"),"x",('Indicator Data'!AM42/'Indicator Data'!BD42))</f>
        <v>0</v>
      </c>
      <c r="AC40" s="58">
        <f t="shared" si="20"/>
        <v>0</v>
      </c>
      <c r="AD40" s="57">
        <f>IF('Indicator Data'!AN42="No data","x",ROUND(IF('Indicator Data'!AN42&lt;$AD$85,10,IF('Indicator Data'!AN42&gt;$AD$86,0,($AD$86-'Indicator Data'!AN42)/($AD$86-$AD$85)*10)),1))</f>
        <v>4.3</v>
      </c>
      <c r="AE40" s="57">
        <f>IF('Indicator Data'!AO42="No data","x",ROUND(IF('Indicator Data'!AO42&gt;$AE$86,10,IF('Indicator Data'!AO42&lt;$AE$85,0,10-($AE$86-'Indicator Data'!AO42)/($AE$86-$AE$85)*10)),1))</f>
        <v>0.3</v>
      </c>
      <c r="AF40" s="60">
        <f>IF('Indicator Data'!AP42="No data","x",ROUND(IF('Indicator Data'!AP42&gt;$AF$86,10,IF('Indicator Data'!AP42&lt;$AF$85,0,10-($AF$86-'Indicator Data'!AP42)/($AF$86-$AF$85)*10)),1))</f>
        <v>7.3</v>
      </c>
      <c r="AG40" s="57">
        <f t="shared" si="11"/>
        <v>7.3</v>
      </c>
      <c r="AH40" s="58">
        <f t="shared" si="21"/>
        <v>4</v>
      </c>
      <c r="AI40" s="61">
        <f t="shared" ref="AI40:AI42" si="26">IF(AND(AA40="x",AC40="x"),ROUND((10-GEOMEAN(((10-Y40)/10*9+1),((10-V40)/10*9+1),((10-AH40)/10*9+1)))/9*10,1),IF(AND(Y40="x",AC40="x"),ROUND((10-GEOMEAN(((10-V40)/10*9+1),((10-AA40)/10*9+1),((10-AH40)/10*9+1)))/9*10,1),IF(AND(AA40="x",AC40="x"),ROUND((10-GEOMEAN(((10-V40)/10*9+1),((10-Y40)/10*9+1),((10-AH40)/10*9+1)))/9*10,1),IF(AC40="x",ROUND((10-GEOMEAN(((10-V40)/10*9+1),((10-Y40)/10*9+1),((10-AA40)/10*9+1),((10-AH40)/10*9+1)))/9*10,1),IF(AC40&lt;ROUND((10-GEOMEAN(((10-V40)/10*9+1),((10-Y40)/10*9+1),((10-AA40)/10*9+1),((10-AH40)/10*9+1)))/9*10,1),ROUND((10-GEOMEAN(((10-V40)/10*9+1),((10-Y40)/10*9+1),((10-AA40)/10*9+1),((10-AH40)/10*9+1)))/9*10,1),ROUND((10-GEOMEAN(((10-V40)/10*9+1),((10-Y40)/10*9+1),((10-AA40)/10*9+1),((10-AC40)/10*9+1),((10-AH40)/10*9+1)))/9*10,1))))))</f>
        <v>3.4</v>
      </c>
    </row>
    <row r="41" spans="1:35" s="3" customFormat="1">
      <c r="A41" s="224" t="s">
        <v>4</v>
      </c>
      <c r="B41" s="234" t="s">
        <v>306</v>
      </c>
      <c r="C41" s="275" t="s">
        <v>371</v>
      </c>
      <c r="D41" s="57">
        <f>ROUND(IF('Indicator Data'!P43="No data",IF((0.1233*LN('Indicator Data'!AR43)-0.4559)&gt;D$86,0,IF((0.1233*LN('Indicator Data'!AR43)-0.4559)&lt;D$85,10,(D$86-(0.1233*LN('Indicator Data'!AR43)-0.4559))/(D$86-D$85)*10)),IF('Indicator Data'!P43&gt;D$86,0,IF('Indicator Data'!P43&lt;D$85,10,(D$86-'Indicator Data'!P43)/(D$86-D$85)*10))),1)</f>
        <v>8.3000000000000007</v>
      </c>
      <c r="E41" s="57">
        <f>IF('Indicator Data'!Q43="No data","x",ROUND((IF('Indicator Data'!Q43&gt;E$86,10,IF('Indicator Data'!Q43&lt;E$85,0,10-(E$86-'Indicator Data'!Q43)/(E$86-E$85)*10))),1))</f>
        <v>0.9</v>
      </c>
      <c r="F41" s="160">
        <f>IF('Indicator Data'!AK43="No data","x",ROUND(IF('Indicator Data'!AK43&gt;F$86,10,IF('Indicator Data'!AK43&lt;F$85,0,10-(F$86-'Indicator Data'!AK43)/(F$86-F$85)*10)),1))</f>
        <v>2.9</v>
      </c>
      <c r="G41" s="58">
        <f t="shared" si="4"/>
        <v>4.9000000000000004</v>
      </c>
      <c r="H41" s="146">
        <f>IF(OR('Indicator Data'!S43="No data",'Indicator Data'!T43="No data"),"x",IF(OR('Indicator Data'!U43="No data",'Indicator Data'!V43="No data"),1-(POWER((POWER(POWER((POWER((10/IF('Indicator Data'!S43&lt;10,10,'Indicator Data'!S43))*(1/'Indicator Data'!T43),0.5))*('Indicator Data'!W43)*('Indicator Data'!Y43),(1/3)),-1)+POWER(POWER((1*('Indicator Data'!X43)*('Indicator Data'!Z43)),(1/3)),-1))/2,-1)/POWER((((POWER((10/IF('Indicator Data'!S43&lt;10,10,'Indicator Data'!S43))*(1/'Indicator Data'!T43),0.5)+1)/2)*(('Indicator Data'!W43+'Indicator Data'!X43)/2)*(('Indicator Data'!Y43+'Indicator Data'!Z43)/2)),(1/3))),IF(OR('Indicator Data'!S43="No data",'Indicator Data'!T43="No data"),"x",1-(POWER((POWER(POWER((POWER((10/IF('Indicator Data'!S43&lt;10,10,'Indicator Data'!S43))*(1/'Indicator Data'!T43),0.5))*(POWER(('Indicator Data'!W43*'Indicator Data'!U43),0.5))*('Indicator Data'!Y43),(1/3)),-1)+POWER(POWER(1*(POWER(('Indicator Data'!X43*'Indicator Data'!V43),0.5))*('Indicator Data'!Z43),(1/3)),-1))/2,-1)/POWER((((POWER((10/IF('Indicator Data'!S43&lt;10,10,'Indicator Data'!S43))*(1/'Indicator Data'!T43),0.5)+1)/2)*((POWER(('Indicator Data'!W43*'Indicator Data'!U43),0.5)+POWER(('Indicator Data'!X43*'Indicator Data'!V43),0.5))/2)*(('Indicator Data'!Y43+'Indicator Data'!Z43)/2)),(1/3))))))</f>
        <v>0.35384610884085554</v>
      </c>
      <c r="I41" s="57">
        <f t="shared" si="22"/>
        <v>6.4</v>
      </c>
      <c r="J41" s="57">
        <f>IF('Indicator Data'!AA43="No data","x",ROUND(IF('Indicator Data'!AA43&gt;J$86,10,IF('Indicator Data'!AA43&lt;J$85,0,10-(J$86-'Indicator Data'!AA43)/(J$86-J$85)*10)),1))</f>
        <v>4.0999999999999996</v>
      </c>
      <c r="K41" s="58">
        <f t="shared" si="5"/>
        <v>5.3</v>
      </c>
      <c r="L41" s="166">
        <f>SUM(IF('Indicator Data'!AB43=0,0,'Indicator Data'!AB43/1000000),SUM('Indicator Data'!AC43:AD43))</f>
        <v>728.2847549999999</v>
      </c>
      <c r="M41" s="166">
        <f>L41/(SUM('Indicator Data'!BD$37:'Indicator Data'!BD$45))*1000000</f>
        <v>123.54069566249935</v>
      </c>
      <c r="N41" s="57">
        <f t="shared" si="23"/>
        <v>4.0999999999999996</v>
      </c>
      <c r="O41" s="57">
        <f>IF('Indicator Data'!AE43="No data","x",ROUND(IF('Indicator Data'!AE43&gt;O$86,10,IF('Indicator Data'!AE43&lt;O$85,0,10-(O$86-'Indicator Data'!AE43)/(O$86-O$85)*10)),1))</f>
        <v>10</v>
      </c>
      <c r="P41" s="160">
        <f>IF('Indicator Data'!R43="No data","x",ROUND(IF('Indicator Data'!R43&gt;P$86,10,IF('Indicator Data'!R43&lt;P$85,0,10-(P$86-'Indicator Data'!R43)/(P$86-P$85)*10)),1))</f>
        <v>9.1999999999999993</v>
      </c>
      <c r="Q41" s="58">
        <f t="shared" si="6"/>
        <v>7.8</v>
      </c>
      <c r="R41" s="61">
        <f t="shared" si="7"/>
        <v>5.7</v>
      </c>
      <c r="S41" s="146">
        <f>IF(AND('Indicator Data'!AF43="No data",'Indicator Data'!AG43="No data",'Indicator Data'!AH43="No data"),"x",SUM('Indicator Data'!AF43:AH43))</f>
        <v>3.2537344636999999E-4</v>
      </c>
      <c r="T41" s="160">
        <f t="shared" si="24"/>
        <v>0.1</v>
      </c>
      <c r="U41" s="160">
        <f>IF('Indicator Data'!M43="No data","x",'Indicator Data'!M43)</f>
        <v>1</v>
      </c>
      <c r="V41" s="58">
        <f>ROUND(IF(T41="x",U41,IF(U41="x",T41,(10-GEOMEAN(((10-T41)/10*9+1),((10-U41)/10*9+1))))/9*10),1)</f>
        <v>0.6</v>
      </c>
      <c r="W41" s="57">
        <f>IF('Indicator Data'!AI43="No data","x",ROUND(IF('Indicator Data'!AI43&gt;W$86,10,IF('Indicator Data'!AI43&lt;W$85,0,10-(W$86-'Indicator Data'!AI43)/(W$86-W$85)*10)),1))</f>
        <v>2.5</v>
      </c>
      <c r="X41" s="57">
        <f>IF('Indicator Data'!AJ43="No data","x",ROUND(IF('Indicator Data'!AJ43&gt;X$86,10,IF('Indicator Data'!AJ43&lt;X$85,0,10-(X$86-'Indicator Data'!AJ43)/(X$86-X$85)*10)),1))</f>
        <v>7.2</v>
      </c>
      <c r="Y41" s="58">
        <f t="shared" si="9"/>
        <v>4.9000000000000004</v>
      </c>
      <c r="Z41" s="57">
        <f>IF('Indicator Data'!AL43="No data","x",ROUND(IF('Indicator Data'!AL43&gt;Z$86,10,IF('Indicator Data'!AL43&lt;Z$85,0,10-(Z$86-'Indicator Data'!AL43)/(Z$86-Z$85)*10)),1))</f>
        <v>1.1000000000000001</v>
      </c>
      <c r="AA41" s="58">
        <f t="shared" si="10"/>
        <v>1.1000000000000001</v>
      </c>
      <c r="AB41" s="59">
        <f>IF(OR('Indicator Data'!AM43="No data",'Indicator Data'!BD43="No data"),"x",('Indicator Data'!AM43/'Indicator Data'!BD43))</f>
        <v>1.3660045587756431E-2</v>
      </c>
      <c r="AC41" s="58">
        <f t="shared" si="20"/>
        <v>2.7</v>
      </c>
      <c r="AD41" s="57">
        <f>IF('Indicator Data'!AN43="No data","x",ROUND(IF('Indicator Data'!AN43&lt;$AD$85,10,IF('Indicator Data'!AN43&gt;$AD$86,0,($AD$86-'Indicator Data'!AN43)/($AD$86-$AD$85)*10)),1))</f>
        <v>4.3</v>
      </c>
      <c r="AE41" s="57">
        <f>IF('Indicator Data'!AO43="No data","x",ROUND(IF('Indicator Data'!AO43&gt;$AE$86,10,IF('Indicator Data'!AO43&lt;$AE$85,0,10-($AE$86-'Indicator Data'!AO43)/($AE$86-$AE$85)*10)),1))</f>
        <v>0.3</v>
      </c>
      <c r="AF41" s="60">
        <f>IF('Indicator Data'!AP43="No data","x",ROUND(IF('Indicator Data'!AP43&gt;$AF$86,10,IF('Indicator Data'!AP43&lt;$AF$85,0,10-($AF$86-'Indicator Data'!AP43)/($AF$86-$AF$85)*10)),1))</f>
        <v>7.3</v>
      </c>
      <c r="AG41" s="57">
        <f t="shared" si="11"/>
        <v>7.3</v>
      </c>
      <c r="AH41" s="58">
        <f t="shared" si="21"/>
        <v>4</v>
      </c>
      <c r="AI41" s="61">
        <f t="shared" si="26"/>
        <v>2.9</v>
      </c>
    </row>
    <row r="42" spans="1:35" s="3" customFormat="1">
      <c r="A42" s="224" t="s">
        <v>4</v>
      </c>
      <c r="B42" s="234" t="s">
        <v>307</v>
      </c>
      <c r="C42" s="275" t="s">
        <v>372</v>
      </c>
      <c r="D42" s="57">
        <f>ROUND(IF('Indicator Data'!P44="No data",IF((0.1233*LN('Indicator Data'!AR44)-0.4559)&gt;D$86,0,IF((0.1233*LN('Indicator Data'!AR44)-0.4559)&lt;D$85,10,(D$86-(0.1233*LN('Indicator Data'!AR44)-0.4559))/(D$86-D$85)*10)),IF('Indicator Data'!P44&gt;D$86,0,IF('Indicator Data'!P44&lt;D$85,10,(D$86-'Indicator Data'!P44)/(D$86-D$85)*10))),1)</f>
        <v>8.3000000000000007</v>
      </c>
      <c r="E42" s="57">
        <f>IF('Indicator Data'!Q44="No data","x",ROUND((IF('Indicator Data'!Q44&gt;E$86,10,IF('Indicator Data'!Q44&lt;E$85,0,10-(E$86-'Indicator Data'!Q44)/(E$86-E$85)*10))),1))</f>
        <v>0.5</v>
      </c>
      <c r="F42" s="160">
        <f>IF('Indicator Data'!AK44="No data","x",ROUND(IF('Indicator Data'!AK44&gt;F$86,10,IF('Indicator Data'!AK44&lt;F$85,0,10-(F$86-'Indicator Data'!AK44)/(F$86-F$85)*10)),1))</f>
        <v>10</v>
      </c>
      <c r="G42" s="58">
        <f t="shared" si="4"/>
        <v>7.9</v>
      </c>
      <c r="H42" s="146">
        <f>IF(OR('Indicator Data'!S44="No data",'Indicator Data'!T44="No data"),"x",IF(OR('Indicator Data'!U44="No data",'Indicator Data'!V44="No data"),1-(POWER((POWER(POWER((POWER((10/IF('Indicator Data'!S44&lt;10,10,'Indicator Data'!S44))*(1/'Indicator Data'!T44),0.5))*('Indicator Data'!W44)*('Indicator Data'!Y44),(1/3)),-1)+POWER(POWER((1*('Indicator Data'!X44)*('Indicator Data'!Z44)),(1/3)),-1))/2,-1)/POWER((((POWER((10/IF('Indicator Data'!S44&lt;10,10,'Indicator Data'!S44))*(1/'Indicator Data'!T44),0.5)+1)/2)*(('Indicator Data'!W44+'Indicator Data'!X44)/2)*(('Indicator Data'!Y44+'Indicator Data'!Z44)/2)),(1/3))),IF(OR('Indicator Data'!S44="No data",'Indicator Data'!T44="No data"),"x",1-(POWER((POWER(POWER((POWER((10/IF('Indicator Data'!S44&lt;10,10,'Indicator Data'!S44))*(1/'Indicator Data'!T44),0.5))*(POWER(('Indicator Data'!W44*'Indicator Data'!U44),0.5))*('Indicator Data'!Y44),(1/3)),-1)+POWER(POWER(1*(POWER(('Indicator Data'!X44*'Indicator Data'!V44),0.5))*('Indicator Data'!Z44),(1/3)),-1))/2,-1)/POWER((((POWER((10/IF('Indicator Data'!S44&lt;10,10,'Indicator Data'!S44))*(1/'Indicator Data'!T44),0.5)+1)/2)*((POWER(('Indicator Data'!W44*'Indicator Data'!U44),0.5)+POWER(('Indicator Data'!X44*'Indicator Data'!V44),0.5))/2)*(('Indicator Data'!Y44+'Indicator Data'!Z44)/2)),(1/3))))))</f>
        <v>0.34094887784565375</v>
      </c>
      <c r="I42" s="57">
        <f t="shared" si="22"/>
        <v>6.2</v>
      </c>
      <c r="J42" s="57">
        <f>IF('Indicator Data'!AA44="No data","x",ROUND(IF('Indicator Data'!AA44&gt;J$86,10,IF('Indicator Data'!AA44&lt;J$85,0,10-(J$86-'Indicator Data'!AA44)/(J$86-J$85)*10)),1))</f>
        <v>4.0999999999999996</v>
      </c>
      <c r="K42" s="58">
        <f t="shared" si="5"/>
        <v>5.2</v>
      </c>
      <c r="L42" s="166">
        <f>SUM(IF('Indicator Data'!AB44=0,0,'Indicator Data'!AB44/1000000),SUM('Indicator Data'!AC44:AD44))</f>
        <v>728.2847549999999</v>
      </c>
      <c r="M42" s="166">
        <f>L42/(SUM('Indicator Data'!BD$37:'Indicator Data'!BD$45))*1000000</f>
        <v>123.54069566249935</v>
      </c>
      <c r="N42" s="57">
        <f t="shared" si="23"/>
        <v>4.0999999999999996</v>
      </c>
      <c r="O42" s="57">
        <f>IF('Indicator Data'!AE44="No data","x",ROUND(IF('Indicator Data'!AE44&gt;O$86,10,IF('Indicator Data'!AE44&lt;O$85,0,10-(O$86-'Indicator Data'!AE44)/(O$86-O$85)*10)),1))</f>
        <v>10</v>
      </c>
      <c r="P42" s="160">
        <f>IF('Indicator Data'!R44="No data","x",ROUND(IF('Indicator Data'!R44&gt;P$86,10,IF('Indicator Data'!R44&lt;P$85,0,10-(P$86-'Indicator Data'!R44)/(P$86-P$85)*10)),1))</f>
        <v>9.1999999999999993</v>
      </c>
      <c r="Q42" s="58">
        <f t="shared" si="6"/>
        <v>7.8</v>
      </c>
      <c r="R42" s="61">
        <f t="shared" si="7"/>
        <v>7.2</v>
      </c>
      <c r="S42" s="146">
        <f>IF(AND('Indicator Data'!AF44="No data",'Indicator Data'!AG44="No data",'Indicator Data'!AH44="No data"),"x",SUM('Indicator Data'!AF44:AH44))</f>
        <v>1.1708325541699999E-3</v>
      </c>
      <c r="T42" s="160">
        <f t="shared" si="24"/>
        <v>0.2</v>
      </c>
      <c r="U42" s="160">
        <f>IF('Indicator Data'!M44="No data","x",'Indicator Data'!M44)</f>
        <v>1</v>
      </c>
      <c r="V42" s="58">
        <f t="shared" si="25"/>
        <v>0.6</v>
      </c>
      <c r="W42" s="57">
        <f>IF('Indicator Data'!AI44="No data","x",ROUND(IF('Indicator Data'!AI44&gt;W$86,10,IF('Indicator Data'!AI44&lt;W$85,0,10-(W$86-'Indicator Data'!AI44)/(W$86-W$85)*10)),1))</f>
        <v>4.7</v>
      </c>
      <c r="X42" s="57">
        <f>IF('Indicator Data'!AJ44="No data","x",ROUND(IF('Indicator Data'!AJ44&gt;X$86,10,IF('Indicator Data'!AJ44&lt;X$85,0,10-(X$86-'Indicator Data'!AJ44)/(X$86-X$85)*10)),1))</f>
        <v>8.1999999999999993</v>
      </c>
      <c r="Y42" s="58">
        <f t="shared" si="9"/>
        <v>6.5</v>
      </c>
      <c r="Z42" s="57">
        <f>IF('Indicator Data'!AL44="No data","x",ROUND(IF('Indicator Data'!AL44&gt;Z$86,10,IF('Indicator Data'!AL44&lt;Z$85,0,10-(Z$86-'Indicator Data'!AL44)/(Z$86-Z$85)*10)),1))</f>
        <v>3.3</v>
      </c>
      <c r="AA42" s="58">
        <f t="shared" si="10"/>
        <v>3.3</v>
      </c>
      <c r="AB42" s="59">
        <f>IF(OR('Indicator Data'!AM44="No data",'Indicator Data'!BD44="No data"),"x",('Indicator Data'!AM44/'Indicator Data'!BD44))</f>
        <v>0</v>
      </c>
      <c r="AC42" s="58">
        <f t="shared" si="20"/>
        <v>0</v>
      </c>
      <c r="AD42" s="57">
        <f>IF('Indicator Data'!AN44="No data","x",ROUND(IF('Indicator Data'!AN44&lt;$AD$85,10,IF('Indicator Data'!AN44&gt;$AD$86,0,($AD$86-'Indicator Data'!AN44)/($AD$86-$AD$85)*10)),1))</f>
        <v>4.3</v>
      </c>
      <c r="AE42" s="57">
        <f>IF('Indicator Data'!AO44="No data","x",ROUND(IF('Indicator Data'!AO44&gt;$AE$86,10,IF('Indicator Data'!AO44&lt;$AE$85,0,10-($AE$86-'Indicator Data'!AO44)/($AE$86-$AE$85)*10)),1))</f>
        <v>0.3</v>
      </c>
      <c r="AF42" s="60">
        <f>IF('Indicator Data'!AP44="No data","x",ROUND(IF('Indicator Data'!AP44&gt;$AF$86,10,IF('Indicator Data'!AP44&lt;$AF$85,0,10-($AF$86-'Indicator Data'!AP44)/($AF$86-$AF$85)*10)),1))</f>
        <v>7.3</v>
      </c>
      <c r="AG42" s="57">
        <f t="shared" si="11"/>
        <v>7.3</v>
      </c>
      <c r="AH42" s="58">
        <f t="shared" si="21"/>
        <v>4</v>
      </c>
      <c r="AI42" s="61">
        <f t="shared" si="26"/>
        <v>3.9</v>
      </c>
    </row>
    <row r="43" spans="1:35" s="3" customFormat="1">
      <c r="A43" s="227" t="s">
        <v>4</v>
      </c>
      <c r="B43" s="235" t="s">
        <v>308</v>
      </c>
      <c r="C43" s="276" t="s">
        <v>373</v>
      </c>
      <c r="D43" s="250">
        <f>ROUND(IF('Indicator Data'!P45="No data",IF((0.1233*LN('Indicator Data'!AR45)-0.4559)&gt;D$86,0,IF((0.1233*LN('Indicator Data'!AR45)-0.4559)&lt;D$85,10,(D$86-(0.1233*LN('Indicator Data'!AR45)-0.4559))/(D$86-D$85)*10)),IF('Indicator Data'!P45&gt;D$86,0,IF('Indicator Data'!P45&lt;D$85,10,(D$86-'Indicator Data'!P45)/(D$86-D$85)*10))),1)</f>
        <v>7.2</v>
      </c>
      <c r="E43" s="250">
        <f>IF('Indicator Data'!Q45="No data","x",ROUND((IF('Indicator Data'!Q45&gt;E$86,10,IF('Indicator Data'!Q45&lt;E$85,0,10-(E$86-'Indicator Data'!Q45)/(E$86-E$85)*10))),1))</f>
        <v>1.3</v>
      </c>
      <c r="F43" s="251">
        <f>IF('Indicator Data'!AK45="No data","x",ROUND(IF('Indicator Data'!AK45&gt;F$86,10,IF('Indicator Data'!AK45&lt;F$85,0,10-(F$86-'Indicator Data'!AK45)/(F$86-F$85)*10)),1))</f>
        <v>4.8</v>
      </c>
      <c r="G43" s="252">
        <f t="shared" si="4"/>
        <v>4.9000000000000004</v>
      </c>
      <c r="H43" s="253">
        <f>IF(OR('Indicator Data'!S45="No data",'Indicator Data'!T45="No data"),"x",IF(OR('Indicator Data'!U45="No data",'Indicator Data'!V45="No data"),1-(POWER((POWER(POWER((POWER((10/IF('Indicator Data'!S45&lt;10,10,'Indicator Data'!S45))*(1/'Indicator Data'!T45),0.5))*('Indicator Data'!W45)*('Indicator Data'!Y45),(1/3)),-1)+POWER(POWER((1*('Indicator Data'!X45)*('Indicator Data'!Z45)),(1/3)),-1))/2,-1)/POWER((((POWER((10/IF('Indicator Data'!S45&lt;10,10,'Indicator Data'!S45))*(1/'Indicator Data'!T45),0.5)+1)/2)*(('Indicator Data'!W45+'Indicator Data'!X45)/2)*(('Indicator Data'!Y45+'Indicator Data'!Z45)/2)),(1/3))),IF(OR('Indicator Data'!S45="No data",'Indicator Data'!T45="No data"),"x",1-(POWER((POWER(POWER((POWER((10/IF('Indicator Data'!S45&lt;10,10,'Indicator Data'!S45))*(1/'Indicator Data'!T45),0.5))*(POWER(('Indicator Data'!W45*'Indicator Data'!U45),0.5))*('Indicator Data'!Y45),(1/3)),-1)+POWER(POWER(1*(POWER(('Indicator Data'!X45*'Indicator Data'!V45),0.5))*('Indicator Data'!Z45),(1/3)),-1))/2,-1)/POWER((((POWER((10/IF('Indicator Data'!S45&lt;10,10,'Indicator Data'!S45))*(1/'Indicator Data'!T45),0.5)+1)/2)*((POWER(('Indicator Data'!W45*'Indicator Data'!U45),0.5)+POWER(('Indicator Data'!X45*'Indicator Data'!V45),0.5))/2)*(('Indicator Data'!Y45+'Indicator Data'!Z45)/2)),(1/3))))))</f>
        <v>0.35138403833826537</v>
      </c>
      <c r="I43" s="250">
        <f t="shared" si="22"/>
        <v>6.4</v>
      </c>
      <c r="J43" s="250">
        <f>IF('Indicator Data'!AA45="No data","x",ROUND(IF('Indicator Data'!AA45&gt;J$86,10,IF('Indicator Data'!AA45&lt;J$85,0,10-(J$86-'Indicator Data'!AA45)/(J$86-J$85)*10)),1))</f>
        <v>4.0999999999999996</v>
      </c>
      <c r="K43" s="252">
        <f t="shared" si="5"/>
        <v>5.3</v>
      </c>
      <c r="L43" s="254">
        <f>SUM(IF('Indicator Data'!AB45=0,0,'Indicator Data'!AB45/1000000),SUM('Indicator Data'!AC45:AD45))</f>
        <v>728.2847549999999</v>
      </c>
      <c r="M43" s="254">
        <f>L43/(SUM('Indicator Data'!BD$37:'Indicator Data'!BD$45))*1000000</f>
        <v>123.54069566249935</v>
      </c>
      <c r="N43" s="250">
        <f t="shared" si="23"/>
        <v>4.0999999999999996</v>
      </c>
      <c r="O43" s="250">
        <f>IF('Indicator Data'!AE45="No data","x",ROUND(IF('Indicator Data'!AE45&gt;O$86,10,IF('Indicator Data'!AE45&lt;O$85,0,10-(O$86-'Indicator Data'!AE45)/(O$86-O$85)*10)),1))</f>
        <v>10</v>
      </c>
      <c r="P43" s="251">
        <f>IF('Indicator Data'!R45="No data","x",ROUND(IF('Indicator Data'!R45&gt;P$86,10,IF('Indicator Data'!R45&lt;P$85,0,10-(P$86-'Indicator Data'!R45)/(P$86-P$85)*10)),1))</f>
        <v>9.1999999999999993</v>
      </c>
      <c r="Q43" s="252">
        <f t="shared" si="6"/>
        <v>7.8</v>
      </c>
      <c r="R43" s="257">
        <f t="shared" si="7"/>
        <v>5.7</v>
      </c>
      <c r="S43" s="253">
        <f>IF(AND('Indicator Data'!AF45="No data",'Indicator Data'!AG45="No data",'Indicator Data'!AH45="No data"),"x",SUM('Indicator Data'!AF45:AH45))</f>
        <v>2.0821101547000001E-4</v>
      </c>
      <c r="T43" s="251">
        <f t="shared" si="24"/>
        <v>0</v>
      </c>
      <c r="U43" s="251">
        <f>IF('Indicator Data'!M45="No data","x",'Indicator Data'!M45)</f>
        <v>1</v>
      </c>
      <c r="V43" s="252">
        <f>ROUND(IF(T43="x",U43,IF(U43="x",T43,(10-GEOMEAN(((10-T43)/10*9+1),((10-U43)/10*9+1))))/9*10),1)</f>
        <v>0.5</v>
      </c>
      <c r="W43" s="250">
        <f>IF('Indicator Data'!AI45="No data","x",ROUND(IF('Indicator Data'!AI45&gt;W$86,10,IF('Indicator Data'!AI45&lt;W$85,0,10-(W$86-'Indicator Data'!AI45)/(W$86-W$85)*10)),1))</f>
        <v>2.2999999999999998</v>
      </c>
      <c r="X43" s="250">
        <f>IF('Indicator Data'!AJ45="No data","x",ROUND(IF('Indicator Data'!AJ45&gt;X$86,10,IF('Indicator Data'!AJ45&lt;X$85,0,10-(X$86-'Indicator Data'!AJ45)/(X$86-X$85)*10)),1))</f>
        <v>8.1</v>
      </c>
      <c r="Y43" s="252">
        <f t="shared" si="9"/>
        <v>5.2</v>
      </c>
      <c r="Z43" s="250">
        <f>IF('Indicator Data'!AL45="No data","x",ROUND(IF('Indicator Data'!AL45&gt;Z$86,10,IF('Indicator Data'!AL45&lt;Z$85,0,10-(Z$86-'Indicator Data'!AL45)/(Z$86-Z$85)*10)),1))</f>
        <v>0.9</v>
      </c>
      <c r="AA43" s="252">
        <f t="shared" si="10"/>
        <v>0.9</v>
      </c>
      <c r="AB43" s="255">
        <f>IF(OR('Indicator Data'!AM45="No data",'Indicator Data'!BD45="No data"),"x",('Indicator Data'!AM45/'Indicator Data'!BD45))</f>
        <v>0</v>
      </c>
      <c r="AC43" s="252">
        <f t="shared" si="20"/>
        <v>0</v>
      </c>
      <c r="AD43" s="250">
        <f>IF('Indicator Data'!AN45="No data","x",ROUND(IF('Indicator Data'!AN45&lt;$AD$85,10,IF('Indicator Data'!AN45&gt;$AD$86,0,($AD$86-'Indicator Data'!AN45)/($AD$86-$AD$85)*10)),1))</f>
        <v>4.3</v>
      </c>
      <c r="AE43" s="250">
        <f>IF('Indicator Data'!AO45="No data","x",ROUND(IF('Indicator Data'!AO45&gt;$AE$86,10,IF('Indicator Data'!AO45&lt;$AE$85,0,10-($AE$86-'Indicator Data'!AO45)/($AE$86-$AE$85)*10)),1))</f>
        <v>0.3</v>
      </c>
      <c r="AF43" s="256">
        <f>IF('Indicator Data'!AP45="No data","x",ROUND(IF('Indicator Data'!AP45&gt;$AF$86,10,IF('Indicator Data'!AP45&lt;$AF$85,0,10-($AF$86-'Indicator Data'!AP45)/($AF$86-$AF$85)*10)),1))</f>
        <v>7.3</v>
      </c>
      <c r="AG43" s="250">
        <f t="shared" si="11"/>
        <v>7.3</v>
      </c>
      <c r="AH43" s="252">
        <f t="shared" si="21"/>
        <v>4</v>
      </c>
      <c r="AI43" s="257">
        <f t="shared" ref="AI43:AI48" si="27">IF(AND(AA43="x",AC43="x"),ROUND((10-GEOMEAN(((10-Y43)/10*9+1),((10-V43)/10*9+1),((10-AH43)/10*9+1)))/9*10,1),IF(AND(Y43="x",AC43="x"),ROUND((10-GEOMEAN(((10-V43)/10*9+1),((10-AA43)/10*9+1),((10-AH43)/10*9+1)))/9*10,1),IF(AND(AA43="x",AC43="x"),ROUND((10-GEOMEAN(((10-V43)/10*9+1),((10-Y43)/10*9+1),((10-AH43)/10*9+1)))/9*10,1),IF(AC43="x",ROUND((10-GEOMEAN(((10-V43)/10*9+1),((10-Y43)/10*9+1),((10-AA43)/10*9+1),((10-AH43)/10*9+1)))/9*10,1),IF(AC43&lt;ROUND((10-GEOMEAN(((10-V43)/10*9+1),((10-Y43)/10*9+1),((10-AA43)/10*9+1),((10-AH43)/10*9+1)))/9*10,1),ROUND((10-GEOMEAN(((10-V43)/10*9+1),((10-Y43)/10*9+1),((10-AA43)/10*9+1),((10-AH43)/10*9+1)))/9*10,1),ROUND((10-GEOMEAN(((10-V43)/10*9+1),((10-Y43)/10*9+1),((10-AA43)/10*9+1),((10-AC43)/10*9+1),((10-AH43)/10*9+1)))/9*10,1))))))</f>
        <v>2.9</v>
      </c>
    </row>
    <row r="44" spans="1:35" s="3" customFormat="1">
      <c r="A44" s="224" t="s">
        <v>3</v>
      </c>
      <c r="B44" s="90" t="s">
        <v>309</v>
      </c>
      <c r="C44" s="273" t="s">
        <v>374</v>
      </c>
      <c r="D44" s="57">
        <f>ROUND(IF('Indicator Data'!P46="No data",IF((0.1233*LN('Indicator Data'!AR46)-0.4559)&gt;D$86,0,IF((0.1233*LN('Indicator Data'!AR46)-0.4559)&lt;D$85,10,(D$86-(0.1233*LN('Indicator Data'!AR46)-0.4559))/(D$86-D$85)*10)),IF('Indicator Data'!P46&gt;D$86,0,IF('Indicator Data'!P46&lt;D$85,10,(D$86-'Indicator Data'!P46)/(D$86-D$85)*10))),1)</f>
        <v>1.4</v>
      </c>
      <c r="E44" s="57">
        <f>IF('Indicator Data'!Q46="No data","x",ROUND((IF('Indicator Data'!Q46&gt;E$86,10,IF('Indicator Data'!Q46&lt;E$85,0,10-(E$86-'Indicator Data'!Q46)/(E$86-E$85)*10))),1))</f>
        <v>0.1</v>
      </c>
      <c r="F44" s="160">
        <f>IF('Indicator Data'!AK46="No data","x",ROUND(IF('Indicator Data'!AK46&gt;F$86,10,IF('Indicator Data'!AK46&lt;F$85,0,10-(F$86-'Indicator Data'!AK46)/(F$86-F$85)*10)),1))</f>
        <v>2.4</v>
      </c>
      <c r="G44" s="58">
        <f t="shared" si="4"/>
        <v>1.3</v>
      </c>
      <c r="H44" s="146">
        <f>IF(OR('Indicator Data'!S46="No data",'Indicator Data'!T46="No data"),"x",IF(OR('Indicator Data'!U46="No data",'Indicator Data'!V46="No data"),1-(POWER((POWER(POWER((POWER((10/IF('Indicator Data'!S46&lt;10,10,'Indicator Data'!S46))*(1/'Indicator Data'!T46),0.5))*('Indicator Data'!W46)*('Indicator Data'!Y46),(1/3)),-1)+POWER(POWER((1*('Indicator Data'!X46)*('Indicator Data'!Z46)),(1/3)),-1))/2,-1)/POWER((((POWER((10/IF('Indicator Data'!S46&lt;10,10,'Indicator Data'!S46))*(1/'Indicator Data'!T46),0.5)+1)/2)*(('Indicator Data'!W46+'Indicator Data'!X46)/2)*(('Indicator Data'!Y46+'Indicator Data'!Z46)/2)),(1/3))),IF(OR('Indicator Data'!S46="No data",'Indicator Data'!T46="No data"),"x",1-(POWER((POWER(POWER((POWER((10/IF('Indicator Data'!S46&lt;10,10,'Indicator Data'!S46))*(1/'Indicator Data'!T46),0.5))*(POWER(('Indicator Data'!W46*'Indicator Data'!U46),0.5))*('Indicator Data'!Y46),(1/3)),-1)+POWER(POWER(1*(POWER(('Indicator Data'!X46*'Indicator Data'!V46),0.5))*('Indicator Data'!Z46),(1/3)),-1))/2,-1)/POWER((((POWER((10/IF('Indicator Data'!S46&lt;10,10,'Indicator Data'!S46))*(1/'Indicator Data'!T46),0.5)+1)/2)*((POWER(('Indicator Data'!W46*'Indicator Data'!U46),0.5)+POWER(('Indicator Data'!X46*'Indicator Data'!V46),0.5))/2)*(('Indicator Data'!Y46+'Indicator Data'!Z46)/2)),(1/3))))))</f>
        <v>0.26017706982851529</v>
      </c>
      <c r="I44" s="57">
        <f t="shared" si="22"/>
        <v>4.7</v>
      </c>
      <c r="J44" s="57">
        <f>IF('Indicator Data'!AA46="No data","x",ROUND(IF('Indicator Data'!AA46&gt;J$86,10,IF('Indicator Data'!AA46&lt;J$85,0,10-(J$86-'Indicator Data'!AA46)/(J$86-J$85)*10)),1))</f>
        <v>4.2</v>
      </c>
      <c r="K44" s="58">
        <f t="shared" si="5"/>
        <v>4.5</v>
      </c>
      <c r="L44" s="166">
        <f>SUM(IF('Indicator Data'!AB46=0,0,'Indicator Data'!AB46/1000000),SUM('Indicator Data'!AC46:AD46))</f>
        <v>110.721878</v>
      </c>
      <c r="M44" s="166">
        <f>L44/(SUM('Indicator Data'!BD$46:'Indicator Data'!BD$61))*1000000</f>
        <v>6.3568598609460487</v>
      </c>
      <c r="N44" s="57">
        <f t="shared" si="23"/>
        <v>0.2</v>
      </c>
      <c r="O44" s="57">
        <f>IF('Indicator Data'!AE46="No data","x",ROUND(IF('Indicator Data'!AE46&gt;O$86,10,IF('Indicator Data'!AE46&lt;O$85,0,10-(O$86-'Indicator Data'!AE46)/(O$86-O$85)*10)),1))</f>
        <v>0.1</v>
      </c>
      <c r="P44" s="160">
        <f>IF('Indicator Data'!R46="No data","x",ROUND(IF('Indicator Data'!R46&gt;P$86,10,IF('Indicator Data'!R46&lt;P$85,0,10-(P$86-'Indicator Data'!R46)/(P$86-P$85)*10)),1))</f>
        <v>0.1</v>
      </c>
      <c r="Q44" s="58">
        <f t="shared" si="6"/>
        <v>0.1</v>
      </c>
      <c r="R44" s="61">
        <f t="shared" si="7"/>
        <v>1.8</v>
      </c>
      <c r="S44" s="146">
        <f>IF(AND('Indicator Data'!AF46="No data",'Indicator Data'!AG46="No data",'Indicator Data'!AH46="No data"),"x",SUM('Indicator Data'!AF46:AH46))</f>
        <v>4.540783226E-4</v>
      </c>
      <c r="T44" s="160">
        <f t="shared" si="24"/>
        <v>0.1</v>
      </c>
      <c r="U44" s="160">
        <f>IF('Indicator Data'!M46="No data","x",'Indicator Data'!M46)</f>
        <v>1</v>
      </c>
      <c r="V44" s="58">
        <f t="shared" si="25"/>
        <v>0.6</v>
      </c>
      <c r="W44" s="57">
        <f>IF('Indicator Data'!AI46="No data","x",ROUND(IF('Indicator Data'!AI46&gt;W$86,10,IF('Indicator Data'!AI46&lt;W$85,0,10-(W$86-'Indicator Data'!AI46)/(W$86-W$85)*10)),1))</f>
        <v>2</v>
      </c>
      <c r="X44" s="57">
        <f>IF('Indicator Data'!AJ46="No data","x",ROUND(IF('Indicator Data'!AJ46&gt;X$86,10,IF('Indicator Data'!AJ46&lt;X$85,0,10-(X$86-'Indicator Data'!AJ46)/(X$86-X$85)*10)),1))</f>
        <v>5.3</v>
      </c>
      <c r="Y44" s="58">
        <f t="shared" si="9"/>
        <v>3.7</v>
      </c>
      <c r="Z44" s="57">
        <f>IF('Indicator Data'!AL46="No data","x",ROUND(IF('Indicator Data'!AL46&gt;Z$86,10,IF('Indicator Data'!AL46&lt;Z$85,0,10-(Z$86-'Indicator Data'!AL46)/(Z$86-Z$85)*10)),1))</f>
        <v>0.6</v>
      </c>
      <c r="AA44" s="58">
        <f t="shared" si="10"/>
        <v>0.6</v>
      </c>
      <c r="AB44" s="59">
        <f>IF(OR('Indicator Data'!AM46="No data",'Indicator Data'!BD46="No data"),"x",('Indicator Data'!AM46/'Indicator Data'!BD46))</f>
        <v>2.8672278034211239E-3</v>
      </c>
      <c r="AC44" s="58">
        <f t="shared" si="20"/>
        <v>0.6</v>
      </c>
      <c r="AD44" s="57">
        <f>IF('Indicator Data'!AN46="No data","x",ROUND(IF('Indicator Data'!AN46&lt;$AD$85,10,IF('Indicator Data'!AN46&gt;$AD$86,0,($AD$86-'Indicator Data'!AN46)/($AD$86-$AD$85)*10)),1))</f>
        <v>0</v>
      </c>
      <c r="AE44" s="57">
        <f>IF('Indicator Data'!AO46="No data","x",ROUND(IF('Indicator Data'!AO46&gt;$AE$86,10,IF('Indicator Data'!AO46&lt;$AE$85,0,10-($AE$86-'Indicator Data'!AO46)/($AE$86-$AE$85)*10)),1))</f>
        <v>0</v>
      </c>
      <c r="AF44" s="60">
        <f>IF('Indicator Data'!AP46="No data","x",ROUND(IF('Indicator Data'!AP46&gt;$AF$86,10,IF('Indicator Data'!AP46&lt;$AF$85,0,10-($AF$86-'Indicator Data'!AP46)/($AF$86-$AF$85)*10)),1))</f>
        <v>0.9</v>
      </c>
      <c r="AG44" s="57">
        <f t="shared" si="11"/>
        <v>0.9</v>
      </c>
      <c r="AH44" s="58">
        <f t="shared" si="21"/>
        <v>0.3</v>
      </c>
      <c r="AI44" s="61">
        <f t="shared" si="27"/>
        <v>1.4</v>
      </c>
    </row>
    <row r="45" spans="1:35" s="3" customFormat="1">
      <c r="A45" s="224" t="s">
        <v>3</v>
      </c>
      <c r="B45" s="90" t="s">
        <v>310</v>
      </c>
      <c r="C45" s="273" t="s">
        <v>375</v>
      </c>
      <c r="D45" s="57">
        <f>ROUND(IF('Indicator Data'!P47="No data",IF((0.1233*LN('Indicator Data'!AR47)-0.4559)&gt;D$86,0,IF((0.1233*LN('Indicator Data'!AR47)-0.4559)&lt;D$85,10,(D$86-(0.1233*LN('Indicator Data'!AR47)-0.4559))/(D$86-D$85)*10)),IF('Indicator Data'!P47&gt;D$86,0,IF('Indicator Data'!P47&lt;D$85,10,(D$86-'Indicator Data'!P47)/(D$86-D$85)*10))),1)</f>
        <v>0.1</v>
      </c>
      <c r="E45" s="57">
        <f>IF('Indicator Data'!Q47="No data","x",ROUND((IF('Indicator Data'!Q47&gt;E$86,10,IF('Indicator Data'!Q47&lt;E$85,0,10-(E$86-'Indicator Data'!Q47)/(E$86-E$85)*10))),1))</f>
        <v>0.1</v>
      </c>
      <c r="F45" s="160">
        <f>IF('Indicator Data'!AK47="No data","x",ROUND(IF('Indicator Data'!AK47&gt;F$86,10,IF('Indicator Data'!AK47&lt;F$85,0,10-(F$86-'Indicator Data'!AK47)/(F$86-F$85)*10)),1))</f>
        <v>2.4</v>
      </c>
      <c r="G45" s="58">
        <f t="shared" si="4"/>
        <v>0.9</v>
      </c>
      <c r="H45" s="146">
        <f>IF(OR('Indicator Data'!S47="No data",'Indicator Data'!T47="No data"),"x",IF(OR('Indicator Data'!U47="No data",'Indicator Data'!V47="No data"),1-(POWER((POWER(POWER((POWER((10/IF('Indicator Data'!S47&lt;10,10,'Indicator Data'!S47))*(1/'Indicator Data'!T47),0.5))*('Indicator Data'!W47)*('Indicator Data'!Y47),(1/3)),-1)+POWER(POWER((1*('Indicator Data'!X47)*('Indicator Data'!Z47)),(1/3)),-1))/2,-1)/POWER((((POWER((10/IF('Indicator Data'!S47&lt;10,10,'Indicator Data'!S47))*(1/'Indicator Data'!T47),0.5)+1)/2)*(('Indicator Data'!W47+'Indicator Data'!X47)/2)*(('Indicator Data'!Y47+'Indicator Data'!Z47)/2)),(1/3))),IF(OR('Indicator Data'!S47="No data",'Indicator Data'!T47="No data"),"x",1-(POWER((POWER(POWER((POWER((10/IF('Indicator Data'!S47&lt;10,10,'Indicator Data'!S47))*(1/'Indicator Data'!T47),0.5))*(POWER(('Indicator Data'!W47*'Indicator Data'!U47),0.5))*('Indicator Data'!Y47),(1/3)),-1)+POWER(POWER(1*(POWER(('Indicator Data'!X47*'Indicator Data'!V47),0.5))*('Indicator Data'!Z47),(1/3)),-1))/2,-1)/POWER((((POWER((10/IF('Indicator Data'!S47&lt;10,10,'Indicator Data'!S47))*(1/'Indicator Data'!T47),0.5)+1)/2)*((POWER(('Indicator Data'!W47*'Indicator Data'!U47),0.5)+POWER(('Indicator Data'!X47*'Indicator Data'!V47),0.5))/2)*(('Indicator Data'!Y47+'Indicator Data'!Z47)/2)),(1/3))))))</f>
        <v>0.11334802581033621</v>
      </c>
      <c r="I45" s="57">
        <f t="shared" si="22"/>
        <v>2.1</v>
      </c>
      <c r="J45" s="57">
        <f>IF('Indicator Data'!AA47="No data","x",ROUND(IF('Indicator Data'!AA47&gt;J$86,10,IF('Indicator Data'!AA47&lt;J$85,0,10-(J$86-'Indicator Data'!AA47)/(J$86-J$85)*10)),1))</f>
        <v>3.7</v>
      </c>
      <c r="K45" s="58">
        <f t="shared" si="5"/>
        <v>2.9</v>
      </c>
      <c r="L45" s="166">
        <f>SUM(IF('Indicator Data'!AB47=0,0,'Indicator Data'!AB47/1000000),SUM('Indicator Data'!AC47:AD47))</f>
        <v>110.721878</v>
      </c>
      <c r="M45" s="166">
        <f>L45/(SUM('Indicator Data'!BD$46:'Indicator Data'!BD$61))*1000000</f>
        <v>6.3568598609460487</v>
      </c>
      <c r="N45" s="57">
        <f t="shared" si="23"/>
        <v>0.2</v>
      </c>
      <c r="O45" s="57">
        <f>IF('Indicator Data'!AE47="No data","x",ROUND(IF('Indicator Data'!AE47&gt;O$86,10,IF('Indicator Data'!AE47&lt;O$85,0,10-(O$86-'Indicator Data'!AE47)/(O$86-O$85)*10)),1))</f>
        <v>0.1</v>
      </c>
      <c r="P45" s="160">
        <f>IF('Indicator Data'!R47="No data","x",ROUND(IF('Indicator Data'!R47&gt;P$86,10,IF('Indicator Data'!R47&lt;P$85,0,10-(P$86-'Indicator Data'!R47)/(P$86-P$85)*10)),1))</f>
        <v>0.1</v>
      </c>
      <c r="Q45" s="58">
        <f t="shared" si="6"/>
        <v>0.1</v>
      </c>
      <c r="R45" s="61">
        <f t="shared" si="7"/>
        <v>1.2</v>
      </c>
      <c r="S45" s="146">
        <f>IF(AND('Indicator Data'!AF47="No data",'Indicator Data'!AG47="No data",'Indicator Data'!AH47="No data"),"x",SUM('Indicator Data'!AF47:AH47))</f>
        <v>4.540783226E-4</v>
      </c>
      <c r="T45" s="160">
        <f t="shared" si="24"/>
        <v>0.1</v>
      </c>
      <c r="U45" s="160">
        <f>IF('Indicator Data'!M47="No data","x",'Indicator Data'!M47)</f>
        <v>1</v>
      </c>
      <c r="V45" s="58">
        <f t="shared" si="25"/>
        <v>0.6</v>
      </c>
      <c r="W45" s="57">
        <f>IF('Indicator Data'!AI47="No data","x",ROUND(IF('Indicator Data'!AI47&gt;W$86,10,IF('Indicator Data'!AI47&lt;W$85,0,10-(W$86-'Indicator Data'!AI47)/(W$86-W$85)*10)),1))</f>
        <v>0.7</v>
      </c>
      <c r="X45" s="57">
        <f>IF('Indicator Data'!AJ47="No data","x",ROUND(IF('Indicator Data'!AJ47&gt;X$86,10,IF('Indicator Data'!AJ47&lt;X$85,0,10-(X$86-'Indicator Data'!AJ47)/(X$86-X$85)*10)),1))</f>
        <v>4.0999999999999996</v>
      </c>
      <c r="Y45" s="58">
        <f t="shared" si="9"/>
        <v>2.4</v>
      </c>
      <c r="Z45" s="57">
        <f>IF('Indicator Data'!AL47="No data","x",ROUND(IF('Indicator Data'!AL47&gt;Z$86,10,IF('Indicator Data'!AL47&lt;Z$85,0,10-(Z$86-'Indicator Data'!AL47)/(Z$86-Z$85)*10)),1))</f>
        <v>4</v>
      </c>
      <c r="AA45" s="58">
        <f t="shared" si="10"/>
        <v>4</v>
      </c>
      <c r="AB45" s="59">
        <f>IF(OR('Indicator Data'!AM47="No data",'Indicator Data'!BD47="No data"),"x",('Indicator Data'!AM47/'Indicator Data'!BD47))</f>
        <v>0</v>
      </c>
      <c r="AC45" s="58">
        <f t="shared" si="20"/>
        <v>0</v>
      </c>
      <c r="AD45" s="57">
        <f>IF('Indicator Data'!AN47="No data","x",ROUND(IF('Indicator Data'!AN47&lt;$AD$85,10,IF('Indicator Data'!AN47&gt;$AD$86,0,($AD$86-'Indicator Data'!AN47)/($AD$86-$AD$85)*10)),1))</f>
        <v>0</v>
      </c>
      <c r="AE45" s="57">
        <f>IF('Indicator Data'!AO47="No data","x",ROUND(IF('Indicator Data'!AO47&gt;$AE$86,10,IF('Indicator Data'!AO47&lt;$AE$85,0,10-($AE$86-'Indicator Data'!AO47)/($AE$86-$AE$85)*10)),1))</f>
        <v>0</v>
      </c>
      <c r="AF45" s="60">
        <f>IF('Indicator Data'!AP47="No data","x",ROUND(IF('Indicator Data'!AP47&gt;$AF$86,10,IF('Indicator Data'!AP47&lt;$AF$85,0,10-($AF$86-'Indicator Data'!AP47)/($AF$86-$AF$85)*10)),1))</f>
        <v>0.9</v>
      </c>
      <c r="AG45" s="57">
        <f t="shared" si="11"/>
        <v>0.9</v>
      </c>
      <c r="AH45" s="58">
        <f t="shared" si="21"/>
        <v>0.3</v>
      </c>
      <c r="AI45" s="61">
        <f t="shared" si="27"/>
        <v>2</v>
      </c>
    </row>
    <row r="46" spans="1:35" s="3" customFormat="1">
      <c r="A46" s="224" t="s">
        <v>3</v>
      </c>
      <c r="B46" s="90" t="s">
        <v>311</v>
      </c>
      <c r="C46" s="273" t="s">
        <v>376</v>
      </c>
      <c r="D46" s="57">
        <f>ROUND(IF('Indicator Data'!P48="No data",IF((0.1233*LN('Indicator Data'!AR48)-0.4559)&gt;D$86,0,IF((0.1233*LN('Indicator Data'!AR48)-0.4559)&lt;D$85,10,(D$86-(0.1233*LN('Indicator Data'!AR48)-0.4559))/(D$86-D$85)*10)),IF('Indicator Data'!P48&gt;D$86,0,IF('Indicator Data'!P48&lt;D$85,10,(D$86-'Indicator Data'!P48)/(D$86-D$85)*10))),1)</f>
        <v>1.6</v>
      </c>
      <c r="E46" s="57">
        <f>IF('Indicator Data'!Q48="No data","x",ROUND((IF('Indicator Data'!Q48&gt;E$86,10,IF('Indicator Data'!Q48&lt;E$85,0,10-(E$86-'Indicator Data'!Q48)/(E$86-E$85)*10))),1))</f>
        <v>0.1</v>
      </c>
      <c r="F46" s="160">
        <f>IF('Indicator Data'!AK48="No data","x",ROUND(IF('Indicator Data'!AK48&gt;F$86,10,IF('Indicator Data'!AK48&lt;F$85,0,10-(F$86-'Indicator Data'!AK48)/(F$86-F$85)*10)),1))</f>
        <v>2.2000000000000002</v>
      </c>
      <c r="G46" s="58">
        <f t="shared" si="4"/>
        <v>1.3</v>
      </c>
      <c r="H46" s="146">
        <f>IF(OR('Indicator Data'!S48="No data",'Indicator Data'!T48="No data"),"x",IF(OR('Indicator Data'!U48="No data",'Indicator Data'!V48="No data"),1-(POWER((POWER(POWER((POWER((10/IF('Indicator Data'!S48&lt;10,10,'Indicator Data'!S48))*(1/'Indicator Data'!T48),0.5))*('Indicator Data'!W48)*('Indicator Data'!Y48),(1/3)),-1)+POWER(POWER((1*('Indicator Data'!X48)*('Indicator Data'!Z48)),(1/3)),-1))/2,-1)/POWER((((POWER((10/IF('Indicator Data'!S48&lt;10,10,'Indicator Data'!S48))*(1/'Indicator Data'!T48),0.5)+1)/2)*(('Indicator Data'!W48+'Indicator Data'!X48)/2)*(('Indicator Data'!Y48+'Indicator Data'!Z48)/2)),(1/3))),IF(OR('Indicator Data'!S48="No data",'Indicator Data'!T48="No data"),"x",1-(POWER((POWER(POWER((POWER((10/IF('Indicator Data'!S48&lt;10,10,'Indicator Data'!S48))*(1/'Indicator Data'!T48),0.5))*(POWER(('Indicator Data'!W48*'Indicator Data'!U48),0.5))*('Indicator Data'!Y48),(1/3)),-1)+POWER(POWER(1*(POWER(('Indicator Data'!X48*'Indicator Data'!V48),0.5))*('Indicator Data'!Z48),(1/3)),-1))/2,-1)/POWER((((POWER((10/IF('Indicator Data'!S48&lt;10,10,'Indicator Data'!S48))*(1/'Indicator Data'!T48),0.5)+1)/2)*((POWER(('Indicator Data'!W48*'Indicator Data'!U48),0.5)+POWER(('Indicator Data'!X48*'Indicator Data'!V48),0.5))/2)*(('Indicator Data'!Y48+'Indicator Data'!Z48)/2)),(1/3))))))</f>
        <v>0.13100782227519359</v>
      </c>
      <c r="I46" s="57">
        <f t="shared" si="22"/>
        <v>2.4</v>
      </c>
      <c r="J46" s="57">
        <f>IF('Indicator Data'!AA48="No data","x",ROUND(IF('Indicator Data'!AA48&gt;J$86,10,IF('Indicator Data'!AA48&lt;J$85,0,10-(J$86-'Indicator Data'!AA48)/(J$86-J$85)*10)),1))</f>
        <v>3.2</v>
      </c>
      <c r="K46" s="58">
        <f t="shared" si="5"/>
        <v>2.8</v>
      </c>
      <c r="L46" s="166">
        <f>SUM(IF('Indicator Data'!AB48=0,0,'Indicator Data'!AB48/1000000),SUM('Indicator Data'!AC48:AD48))</f>
        <v>110.721878</v>
      </c>
      <c r="M46" s="166">
        <f>L46/(SUM('Indicator Data'!BD$46:'Indicator Data'!BD$61))*1000000</f>
        <v>6.3568598609460487</v>
      </c>
      <c r="N46" s="57">
        <f t="shared" si="23"/>
        <v>0.2</v>
      </c>
      <c r="O46" s="57">
        <f>IF('Indicator Data'!AE48="No data","x",ROUND(IF('Indicator Data'!AE48&gt;O$86,10,IF('Indicator Data'!AE48&lt;O$85,0,10-(O$86-'Indicator Data'!AE48)/(O$86-O$85)*10)),1))</f>
        <v>0.1</v>
      </c>
      <c r="P46" s="160">
        <f>IF('Indicator Data'!R48="No data","x",ROUND(IF('Indicator Data'!R48&gt;P$86,10,IF('Indicator Data'!R48&lt;P$85,0,10-(P$86-'Indicator Data'!R48)/(P$86-P$85)*10)),1))</f>
        <v>0.1</v>
      </c>
      <c r="Q46" s="58">
        <f t="shared" si="6"/>
        <v>0.1</v>
      </c>
      <c r="R46" s="61">
        <f t="shared" si="7"/>
        <v>1.4</v>
      </c>
      <c r="S46" s="146">
        <f>IF(AND('Indicator Data'!AF48="No data",'Indicator Data'!AG48="No data",'Indicator Data'!AH48="No data"),"x",SUM('Indicator Data'!AF48:AH48))</f>
        <v>4.8165233019999999E-4</v>
      </c>
      <c r="T46" s="160">
        <f t="shared" si="24"/>
        <v>0.1</v>
      </c>
      <c r="U46" s="160">
        <f>IF('Indicator Data'!M48="No data","x",'Indicator Data'!M48)</f>
        <v>7</v>
      </c>
      <c r="V46" s="58">
        <f>ROUND(IF(T46="x",U46,IF(U46="x",T46,(10-GEOMEAN(((10-T46)/10*9+1),((10-U46)/10*9+1))))/9*10),1)</f>
        <v>4.4000000000000004</v>
      </c>
      <c r="W46" s="57">
        <f>IF('Indicator Data'!AI48="No data","x",ROUND(IF('Indicator Data'!AI48&gt;W$86,10,IF('Indicator Data'!AI48&lt;W$85,0,10-(W$86-'Indicator Data'!AI48)/(W$86-W$85)*10)),1))</f>
        <v>2.8</v>
      </c>
      <c r="X46" s="57">
        <f>IF('Indicator Data'!AJ48="No data","x",ROUND(IF('Indicator Data'!AJ48&gt;X$86,10,IF('Indicator Data'!AJ48&lt;X$85,0,10-(X$86-'Indicator Data'!AJ48)/(X$86-X$85)*10)),1))</f>
        <v>3.7</v>
      </c>
      <c r="Y46" s="58">
        <f t="shared" si="9"/>
        <v>3.3</v>
      </c>
      <c r="Z46" s="57">
        <f>IF('Indicator Data'!AL48="No data","x",ROUND(IF('Indicator Data'!AL48&gt;Z$86,10,IF('Indicator Data'!AL48&lt;Z$85,0,10-(Z$86-'Indicator Data'!AL48)/(Z$86-Z$85)*10)),1))</f>
        <v>1.6</v>
      </c>
      <c r="AA46" s="58">
        <f t="shared" si="10"/>
        <v>1.6</v>
      </c>
      <c r="AB46" s="59">
        <f>IF(OR('Indicator Data'!AM48="No data",'Indicator Data'!BD48="No data"),"x",('Indicator Data'!AM48/'Indicator Data'!BD48))</f>
        <v>0</v>
      </c>
      <c r="AC46" s="58">
        <f t="shared" si="20"/>
        <v>0</v>
      </c>
      <c r="AD46" s="57">
        <f>IF('Indicator Data'!AN48="No data","x",ROUND(IF('Indicator Data'!AN48&lt;$AD$85,10,IF('Indicator Data'!AN48&gt;$AD$86,0,($AD$86-'Indicator Data'!AN48)/($AD$86-$AD$85)*10)),1))</f>
        <v>0</v>
      </c>
      <c r="AE46" s="57">
        <f>IF('Indicator Data'!AO48="No data","x",ROUND(IF('Indicator Data'!AO48&gt;$AE$86,10,IF('Indicator Data'!AO48&lt;$AE$85,0,10-($AE$86-'Indicator Data'!AO48)/($AE$86-$AE$85)*10)),1))</f>
        <v>0</v>
      </c>
      <c r="AF46" s="60">
        <f>IF('Indicator Data'!AP48="No data","x",ROUND(IF('Indicator Data'!AP48&gt;$AF$86,10,IF('Indicator Data'!AP48&lt;$AF$85,0,10-($AF$86-'Indicator Data'!AP48)/($AF$86-$AF$85)*10)),1))</f>
        <v>0.9</v>
      </c>
      <c r="AG46" s="57">
        <f t="shared" si="11"/>
        <v>0.9</v>
      </c>
      <c r="AH46" s="58">
        <f t="shared" si="21"/>
        <v>0.3</v>
      </c>
      <c r="AI46" s="61">
        <f t="shared" si="27"/>
        <v>2.5</v>
      </c>
    </row>
    <row r="47" spans="1:35" s="3" customFormat="1">
      <c r="A47" s="224" t="s">
        <v>3</v>
      </c>
      <c r="B47" s="90" t="s">
        <v>312</v>
      </c>
      <c r="C47" s="273" t="s">
        <v>377</v>
      </c>
      <c r="D47" s="57">
        <f>ROUND(IF('Indicator Data'!P49="No data",IF((0.1233*LN('Indicator Data'!AR49)-0.4559)&gt;D$86,0,IF((0.1233*LN('Indicator Data'!AR49)-0.4559)&lt;D$85,10,(D$86-(0.1233*LN('Indicator Data'!AR49)-0.4559))/(D$86-D$85)*10)),IF('Indicator Data'!P49&gt;D$86,0,IF('Indicator Data'!P49&lt;D$85,10,(D$86-'Indicator Data'!P49)/(D$86-D$85)*10))),1)</f>
        <v>0</v>
      </c>
      <c r="E47" s="57">
        <f>IF('Indicator Data'!Q49="No data","x",ROUND((IF('Indicator Data'!Q49&gt;E$86,10,IF('Indicator Data'!Q49&lt;E$85,0,10-(E$86-'Indicator Data'!Q49)/(E$86-E$85)*10))),1))</f>
        <v>0.1</v>
      </c>
      <c r="F47" s="160">
        <f>IF('Indicator Data'!AK49="No data","x",ROUND(IF('Indicator Data'!AK49&gt;F$86,10,IF('Indicator Data'!AK49&lt;F$85,0,10-(F$86-'Indicator Data'!AK49)/(F$86-F$85)*10)),1))</f>
        <v>1.9</v>
      </c>
      <c r="G47" s="58">
        <f t="shared" si="4"/>
        <v>0.7</v>
      </c>
      <c r="H47" s="146">
        <f>IF(OR('Indicator Data'!S49="No data",'Indicator Data'!T49="No data"),"x",IF(OR('Indicator Data'!U49="No data",'Indicator Data'!V49="No data"),1-(POWER((POWER(POWER((POWER((10/IF('Indicator Data'!S49&lt;10,10,'Indicator Data'!S49))*(1/'Indicator Data'!T49),0.5))*('Indicator Data'!W49)*('Indicator Data'!Y49),(1/3)),-1)+POWER(POWER((1*('Indicator Data'!X49)*('Indicator Data'!Z49)),(1/3)),-1))/2,-1)/POWER((((POWER((10/IF('Indicator Data'!S49&lt;10,10,'Indicator Data'!S49))*(1/'Indicator Data'!T49),0.5)+1)/2)*(('Indicator Data'!W49+'Indicator Data'!X49)/2)*(('Indicator Data'!Y49+'Indicator Data'!Z49)/2)),(1/3))),IF(OR('Indicator Data'!S49="No data",'Indicator Data'!T49="No data"),"x",1-(POWER((POWER(POWER((POWER((10/IF('Indicator Data'!S49&lt;10,10,'Indicator Data'!S49))*(1/'Indicator Data'!T49),0.5))*(POWER(('Indicator Data'!W49*'Indicator Data'!U49),0.5))*('Indicator Data'!Y49),(1/3)),-1)+POWER(POWER(1*(POWER(('Indicator Data'!X49*'Indicator Data'!V49),0.5))*('Indicator Data'!Z49),(1/3)),-1))/2,-1)/POWER((((POWER((10/IF('Indicator Data'!S49&lt;10,10,'Indicator Data'!S49))*(1/'Indicator Data'!T49),0.5)+1)/2)*((POWER(('Indicator Data'!W49*'Indicator Data'!U49),0.5)+POWER(('Indicator Data'!X49*'Indicator Data'!V49),0.5))/2)*(('Indicator Data'!Y49+'Indicator Data'!Z49)/2)),(1/3))))))</f>
        <v>0.13076873176556225</v>
      </c>
      <c r="I47" s="57">
        <f t="shared" si="22"/>
        <v>2.4</v>
      </c>
      <c r="J47" s="57">
        <f>IF('Indicator Data'!AA49="No data","x",ROUND(IF('Indicator Data'!AA49&gt;J$86,10,IF('Indicator Data'!AA49&lt;J$85,0,10-(J$86-'Indicator Data'!AA49)/(J$86-J$85)*10)),1))</f>
        <v>3.3</v>
      </c>
      <c r="K47" s="58">
        <f t="shared" si="5"/>
        <v>2.9</v>
      </c>
      <c r="L47" s="166">
        <f>SUM(IF('Indicator Data'!AB49=0,0,'Indicator Data'!AB49/1000000),SUM('Indicator Data'!AC49:AD49))</f>
        <v>110.721878</v>
      </c>
      <c r="M47" s="166">
        <f>L47/(SUM('Indicator Data'!BD$46:'Indicator Data'!BD$61))*1000000</f>
        <v>6.3568598609460487</v>
      </c>
      <c r="N47" s="57">
        <f t="shared" si="23"/>
        <v>0.2</v>
      </c>
      <c r="O47" s="57">
        <f>IF('Indicator Data'!AE49="No data","x",ROUND(IF('Indicator Data'!AE49&gt;O$86,10,IF('Indicator Data'!AE49&lt;O$85,0,10-(O$86-'Indicator Data'!AE49)/(O$86-O$85)*10)),1))</f>
        <v>0.1</v>
      </c>
      <c r="P47" s="160">
        <f>IF('Indicator Data'!R49="No data","x",ROUND(IF('Indicator Data'!R49&gt;P$86,10,IF('Indicator Data'!R49&lt;P$85,0,10-(P$86-'Indicator Data'!R49)/(P$86-P$85)*10)),1))</f>
        <v>0.1</v>
      </c>
      <c r="Q47" s="58">
        <f t="shared" si="6"/>
        <v>0.1</v>
      </c>
      <c r="R47" s="61">
        <f t="shared" si="7"/>
        <v>1.1000000000000001</v>
      </c>
      <c r="S47" s="146">
        <f>IF(AND('Indicator Data'!AF49="No data",'Indicator Data'!AG49="No data",'Indicator Data'!AH49="No data"),"x",SUM('Indicator Data'!AF49:AH49))</f>
        <v>7.2869319199999998E-4</v>
      </c>
      <c r="T47" s="160">
        <f t="shared" si="24"/>
        <v>0.1</v>
      </c>
      <c r="U47" s="160" t="str">
        <f>IF('Indicator Data'!M49="No data","x",'Indicator Data'!M49)</f>
        <v>x</v>
      </c>
      <c r="V47" s="58">
        <f t="shared" si="25"/>
        <v>0.1</v>
      </c>
      <c r="W47" s="57">
        <f>IF('Indicator Data'!AI49="No data","x",ROUND(IF('Indicator Data'!AI49&gt;W$86,10,IF('Indicator Data'!AI49&lt;W$85,0,10-(W$86-'Indicator Data'!AI49)/(W$86-W$85)*10)),1))</f>
        <v>4.5999999999999996</v>
      </c>
      <c r="X47" s="57">
        <f>IF('Indicator Data'!AJ49="No data","x",ROUND(IF('Indicator Data'!AJ49&gt;X$86,10,IF('Indicator Data'!AJ49&lt;X$85,0,10-(X$86-'Indicator Data'!AJ49)/(X$86-X$85)*10)),1))</f>
        <v>3.2</v>
      </c>
      <c r="Y47" s="58">
        <f t="shared" si="9"/>
        <v>3.9</v>
      </c>
      <c r="Z47" s="57">
        <f>IF('Indicator Data'!AL49="No data","x",ROUND(IF('Indicator Data'!AL49&gt;Z$86,10,IF('Indicator Data'!AL49&lt;Z$85,0,10-(Z$86-'Indicator Data'!AL49)/(Z$86-Z$85)*10)),1))</f>
        <v>2.4</v>
      </c>
      <c r="AA47" s="58">
        <f t="shared" si="10"/>
        <v>2.4</v>
      </c>
      <c r="AB47" s="59">
        <f>IF(OR('Indicator Data'!AM49="No data",'Indicator Data'!BD49="No data"),"x",('Indicator Data'!AM49/'Indicator Data'!BD49))</f>
        <v>0</v>
      </c>
      <c r="AC47" s="58">
        <f t="shared" si="20"/>
        <v>0</v>
      </c>
      <c r="AD47" s="57">
        <f>IF('Indicator Data'!AN49="No data","x",ROUND(IF('Indicator Data'!AN49&lt;$AD$85,10,IF('Indicator Data'!AN49&gt;$AD$86,0,($AD$86-'Indicator Data'!AN49)/($AD$86-$AD$85)*10)),1))</f>
        <v>0</v>
      </c>
      <c r="AE47" s="57">
        <f>IF('Indicator Data'!AO49="No data","x",ROUND(IF('Indicator Data'!AO49&gt;$AE$86,10,IF('Indicator Data'!AO49&lt;$AE$85,0,10-($AE$86-'Indicator Data'!AO49)/($AE$86-$AE$85)*10)),1))</f>
        <v>0</v>
      </c>
      <c r="AF47" s="60">
        <f>IF('Indicator Data'!AP49="No data","x",ROUND(IF('Indicator Data'!AP49&gt;$AF$86,10,IF('Indicator Data'!AP49&lt;$AF$85,0,10-($AF$86-'Indicator Data'!AP49)/($AF$86-$AF$85)*10)),1))</f>
        <v>0.9</v>
      </c>
      <c r="AG47" s="57">
        <f t="shared" si="11"/>
        <v>0.9</v>
      </c>
      <c r="AH47" s="58">
        <f t="shared" si="21"/>
        <v>0.3</v>
      </c>
      <c r="AI47" s="61">
        <f t="shared" si="27"/>
        <v>1.8</v>
      </c>
    </row>
    <row r="48" spans="1:35" s="3" customFormat="1">
      <c r="A48" s="224" t="s">
        <v>3</v>
      </c>
      <c r="B48" s="90" t="s">
        <v>730</v>
      </c>
      <c r="C48" s="273" t="s">
        <v>378</v>
      </c>
      <c r="D48" s="57">
        <f>ROUND(IF('Indicator Data'!P50="No data",IF((0.1233*LN('Indicator Data'!AR50)-0.4559)&gt;D$86,0,IF((0.1233*LN('Indicator Data'!AR50)-0.4559)&lt;D$85,10,(D$86-(0.1233*LN('Indicator Data'!AR50)-0.4559))/(D$86-D$85)*10)),IF('Indicator Data'!P50&gt;D$86,0,IF('Indicator Data'!P50&lt;D$85,10,(D$86-'Indicator Data'!P50)/(D$86-D$85)*10))),1)</f>
        <v>0</v>
      </c>
      <c r="E48" s="57">
        <f>IF('Indicator Data'!Q50="No data","x",ROUND((IF('Indicator Data'!Q50&gt;E$86,10,IF('Indicator Data'!Q50&lt;E$85,0,10-(E$86-'Indicator Data'!Q50)/(E$86-E$85)*10))),1))</f>
        <v>0.1</v>
      </c>
      <c r="F48" s="160">
        <f>IF('Indicator Data'!AK50="No data","x",ROUND(IF('Indicator Data'!AK50&gt;F$86,10,IF('Indicator Data'!AK50&lt;F$85,0,10-(F$86-'Indicator Data'!AK50)/(F$86-F$85)*10)),1))</f>
        <v>1.6</v>
      </c>
      <c r="G48" s="58">
        <f t="shared" si="4"/>
        <v>0.6</v>
      </c>
      <c r="H48" s="146">
        <f>IF(OR('Indicator Data'!S50="No data",'Indicator Data'!T50="No data"),"x",IF(OR('Indicator Data'!U50="No data",'Indicator Data'!V50="No data"),1-(POWER((POWER(POWER((POWER((10/IF('Indicator Data'!S50&lt;10,10,'Indicator Data'!S50))*(1/'Indicator Data'!T50),0.5))*('Indicator Data'!W50)*('Indicator Data'!Y50),(1/3)),-1)+POWER(POWER((1*('Indicator Data'!X50)*('Indicator Data'!Z50)),(1/3)),-1))/2,-1)/POWER((((POWER((10/IF('Indicator Data'!S50&lt;10,10,'Indicator Data'!S50))*(1/'Indicator Data'!T50),0.5)+1)/2)*(('Indicator Data'!W50+'Indicator Data'!X50)/2)*(('Indicator Data'!Y50+'Indicator Data'!Z50)/2)),(1/3))),IF(OR('Indicator Data'!S50="No data",'Indicator Data'!T50="No data"),"x",1-(POWER((POWER(POWER((POWER((10/IF('Indicator Data'!S50&lt;10,10,'Indicator Data'!S50))*(1/'Indicator Data'!T50),0.5))*(POWER(('Indicator Data'!W50*'Indicator Data'!U50),0.5))*('Indicator Data'!Y50),(1/3)),-1)+POWER(POWER(1*(POWER(('Indicator Data'!X50*'Indicator Data'!V50),0.5))*('Indicator Data'!Z50),(1/3)),-1))/2,-1)/POWER((((POWER((10/IF('Indicator Data'!S50&lt;10,10,'Indicator Data'!S50))*(1/'Indicator Data'!T50),0.5)+1)/2)*((POWER(('Indicator Data'!W50*'Indicator Data'!U50),0.5)+POWER(('Indicator Data'!X50*'Indicator Data'!V50),0.5))/2)*(('Indicator Data'!Y50+'Indicator Data'!Z50)/2)),(1/3))))))</f>
        <v>6.8099419831636587E-2</v>
      </c>
      <c r="I48" s="57">
        <f t="shared" si="22"/>
        <v>1.2</v>
      </c>
      <c r="J48" s="57">
        <f>IF('Indicator Data'!AA50="No data","x",ROUND(IF('Indicator Data'!AA50&gt;J$86,10,IF('Indicator Data'!AA50&lt;J$85,0,10-(J$86-'Indicator Data'!AA50)/(J$86-J$85)*10)),1))</f>
        <v>2.7</v>
      </c>
      <c r="K48" s="58">
        <f t="shared" si="5"/>
        <v>2</v>
      </c>
      <c r="L48" s="166">
        <f>SUM(IF('Indicator Data'!AB50=0,0,'Indicator Data'!AB50/1000000),SUM('Indicator Data'!AC50:AD50))</f>
        <v>110.721878</v>
      </c>
      <c r="M48" s="166">
        <f>L48/(SUM('Indicator Data'!BD$46:'Indicator Data'!BD$61))*1000000</f>
        <v>6.3568598609460487</v>
      </c>
      <c r="N48" s="57">
        <f t="shared" si="23"/>
        <v>0.2</v>
      </c>
      <c r="O48" s="57">
        <f>IF('Indicator Data'!AE50="No data","x",ROUND(IF('Indicator Data'!AE50&gt;O$86,10,IF('Indicator Data'!AE50&lt;O$85,0,10-(O$86-'Indicator Data'!AE50)/(O$86-O$85)*10)),1))</f>
        <v>0.1</v>
      </c>
      <c r="P48" s="160">
        <f>IF('Indicator Data'!R50="No data","x",ROUND(IF('Indicator Data'!R50&gt;P$86,10,IF('Indicator Data'!R50&lt;P$85,0,10-(P$86-'Indicator Data'!R50)/(P$86-P$85)*10)),1))</f>
        <v>0.1</v>
      </c>
      <c r="Q48" s="58">
        <f t="shared" si="6"/>
        <v>0.1</v>
      </c>
      <c r="R48" s="61">
        <f t="shared" si="7"/>
        <v>0.8</v>
      </c>
      <c r="S48" s="146">
        <f>IF(AND('Indicator Data'!AF50="No data",'Indicator Data'!AG50="No data",'Indicator Data'!AH50="No data"),"x",SUM('Indicator Data'!AF50:AH50))</f>
        <v>4.5642326338999999E-4</v>
      </c>
      <c r="T48" s="160">
        <f t="shared" si="24"/>
        <v>0.1</v>
      </c>
      <c r="U48" s="160">
        <f>IF('Indicator Data'!M50="No data","x",'Indicator Data'!M50)</f>
        <v>1</v>
      </c>
      <c r="V48" s="58">
        <f>ROUND(IF(T48="x",U48,IF(U48="x",T48,(10-GEOMEAN(((10-T48)/10*9+1),((10-U48)/10*9+1))))/9*10),1)</f>
        <v>0.6</v>
      </c>
      <c r="W48" s="57">
        <f>IF('Indicator Data'!AI50="No data","x",ROUND(IF('Indicator Data'!AI50&gt;W$86,10,IF('Indicator Data'!AI50&lt;W$85,0,10-(W$86-'Indicator Data'!AI50)/(W$86-W$85)*10)),1))</f>
        <v>3.4</v>
      </c>
      <c r="X48" s="57">
        <f>IF('Indicator Data'!AJ50="No data","x",ROUND(IF('Indicator Data'!AJ50&gt;X$86,10,IF('Indicator Data'!AJ50&lt;X$85,0,10-(X$86-'Indicator Data'!AJ50)/(X$86-X$85)*10)),1))</f>
        <v>3.7</v>
      </c>
      <c r="Y48" s="58">
        <f t="shared" si="9"/>
        <v>3.6</v>
      </c>
      <c r="Z48" s="57">
        <f>IF('Indicator Data'!AL50="No data","x",ROUND(IF('Indicator Data'!AL50&gt;Z$86,10,IF('Indicator Data'!AL50&lt;Z$85,0,10-(Z$86-'Indicator Data'!AL50)/(Z$86-Z$85)*10)),1))</f>
        <v>0.8</v>
      </c>
      <c r="AA48" s="58">
        <f t="shared" si="10"/>
        <v>0.8</v>
      </c>
      <c r="AB48" s="59">
        <f>IF(OR('Indicator Data'!AM50="No data",'Indicator Data'!BD50="No data"),"x",('Indicator Data'!AM50/'Indicator Data'!BD50))</f>
        <v>0</v>
      </c>
      <c r="AC48" s="58">
        <f t="shared" si="20"/>
        <v>0</v>
      </c>
      <c r="AD48" s="57">
        <f>IF('Indicator Data'!AN50="No data","x",ROUND(IF('Indicator Data'!AN50&lt;$AD$85,10,IF('Indicator Data'!AN50&gt;$AD$86,0,($AD$86-'Indicator Data'!AN50)/($AD$86-$AD$85)*10)),1))</f>
        <v>0</v>
      </c>
      <c r="AE48" s="57">
        <f>IF('Indicator Data'!AO50="No data","x",ROUND(IF('Indicator Data'!AO50&gt;$AE$86,10,IF('Indicator Data'!AO50&lt;$AE$85,0,10-($AE$86-'Indicator Data'!AO50)/($AE$86-$AE$85)*10)),1))</f>
        <v>0</v>
      </c>
      <c r="AF48" s="60">
        <f>IF('Indicator Data'!AP50="No data","x",ROUND(IF('Indicator Data'!AP50&gt;$AF$86,10,IF('Indicator Data'!AP50&lt;$AF$85,0,10-($AF$86-'Indicator Data'!AP50)/($AF$86-$AF$85)*10)),1))</f>
        <v>0.9</v>
      </c>
      <c r="AG48" s="57">
        <f t="shared" si="11"/>
        <v>0.9</v>
      </c>
      <c r="AH48" s="58">
        <f t="shared" si="21"/>
        <v>0.3</v>
      </c>
      <c r="AI48" s="61">
        <f t="shared" si="27"/>
        <v>1.4</v>
      </c>
    </row>
    <row r="49" spans="1:35" s="3" customFormat="1">
      <c r="A49" s="224" t="s">
        <v>3</v>
      </c>
      <c r="B49" s="90" t="s">
        <v>313</v>
      </c>
      <c r="C49" s="273" t="s">
        <v>379</v>
      </c>
      <c r="D49" s="57">
        <f>ROUND(IF('Indicator Data'!P51="No data",IF((0.1233*LN('Indicator Data'!AR51)-0.4559)&gt;D$86,0,IF((0.1233*LN('Indicator Data'!AR51)-0.4559)&lt;D$85,10,(D$86-(0.1233*LN('Indicator Data'!AR51)-0.4559))/(D$86-D$85)*10)),IF('Indicator Data'!P51&gt;D$86,0,IF('Indicator Data'!P51&lt;D$85,10,(D$86-'Indicator Data'!P51)/(D$86-D$85)*10))),1)</f>
        <v>0.6</v>
      </c>
      <c r="E49" s="57">
        <f>IF('Indicator Data'!Q51="No data","x",ROUND((IF('Indicator Data'!Q51&gt;E$86,10,IF('Indicator Data'!Q51&lt;E$85,0,10-(E$86-'Indicator Data'!Q51)/(E$86-E$85)*10))),1))</f>
        <v>0.1</v>
      </c>
      <c r="F49" s="160">
        <f>IF('Indicator Data'!AK51="No data","x",ROUND(IF('Indicator Data'!AK51&gt;F$86,10,IF('Indicator Data'!AK51&lt;F$85,0,10-(F$86-'Indicator Data'!AK51)/(F$86-F$85)*10)),1))</f>
        <v>2.2999999999999998</v>
      </c>
      <c r="G49" s="58">
        <f t="shared" si="4"/>
        <v>1</v>
      </c>
      <c r="H49" s="146">
        <f>IF(OR('Indicator Data'!S51="No data",'Indicator Data'!T51="No data"),"x",IF(OR('Indicator Data'!U51="No data",'Indicator Data'!V51="No data"),1-(POWER((POWER(POWER((POWER((10/IF('Indicator Data'!S51&lt;10,10,'Indicator Data'!S51))*(1/'Indicator Data'!T51),0.5))*('Indicator Data'!W51)*('Indicator Data'!Y51),(1/3)),-1)+POWER(POWER((1*('Indicator Data'!X51)*('Indicator Data'!Z51)),(1/3)),-1))/2,-1)/POWER((((POWER((10/IF('Indicator Data'!S51&lt;10,10,'Indicator Data'!S51))*(1/'Indicator Data'!T51),0.5)+1)/2)*(('Indicator Data'!W51+'Indicator Data'!X51)/2)*(('Indicator Data'!Y51+'Indicator Data'!Z51)/2)),(1/3))),IF(OR('Indicator Data'!S51="No data",'Indicator Data'!T51="No data"),"x",1-(POWER((POWER(POWER((POWER((10/IF('Indicator Data'!S51&lt;10,10,'Indicator Data'!S51))*(1/'Indicator Data'!T51),0.5))*(POWER(('Indicator Data'!W51*'Indicator Data'!U51),0.5))*('Indicator Data'!Y51),(1/3)),-1)+POWER(POWER(1*(POWER(('Indicator Data'!X51*'Indicator Data'!V51),0.5))*('Indicator Data'!Z51),(1/3)),-1))/2,-1)/POWER((((POWER((10/IF('Indicator Data'!S51&lt;10,10,'Indicator Data'!S51))*(1/'Indicator Data'!T51),0.5)+1)/2)*((POWER(('Indicator Data'!W51*'Indicator Data'!U51),0.5)+POWER(('Indicator Data'!X51*'Indicator Data'!V51),0.5))/2)*(('Indicator Data'!Y51+'Indicator Data'!Z51)/2)),(1/3))))))</f>
        <v>0.23888503544341255</v>
      </c>
      <c r="I49" s="57">
        <f t="shared" si="22"/>
        <v>4.3</v>
      </c>
      <c r="J49" s="57">
        <f>IF('Indicator Data'!AA51="No data","x",ROUND(IF('Indicator Data'!AA51&gt;J$86,10,IF('Indicator Data'!AA51&lt;J$85,0,10-(J$86-'Indicator Data'!AA51)/(J$86-J$85)*10)),1))</f>
        <v>2.1</v>
      </c>
      <c r="K49" s="58">
        <f t="shared" si="5"/>
        <v>3.2</v>
      </c>
      <c r="L49" s="166">
        <f>SUM(IF('Indicator Data'!AB51=0,0,'Indicator Data'!AB51/1000000),SUM('Indicator Data'!AC51:AD51))</f>
        <v>110.721878</v>
      </c>
      <c r="M49" s="166">
        <f>L49/(SUM('Indicator Data'!BD$46:'Indicator Data'!BD$61))*1000000</f>
        <v>6.3568598609460487</v>
      </c>
      <c r="N49" s="57">
        <f t="shared" si="23"/>
        <v>0.2</v>
      </c>
      <c r="O49" s="57">
        <f>IF('Indicator Data'!AE51="No data","x",ROUND(IF('Indicator Data'!AE51&gt;O$86,10,IF('Indicator Data'!AE51&lt;O$85,0,10-(O$86-'Indicator Data'!AE51)/(O$86-O$85)*10)),1))</f>
        <v>0.1</v>
      </c>
      <c r="P49" s="160">
        <f>IF('Indicator Data'!R51="No data","x",ROUND(IF('Indicator Data'!R51&gt;P$86,10,IF('Indicator Data'!R51&lt;P$85,0,10-(P$86-'Indicator Data'!R51)/(P$86-P$85)*10)),1))</f>
        <v>0.1</v>
      </c>
      <c r="Q49" s="58">
        <f t="shared" si="6"/>
        <v>0.1</v>
      </c>
      <c r="R49" s="61">
        <f t="shared" si="7"/>
        <v>1.3</v>
      </c>
      <c r="S49" s="146">
        <f>IF(AND('Indicator Data'!AF51="No data",'Indicator Data'!AG51="No data",'Indicator Data'!AH51="No data"),"x",SUM('Indicator Data'!AF51:AH51))</f>
        <v>4.540783226E-4</v>
      </c>
      <c r="T49" s="160">
        <f t="shared" si="24"/>
        <v>0.1</v>
      </c>
      <c r="U49" s="160">
        <f>IF('Indicator Data'!M51="No data","x",'Indicator Data'!M51)</f>
        <v>1</v>
      </c>
      <c r="V49" s="58">
        <f t="shared" ref="V49:V60" si="28">ROUND(IF(T49="x",U49,IF(U49="x",T49,(10-GEOMEAN(((10-T49)/10*9+1),((10-U49)/10*9+1))))/9*10),1)</f>
        <v>0.6</v>
      </c>
      <c r="W49" s="57">
        <f>IF('Indicator Data'!AI51="No data","x",ROUND(IF('Indicator Data'!AI51&gt;W$86,10,IF('Indicator Data'!AI51&lt;W$85,0,10-(W$86-'Indicator Data'!AI51)/(W$86-W$85)*10)),1))</f>
        <v>0.4</v>
      </c>
      <c r="X49" s="57">
        <f>IF('Indicator Data'!AJ51="No data","x",ROUND(IF('Indicator Data'!AJ51&gt;X$86,10,IF('Indicator Data'!AJ51&lt;X$85,0,10-(X$86-'Indicator Data'!AJ51)/(X$86-X$85)*10)),1))</f>
        <v>5.8</v>
      </c>
      <c r="Y49" s="58">
        <f t="shared" si="9"/>
        <v>3.1</v>
      </c>
      <c r="Z49" s="57">
        <f>IF('Indicator Data'!AL51="No data","x",ROUND(IF('Indicator Data'!AL51&gt;Z$86,10,IF('Indicator Data'!AL51&lt;Z$85,0,10-(Z$86-'Indicator Data'!AL51)/(Z$86-Z$85)*10)),1))</f>
        <v>1.2</v>
      </c>
      <c r="AA49" s="58">
        <f t="shared" si="10"/>
        <v>1.2</v>
      </c>
      <c r="AB49" s="59">
        <f>IF(OR('Indicator Data'!AM51="No data",'Indicator Data'!BD51="No data"),"x",('Indicator Data'!AM51/'Indicator Data'!BD51))</f>
        <v>0</v>
      </c>
      <c r="AC49" s="58">
        <f t="shared" si="20"/>
        <v>0</v>
      </c>
      <c r="AD49" s="57">
        <f>IF('Indicator Data'!AN51="No data","x",ROUND(IF('Indicator Data'!AN51&lt;$AD$85,10,IF('Indicator Data'!AN51&gt;$AD$86,0,($AD$86-'Indicator Data'!AN51)/($AD$86-$AD$85)*10)),1))</f>
        <v>0</v>
      </c>
      <c r="AE49" s="57">
        <f>IF('Indicator Data'!AO51="No data","x",ROUND(IF('Indicator Data'!AO51&gt;$AE$86,10,IF('Indicator Data'!AO51&lt;$AE$85,0,10-($AE$86-'Indicator Data'!AO51)/($AE$86-$AE$85)*10)),1))</f>
        <v>0</v>
      </c>
      <c r="AF49" s="60">
        <f>IF('Indicator Data'!AP51="No data","x",ROUND(IF('Indicator Data'!AP51&gt;$AF$86,10,IF('Indicator Data'!AP51&lt;$AF$85,0,10-($AF$86-'Indicator Data'!AP51)/($AF$86-$AF$85)*10)),1))</f>
        <v>0.9</v>
      </c>
      <c r="AG49" s="57">
        <f t="shared" si="11"/>
        <v>0.9</v>
      </c>
      <c r="AH49" s="58">
        <f t="shared" si="21"/>
        <v>0.3</v>
      </c>
      <c r="AI49" s="61">
        <f t="shared" ref="AI49:AI53" si="29">IF(AND(AA49="x",AC49="x"),ROUND((10-GEOMEAN(((10-Y49)/10*9+1),((10-V49)/10*9+1),((10-AH49)/10*9+1)))/9*10,1),IF(AND(Y49="x",AC49="x"),ROUND((10-GEOMEAN(((10-V49)/10*9+1),((10-AA49)/10*9+1),((10-AH49)/10*9+1)))/9*10,1),IF(AND(AA49="x",AC49="x"),ROUND((10-GEOMEAN(((10-V49)/10*9+1),((10-Y49)/10*9+1),((10-AH49)/10*9+1)))/9*10,1),IF(AC49="x",ROUND((10-GEOMEAN(((10-V49)/10*9+1),((10-Y49)/10*9+1),((10-AA49)/10*9+1),((10-AH49)/10*9+1)))/9*10,1),IF(AC49&lt;ROUND((10-GEOMEAN(((10-V49)/10*9+1),((10-Y49)/10*9+1),((10-AA49)/10*9+1),((10-AH49)/10*9+1)))/9*10,1),ROUND((10-GEOMEAN(((10-V49)/10*9+1),((10-Y49)/10*9+1),((10-AA49)/10*9+1),((10-AH49)/10*9+1)))/9*10,1),ROUND((10-GEOMEAN(((10-V49)/10*9+1),((10-Y49)/10*9+1),((10-AA49)/10*9+1),((10-AC49)/10*9+1),((10-AH49)/10*9+1)))/9*10,1))))))</f>
        <v>1.4</v>
      </c>
    </row>
    <row r="50" spans="1:35" s="3" customFormat="1">
      <c r="A50" s="224" t="s">
        <v>3</v>
      </c>
      <c r="B50" s="90" t="s">
        <v>314</v>
      </c>
      <c r="C50" s="273" t="s">
        <v>380</v>
      </c>
      <c r="D50" s="57">
        <f>ROUND(IF('Indicator Data'!P52="No data",IF((0.1233*LN('Indicator Data'!AR52)-0.4559)&gt;D$86,0,IF((0.1233*LN('Indicator Data'!AR52)-0.4559)&lt;D$85,10,(D$86-(0.1233*LN('Indicator Data'!AR52)-0.4559))/(D$86-D$85)*10)),IF('Indicator Data'!P52&gt;D$86,0,IF('Indicator Data'!P52&lt;D$85,10,(D$86-'Indicator Data'!P52)/(D$86-D$85)*10))),1)</f>
        <v>0.9</v>
      </c>
      <c r="E50" s="57">
        <f>IF('Indicator Data'!Q52="No data","x",ROUND((IF('Indicator Data'!Q52&gt;E$86,10,IF('Indicator Data'!Q52&lt;E$85,0,10-(E$86-'Indicator Data'!Q52)/(E$86-E$85)*10))),1))</f>
        <v>0.1</v>
      </c>
      <c r="F50" s="160">
        <f>IF('Indicator Data'!AK52="No data","x",ROUND(IF('Indicator Data'!AK52&gt;F$86,10,IF('Indicator Data'!AK52&lt;F$85,0,10-(F$86-'Indicator Data'!AK52)/(F$86-F$85)*10)),1))</f>
        <v>2.6</v>
      </c>
      <c r="G50" s="58">
        <f t="shared" si="4"/>
        <v>1.3</v>
      </c>
      <c r="H50" s="146">
        <f>IF(OR('Indicator Data'!S52="No data",'Indicator Data'!T52="No data"),"x",IF(OR('Indicator Data'!U52="No data",'Indicator Data'!V52="No data"),1-(POWER((POWER(POWER((POWER((10/IF('Indicator Data'!S52&lt;10,10,'Indicator Data'!S52))*(1/'Indicator Data'!T52),0.5))*('Indicator Data'!W52)*('Indicator Data'!Y52),(1/3)),-1)+POWER(POWER((1*('Indicator Data'!X52)*('Indicator Data'!Z52)),(1/3)),-1))/2,-1)/POWER((((POWER((10/IF('Indicator Data'!S52&lt;10,10,'Indicator Data'!S52))*(1/'Indicator Data'!T52),0.5)+1)/2)*(('Indicator Data'!W52+'Indicator Data'!X52)/2)*(('Indicator Data'!Y52+'Indicator Data'!Z52)/2)),(1/3))),IF(OR('Indicator Data'!S52="No data",'Indicator Data'!T52="No data"),"x",1-(POWER((POWER(POWER((POWER((10/IF('Indicator Data'!S52&lt;10,10,'Indicator Data'!S52))*(1/'Indicator Data'!T52),0.5))*(POWER(('Indicator Data'!W52*'Indicator Data'!U52),0.5))*('Indicator Data'!Y52),(1/3)),-1)+POWER(POWER(1*(POWER(('Indicator Data'!X52*'Indicator Data'!V52),0.5))*('Indicator Data'!Z52),(1/3)),-1))/2,-1)/POWER((((POWER((10/IF('Indicator Data'!S52&lt;10,10,'Indicator Data'!S52))*(1/'Indicator Data'!T52),0.5)+1)/2)*((POWER(('Indicator Data'!W52*'Indicator Data'!U52),0.5)+POWER(('Indicator Data'!X52*'Indicator Data'!V52),0.5))/2)*(('Indicator Data'!Y52+'Indicator Data'!Z52)/2)),(1/3))))))</f>
        <v>7.2478248072504581E-2</v>
      </c>
      <c r="I50" s="57">
        <f t="shared" si="22"/>
        <v>1.3</v>
      </c>
      <c r="J50" s="57">
        <f>IF('Indicator Data'!AA52="No data","x",ROUND(IF('Indicator Data'!AA52&gt;J$86,10,IF('Indicator Data'!AA52&lt;J$85,0,10-(J$86-'Indicator Data'!AA52)/(J$86-J$85)*10)),1))</f>
        <v>4.3</v>
      </c>
      <c r="K50" s="58">
        <f t="shared" si="5"/>
        <v>2.8</v>
      </c>
      <c r="L50" s="166">
        <f>SUM(IF('Indicator Data'!AB52=0,0,'Indicator Data'!AB52/1000000),SUM('Indicator Data'!AC52:AD52))</f>
        <v>110.721878</v>
      </c>
      <c r="M50" s="166">
        <f>L50/(SUM('Indicator Data'!BD$46:'Indicator Data'!BD$61))*1000000</f>
        <v>6.3568598609460487</v>
      </c>
      <c r="N50" s="57">
        <f t="shared" si="23"/>
        <v>0.2</v>
      </c>
      <c r="O50" s="57">
        <f>IF('Indicator Data'!AE52="No data","x",ROUND(IF('Indicator Data'!AE52&gt;O$86,10,IF('Indicator Data'!AE52&lt;O$85,0,10-(O$86-'Indicator Data'!AE52)/(O$86-O$85)*10)),1))</f>
        <v>0.1</v>
      </c>
      <c r="P50" s="160">
        <f>IF('Indicator Data'!R52="No data","x",ROUND(IF('Indicator Data'!R52&gt;P$86,10,IF('Indicator Data'!R52&lt;P$85,0,10-(P$86-'Indicator Data'!R52)/(P$86-P$85)*10)),1))</f>
        <v>0.1</v>
      </c>
      <c r="Q50" s="58">
        <f t="shared" si="6"/>
        <v>0.1</v>
      </c>
      <c r="R50" s="61">
        <f t="shared" si="7"/>
        <v>1.4</v>
      </c>
      <c r="S50" s="146">
        <f>IF(AND('Indicator Data'!AF52="No data",'Indicator Data'!AG52="No data",'Indicator Data'!AH52="No data"),"x",SUM('Indicator Data'!AF52:AH52))</f>
        <v>4.540783226E-4</v>
      </c>
      <c r="T50" s="160">
        <f t="shared" si="24"/>
        <v>0.1</v>
      </c>
      <c r="U50" s="160">
        <f>IF('Indicator Data'!M52="No data","x",'Indicator Data'!M52)</f>
        <v>7</v>
      </c>
      <c r="V50" s="58">
        <f t="shared" si="28"/>
        <v>4.4000000000000004</v>
      </c>
      <c r="W50" s="57">
        <f>IF('Indicator Data'!AI52="No data","x",ROUND(IF('Indicator Data'!AI52&gt;W$86,10,IF('Indicator Data'!AI52&lt;W$85,0,10-(W$86-'Indicator Data'!AI52)/(W$86-W$85)*10)),1))</f>
        <v>4.3</v>
      </c>
      <c r="X50" s="57">
        <f>IF('Indicator Data'!AJ52="No data","x",ROUND(IF('Indicator Data'!AJ52&gt;X$86,10,IF('Indicator Data'!AJ52&lt;X$85,0,10-(X$86-'Indicator Data'!AJ52)/(X$86-X$85)*10)),1))</f>
        <v>4.2</v>
      </c>
      <c r="Y50" s="58">
        <f t="shared" si="9"/>
        <v>4.3</v>
      </c>
      <c r="Z50" s="57">
        <f>IF('Indicator Data'!AL52="No data","x",ROUND(IF('Indicator Data'!AL52&gt;Z$86,10,IF('Indicator Data'!AL52&lt;Z$85,0,10-(Z$86-'Indicator Data'!AL52)/(Z$86-Z$85)*10)),1))</f>
        <v>2.2000000000000002</v>
      </c>
      <c r="AA50" s="58">
        <f t="shared" si="10"/>
        <v>2.2000000000000002</v>
      </c>
      <c r="AB50" s="59">
        <f>IF(OR('Indicator Data'!AM52="No data",'Indicator Data'!BD52="No data"),"x",('Indicator Data'!AM52/'Indicator Data'!BD52))</f>
        <v>1.1932917652117824E-3</v>
      </c>
      <c r="AC50" s="58">
        <f t="shared" si="20"/>
        <v>0.2</v>
      </c>
      <c r="AD50" s="57">
        <f>IF('Indicator Data'!AN52="No data","x",ROUND(IF('Indicator Data'!AN52&lt;$AD$85,10,IF('Indicator Data'!AN52&gt;$AD$86,0,($AD$86-'Indicator Data'!AN52)/($AD$86-$AD$85)*10)),1))</f>
        <v>0</v>
      </c>
      <c r="AE50" s="57">
        <f>IF('Indicator Data'!AO52="No data","x",ROUND(IF('Indicator Data'!AO52&gt;$AE$86,10,IF('Indicator Data'!AO52&lt;$AE$85,0,10-($AE$86-'Indicator Data'!AO52)/($AE$86-$AE$85)*10)),1))</f>
        <v>0</v>
      </c>
      <c r="AF50" s="60">
        <f>IF('Indicator Data'!AP52="No data","x",ROUND(IF('Indicator Data'!AP52&gt;$AF$86,10,IF('Indicator Data'!AP52&lt;$AF$85,0,10-($AF$86-'Indicator Data'!AP52)/($AF$86-$AF$85)*10)),1))</f>
        <v>0.9</v>
      </c>
      <c r="AG50" s="57">
        <f t="shared" si="11"/>
        <v>0.9</v>
      </c>
      <c r="AH50" s="58">
        <f t="shared" si="21"/>
        <v>0.3</v>
      </c>
      <c r="AI50" s="61">
        <f t="shared" si="29"/>
        <v>3</v>
      </c>
    </row>
    <row r="51" spans="1:35" s="3" customFormat="1">
      <c r="A51" s="224" t="s">
        <v>3</v>
      </c>
      <c r="B51" s="90" t="s">
        <v>731</v>
      </c>
      <c r="C51" s="273" t="s">
        <v>381</v>
      </c>
      <c r="D51" s="57">
        <f>ROUND(IF('Indicator Data'!P53="No data",IF((0.1233*LN('Indicator Data'!AR53)-0.4559)&gt;D$86,0,IF((0.1233*LN('Indicator Data'!AR53)-0.4559)&lt;D$85,10,(D$86-(0.1233*LN('Indicator Data'!AR53)-0.4559))/(D$86-D$85)*10)),IF('Indicator Data'!P53&gt;D$86,0,IF('Indicator Data'!P53&lt;D$85,10,(D$86-'Indicator Data'!P53)/(D$86-D$85)*10))),1)</f>
        <v>1.2</v>
      </c>
      <c r="E51" s="57">
        <f>IF('Indicator Data'!Q53="No data","x",ROUND((IF('Indicator Data'!Q53&gt;E$86,10,IF('Indicator Data'!Q53&lt;E$85,0,10-(E$86-'Indicator Data'!Q53)/(E$86-E$85)*10))),1))</f>
        <v>0.1</v>
      </c>
      <c r="F51" s="160">
        <f>IF('Indicator Data'!AK53="No data","x",ROUND(IF('Indicator Data'!AK53&gt;F$86,10,IF('Indicator Data'!AK53&lt;F$85,0,10-(F$86-'Indicator Data'!AK53)/(F$86-F$85)*10)),1))</f>
        <v>2.6</v>
      </c>
      <c r="G51" s="58">
        <f t="shared" si="4"/>
        <v>1.4</v>
      </c>
      <c r="H51" s="146">
        <f>IF(OR('Indicator Data'!S53="No data",'Indicator Data'!T53="No data"),"x",IF(OR('Indicator Data'!U53="No data",'Indicator Data'!V53="No data"),1-(POWER((POWER(POWER((POWER((10/IF('Indicator Data'!S53&lt;10,10,'Indicator Data'!S53))*(1/'Indicator Data'!T53),0.5))*('Indicator Data'!W53)*('Indicator Data'!Y53),(1/3)),-1)+POWER(POWER((1*('Indicator Data'!X53)*('Indicator Data'!Z53)),(1/3)),-1))/2,-1)/POWER((((POWER((10/IF('Indicator Data'!S53&lt;10,10,'Indicator Data'!S53))*(1/'Indicator Data'!T53),0.5)+1)/2)*(('Indicator Data'!W53+'Indicator Data'!X53)/2)*(('Indicator Data'!Y53+'Indicator Data'!Z53)/2)),(1/3))),IF(OR('Indicator Data'!S53="No data",'Indicator Data'!T53="No data"),"x",1-(POWER((POWER(POWER((POWER((10/IF('Indicator Data'!S53&lt;10,10,'Indicator Data'!S53))*(1/'Indicator Data'!T53),0.5))*(POWER(('Indicator Data'!W53*'Indicator Data'!U53),0.5))*('Indicator Data'!Y53),(1/3)),-1)+POWER(POWER(1*(POWER(('Indicator Data'!X53*'Indicator Data'!V53),0.5))*('Indicator Data'!Z53),(1/3)),-1))/2,-1)/POWER((((POWER((10/IF('Indicator Data'!S53&lt;10,10,'Indicator Data'!S53))*(1/'Indicator Data'!T53),0.5)+1)/2)*((POWER(('Indicator Data'!W53*'Indicator Data'!U53),0.5)+POWER(('Indicator Data'!X53*'Indicator Data'!V53),0.5))/2)*(('Indicator Data'!Y53+'Indicator Data'!Z53)/2)),(1/3))))))</f>
        <v>0.16112902682034591</v>
      </c>
      <c r="I51" s="57">
        <f t="shared" si="22"/>
        <v>2.9</v>
      </c>
      <c r="J51" s="57">
        <f>IF('Indicator Data'!AA53="No data","x",ROUND(IF('Indicator Data'!AA53&gt;J$86,10,IF('Indicator Data'!AA53&lt;J$85,0,10-(J$86-'Indicator Data'!AA53)/(J$86-J$85)*10)),1))</f>
        <v>2.5</v>
      </c>
      <c r="K51" s="58">
        <f t="shared" si="5"/>
        <v>2.7</v>
      </c>
      <c r="L51" s="166">
        <f>SUM(IF('Indicator Data'!AB53=0,0,'Indicator Data'!AB53/1000000),SUM('Indicator Data'!AC53:AD53))</f>
        <v>110.721878</v>
      </c>
      <c r="M51" s="166">
        <f>L51/(SUM('Indicator Data'!BD$46:'Indicator Data'!BD$61))*1000000</f>
        <v>6.3568598609460487</v>
      </c>
      <c r="N51" s="57">
        <f t="shared" si="23"/>
        <v>0.2</v>
      </c>
      <c r="O51" s="57">
        <f>IF('Indicator Data'!AE53="No data","x",ROUND(IF('Indicator Data'!AE53&gt;O$86,10,IF('Indicator Data'!AE53&lt;O$85,0,10-(O$86-'Indicator Data'!AE53)/(O$86-O$85)*10)),1))</f>
        <v>0.1</v>
      </c>
      <c r="P51" s="160">
        <f>IF('Indicator Data'!R53="No data","x",ROUND(IF('Indicator Data'!R53&gt;P$86,10,IF('Indicator Data'!R53&lt;P$85,0,10-(P$86-'Indicator Data'!R53)/(P$86-P$85)*10)),1))</f>
        <v>0.1</v>
      </c>
      <c r="Q51" s="58">
        <f t="shared" si="6"/>
        <v>0.1</v>
      </c>
      <c r="R51" s="61">
        <f t="shared" si="7"/>
        <v>1.4</v>
      </c>
      <c r="S51" s="146">
        <f>IF(AND('Indicator Data'!AF53="No data",'Indicator Data'!AG53="No data",'Indicator Data'!AH53="No data"),"x",SUM('Indicator Data'!AF53:AH53))</f>
        <v>4.5680882228100003E-4</v>
      </c>
      <c r="T51" s="160">
        <f t="shared" si="24"/>
        <v>0.1</v>
      </c>
      <c r="U51" s="160">
        <f>IF('Indicator Data'!M53="No data","x",'Indicator Data'!M53)</f>
        <v>1</v>
      </c>
      <c r="V51" s="58">
        <f t="shared" si="28"/>
        <v>0.6</v>
      </c>
      <c r="W51" s="57">
        <f>IF('Indicator Data'!AI53="No data","x",ROUND(IF('Indicator Data'!AI53&gt;W$86,10,IF('Indicator Data'!AI53&lt;W$85,0,10-(W$86-'Indicator Data'!AI53)/(W$86-W$85)*10)),1))</f>
        <v>1.9</v>
      </c>
      <c r="X51" s="57">
        <f>IF('Indicator Data'!AJ53="No data","x",ROUND(IF('Indicator Data'!AJ53&gt;X$86,10,IF('Indicator Data'!AJ53&lt;X$85,0,10-(X$86-'Indicator Data'!AJ53)/(X$86-X$85)*10)),1))</f>
        <v>4</v>
      </c>
      <c r="Y51" s="58">
        <f t="shared" si="9"/>
        <v>3</v>
      </c>
      <c r="Z51" s="57">
        <f>IF('Indicator Data'!AL53="No data","x",ROUND(IF('Indicator Data'!AL53&gt;Z$86,10,IF('Indicator Data'!AL53&lt;Z$85,0,10-(Z$86-'Indicator Data'!AL53)/(Z$86-Z$85)*10)),1))</f>
        <v>1.2</v>
      </c>
      <c r="AA51" s="58">
        <f t="shared" si="10"/>
        <v>1.2</v>
      </c>
      <c r="AB51" s="59">
        <f>IF(OR('Indicator Data'!AM53="No data",'Indicator Data'!BD53="No data"),"x",('Indicator Data'!AM53/'Indicator Data'!BD53))</f>
        <v>0</v>
      </c>
      <c r="AC51" s="58">
        <f t="shared" si="20"/>
        <v>0</v>
      </c>
      <c r="AD51" s="57">
        <f>IF('Indicator Data'!AN53="No data","x",ROUND(IF('Indicator Data'!AN53&lt;$AD$85,10,IF('Indicator Data'!AN53&gt;$AD$86,0,($AD$86-'Indicator Data'!AN53)/($AD$86-$AD$85)*10)),1))</f>
        <v>0</v>
      </c>
      <c r="AE51" s="57">
        <f>IF('Indicator Data'!AO53="No data","x",ROUND(IF('Indicator Data'!AO53&gt;$AE$86,10,IF('Indicator Data'!AO53&lt;$AE$85,0,10-($AE$86-'Indicator Data'!AO53)/($AE$86-$AE$85)*10)),1))</f>
        <v>0</v>
      </c>
      <c r="AF51" s="60">
        <f>IF('Indicator Data'!AP53="No data","x",ROUND(IF('Indicator Data'!AP53&gt;$AF$86,10,IF('Indicator Data'!AP53&lt;$AF$85,0,10-($AF$86-'Indicator Data'!AP53)/($AF$86-$AF$85)*10)),1))</f>
        <v>0.9</v>
      </c>
      <c r="AG51" s="57">
        <f t="shared" si="11"/>
        <v>0.9</v>
      </c>
      <c r="AH51" s="58">
        <f t="shared" si="21"/>
        <v>0.3</v>
      </c>
      <c r="AI51" s="61">
        <f t="shared" si="29"/>
        <v>1.3</v>
      </c>
    </row>
    <row r="52" spans="1:35" s="3" customFormat="1">
      <c r="A52" s="224" t="s">
        <v>3</v>
      </c>
      <c r="B52" s="90" t="s">
        <v>732</v>
      </c>
      <c r="C52" s="273" t="s">
        <v>382</v>
      </c>
      <c r="D52" s="57">
        <f>ROUND(IF('Indicator Data'!P54="No data",IF((0.1233*LN('Indicator Data'!AR54)-0.4559)&gt;D$86,0,IF((0.1233*LN('Indicator Data'!AR54)-0.4559)&lt;D$85,10,(D$86-(0.1233*LN('Indicator Data'!AR54)-0.4559))/(D$86-D$85)*10)),IF('Indicator Data'!P54&gt;D$86,0,IF('Indicator Data'!P54&lt;D$85,10,(D$86-'Indicator Data'!P54)/(D$86-D$85)*10))),1)</f>
        <v>0.5</v>
      </c>
      <c r="E52" s="57">
        <f>IF('Indicator Data'!Q54="No data","x",ROUND((IF('Indicator Data'!Q54&gt;E$86,10,IF('Indicator Data'!Q54&lt;E$85,0,10-(E$86-'Indicator Data'!Q54)/(E$86-E$85)*10))),1))</f>
        <v>0.1</v>
      </c>
      <c r="F52" s="160">
        <f>IF('Indicator Data'!AK54="No data","x",ROUND(IF('Indicator Data'!AK54&gt;F$86,10,IF('Indicator Data'!AK54&lt;F$85,0,10-(F$86-'Indicator Data'!AK54)/(F$86-F$85)*10)),1))</f>
        <v>2.2000000000000002</v>
      </c>
      <c r="G52" s="58">
        <f t="shared" si="4"/>
        <v>1</v>
      </c>
      <c r="H52" s="146">
        <f>IF(OR('Indicator Data'!S54="No data",'Indicator Data'!T54="No data"),"x",IF(OR('Indicator Data'!U54="No data",'Indicator Data'!V54="No data"),1-(POWER((POWER(POWER((POWER((10/IF('Indicator Data'!S54&lt;10,10,'Indicator Data'!S54))*(1/'Indicator Data'!T54),0.5))*('Indicator Data'!W54)*('Indicator Data'!Y54),(1/3)),-1)+POWER(POWER((1*('Indicator Data'!X54)*('Indicator Data'!Z54)),(1/3)),-1))/2,-1)/POWER((((POWER((10/IF('Indicator Data'!S54&lt;10,10,'Indicator Data'!S54))*(1/'Indicator Data'!T54),0.5)+1)/2)*(('Indicator Data'!W54+'Indicator Data'!X54)/2)*(('Indicator Data'!Y54+'Indicator Data'!Z54)/2)),(1/3))),IF(OR('Indicator Data'!S54="No data",'Indicator Data'!T54="No data"),"x",1-(POWER((POWER(POWER((POWER((10/IF('Indicator Data'!S54&lt;10,10,'Indicator Data'!S54))*(1/'Indicator Data'!T54),0.5))*(POWER(('Indicator Data'!W54*'Indicator Data'!U54),0.5))*('Indicator Data'!Y54),(1/3)),-1)+POWER(POWER(1*(POWER(('Indicator Data'!X54*'Indicator Data'!V54),0.5))*('Indicator Data'!Z54),(1/3)),-1))/2,-1)/POWER((((POWER((10/IF('Indicator Data'!S54&lt;10,10,'Indicator Data'!S54))*(1/'Indicator Data'!T54),0.5)+1)/2)*((POWER(('Indicator Data'!W54*'Indicator Data'!U54),0.5)+POWER(('Indicator Data'!X54*'Indicator Data'!V54),0.5))/2)*(('Indicator Data'!Y54+'Indicator Data'!Z54)/2)),(1/3))))))</f>
        <v>0.16686213676216988</v>
      </c>
      <c r="I52" s="57">
        <f t="shared" si="22"/>
        <v>3</v>
      </c>
      <c r="J52" s="57">
        <f>IF('Indicator Data'!AA54="No data","x",ROUND(IF('Indicator Data'!AA54&gt;J$86,10,IF('Indicator Data'!AA54&lt;J$85,0,10-(J$86-'Indicator Data'!AA54)/(J$86-J$85)*10)),1))</f>
        <v>4.5999999999999996</v>
      </c>
      <c r="K52" s="58">
        <f t="shared" si="5"/>
        <v>3.8</v>
      </c>
      <c r="L52" s="166">
        <f>SUM(IF('Indicator Data'!AB54=0,0,'Indicator Data'!AB54/1000000),SUM('Indicator Data'!AC54:AD54))</f>
        <v>110.721878</v>
      </c>
      <c r="M52" s="166">
        <f>L52/(SUM('Indicator Data'!BD$46:'Indicator Data'!BD$61))*1000000</f>
        <v>6.3568598609460487</v>
      </c>
      <c r="N52" s="57">
        <f t="shared" si="23"/>
        <v>0.2</v>
      </c>
      <c r="O52" s="57">
        <f>IF('Indicator Data'!AE54="No data","x",ROUND(IF('Indicator Data'!AE54&gt;O$86,10,IF('Indicator Data'!AE54&lt;O$85,0,10-(O$86-'Indicator Data'!AE54)/(O$86-O$85)*10)),1))</f>
        <v>0.1</v>
      </c>
      <c r="P52" s="160">
        <f>IF('Indicator Data'!R54="No data","x",ROUND(IF('Indicator Data'!R54&gt;P$86,10,IF('Indicator Data'!R54&lt;P$85,0,10-(P$86-'Indicator Data'!R54)/(P$86-P$85)*10)),1))</f>
        <v>0.1</v>
      </c>
      <c r="Q52" s="58">
        <f t="shared" si="6"/>
        <v>0.1</v>
      </c>
      <c r="R52" s="61">
        <f t="shared" si="7"/>
        <v>1.5</v>
      </c>
      <c r="S52" s="146">
        <f>IF(AND('Indicator Data'!AF54="No data",'Indicator Data'!AG54="No data",'Indicator Data'!AH54="No data"),"x",SUM('Indicator Data'!AF54:AH54))</f>
        <v>4.540783226E-4</v>
      </c>
      <c r="T52" s="160">
        <f t="shared" si="24"/>
        <v>0.1</v>
      </c>
      <c r="U52" s="160">
        <f>IF('Indicator Data'!M54="No data","x",'Indicator Data'!M54)</f>
        <v>1</v>
      </c>
      <c r="V52" s="58">
        <f>ROUND(IF(T52="x",U52,IF(U52="x",T52,(10-GEOMEAN(((10-T52)/10*9+1),((10-U52)/10*9+1))))/9*10),1)</f>
        <v>0.6</v>
      </c>
      <c r="W52" s="57">
        <f>IF('Indicator Data'!AI54="No data","x",ROUND(IF('Indicator Data'!AI54&gt;W$86,10,IF('Indicator Data'!AI54&lt;W$85,0,10-(W$86-'Indicator Data'!AI54)/(W$86-W$85)*10)),1))</f>
        <v>4.5999999999999996</v>
      </c>
      <c r="X52" s="57">
        <f>IF('Indicator Data'!AJ54="No data","x",ROUND(IF('Indicator Data'!AJ54&gt;X$86,10,IF('Indicator Data'!AJ54&lt;X$85,0,10-(X$86-'Indicator Data'!AJ54)/(X$86-X$85)*10)),1))</f>
        <v>4.5</v>
      </c>
      <c r="Y52" s="58">
        <f t="shared" si="9"/>
        <v>4.5999999999999996</v>
      </c>
      <c r="Z52" s="57">
        <f>IF('Indicator Data'!AL54="No data","x",ROUND(IF('Indicator Data'!AL54&gt;Z$86,10,IF('Indicator Data'!AL54&lt;Z$85,0,10-(Z$86-'Indicator Data'!AL54)/(Z$86-Z$85)*10)),1))</f>
        <v>0.8</v>
      </c>
      <c r="AA52" s="58">
        <f t="shared" si="10"/>
        <v>0.8</v>
      </c>
      <c r="AB52" s="59">
        <f>IF(OR('Indicator Data'!AM54="No data",'Indicator Data'!BD54="No data"),"x",('Indicator Data'!AM54/'Indicator Data'!BD54))</f>
        <v>9.3042153377348915E-3</v>
      </c>
      <c r="AC52" s="58">
        <f t="shared" si="20"/>
        <v>1.9</v>
      </c>
      <c r="AD52" s="57">
        <f>IF('Indicator Data'!AN54="No data","x",ROUND(IF('Indicator Data'!AN54&lt;$AD$85,10,IF('Indicator Data'!AN54&gt;$AD$86,0,($AD$86-'Indicator Data'!AN54)/($AD$86-$AD$85)*10)),1))</f>
        <v>0</v>
      </c>
      <c r="AE52" s="57">
        <f>IF('Indicator Data'!AO54="No data","x",ROUND(IF('Indicator Data'!AO54&gt;$AE$86,10,IF('Indicator Data'!AO54&lt;$AE$85,0,10-($AE$86-'Indicator Data'!AO54)/($AE$86-$AE$85)*10)),1))</f>
        <v>0</v>
      </c>
      <c r="AF52" s="60">
        <f>IF('Indicator Data'!AP54="No data","x",ROUND(IF('Indicator Data'!AP54&gt;$AF$86,10,IF('Indicator Data'!AP54&lt;$AF$85,0,10-($AF$86-'Indicator Data'!AP54)/($AF$86-$AF$85)*10)),1))</f>
        <v>0.9</v>
      </c>
      <c r="AG52" s="57">
        <f t="shared" si="11"/>
        <v>0.9</v>
      </c>
      <c r="AH52" s="58">
        <f t="shared" si="21"/>
        <v>0.3</v>
      </c>
      <c r="AI52" s="61">
        <f t="shared" si="29"/>
        <v>1.8</v>
      </c>
    </row>
    <row r="53" spans="1:35" s="3" customFormat="1">
      <c r="A53" s="224" t="s">
        <v>3</v>
      </c>
      <c r="B53" s="90" t="s">
        <v>733</v>
      </c>
      <c r="C53" s="273" t="s">
        <v>383</v>
      </c>
      <c r="D53" s="57">
        <f>ROUND(IF('Indicator Data'!P55="No data",IF((0.1233*LN('Indicator Data'!AR55)-0.4559)&gt;D$86,0,IF((0.1233*LN('Indicator Data'!AR55)-0.4559)&lt;D$85,10,(D$86-(0.1233*LN('Indicator Data'!AR55)-0.4559))/(D$86-D$85)*10)),IF('Indicator Data'!P55&gt;D$86,0,IF('Indicator Data'!P55&lt;D$85,10,(D$86-'Indicator Data'!P55)/(D$86-D$85)*10))),1)</f>
        <v>1.3</v>
      </c>
      <c r="E53" s="57">
        <f>IF('Indicator Data'!Q55="No data","x",ROUND((IF('Indicator Data'!Q55&gt;E$86,10,IF('Indicator Data'!Q55&lt;E$85,0,10-(E$86-'Indicator Data'!Q55)/(E$86-E$85)*10))),1))</f>
        <v>0.1</v>
      </c>
      <c r="F53" s="160">
        <f>IF('Indicator Data'!AK55="No data","x",ROUND(IF('Indicator Data'!AK55&gt;F$86,10,IF('Indicator Data'!AK55&lt;F$85,0,10-(F$86-'Indicator Data'!AK55)/(F$86-F$85)*10)),1))</f>
        <v>2.8</v>
      </c>
      <c r="G53" s="58">
        <f t="shared" si="4"/>
        <v>1.5</v>
      </c>
      <c r="H53" s="146">
        <f>IF(OR('Indicator Data'!S55="No data",'Indicator Data'!T55="No data"),"x",IF(OR('Indicator Data'!U55="No data",'Indicator Data'!V55="No data"),1-(POWER((POWER(POWER((POWER((10/IF('Indicator Data'!S55&lt;10,10,'Indicator Data'!S55))*(1/'Indicator Data'!T55),0.5))*('Indicator Data'!W55)*('Indicator Data'!Y55),(1/3)),-1)+POWER(POWER((1*('Indicator Data'!X55)*('Indicator Data'!Z55)),(1/3)),-1))/2,-1)/POWER((((POWER((10/IF('Indicator Data'!S55&lt;10,10,'Indicator Data'!S55))*(1/'Indicator Data'!T55),0.5)+1)/2)*(('Indicator Data'!W55+'Indicator Data'!X55)/2)*(('Indicator Data'!Y55+'Indicator Data'!Z55)/2)),(1/3))),IF(OR('Indicator Data'!S55="No data",'Indicator Data'!T55="No data"),"x",1-(POWER((POWER(POWER((POWER((10/IF('Indicator Data'!S55&lt;10,10,'Indicator Data'!S55))*(1/'Indicator Data'!T55),0.5))*(POWER(('Indicator Data'!W55*'Indicator Data'!U55),0.5))*('Indicator Data'!Y55),(1/3)),-1)+POWER(POWER(1*(POWER(('Indicator Data'!X55*'Indicator Data'!V55),0.5))*('Indicator Data'!Z55),(1/3)),-1))/2,-1)/POWER((((POWER((10/IF('Indicator Data'!S55&lt;10,10,'Indicator Data'!S55))*(1/'Indicator Data'!T55),0.5)+1)/2)*((POWER(('Indicator Data'!W55*'Indicator Data'!U55),0.5)+POWER(('Indicator Data'!X55*'Indicator Data'!V55),0.5))/2)*(('Indicator Data'!Y55+'Indicator Data'!Z55)/2)),(1/3))))))</f>
        <v>0.12264858246484367</v>
      </c>
      <c r="I53" s="57">
        <f t="shared" si="22"/>
        <v>2.2000000000000002</v>
      </c>
      <c r="J53" s="57">
        <f>IF('Indicator Data'!AA55="No data","x",ROUND(IF('Indicator Data'!AA55&gt;J$86,10,IF('Indicator Data'!AA55&lt;J$85,0,10-(J$86-'Indicator Data'!AA55)/(J$86-J$85)*10)),1))</f>
        <v>4</v>
      </c>
      <c r="K53" s="58">
        <f t="shared" si="5"/>
        <v>3.1</v>
      </c>
      <c r="L53" s="166">
        <f>SUM(IF('Indicator Data'!AB55=0,0,'Indicator Data'!AB55/1000000),SUM('Indicator Data'!AC55:AD55))</f>
        <v>110.721878</v>
      </c>
      <c r="M53" s="166">
        <f>L53/(SUM('Indicator Data'!BD$46:'Indicator Data'!BD$61))*1000000</f>
        <v>6.3568598609460487</v>
      </c>
      <c r="N53" s="57">
        <f t="shared" si="23"/>
        <v>0.2</v>
      </c>
      <c r="O53" s="57">
        <f>IF('Indicator Data'!AE55="No data","x",ROUND(IF('Indicator Data'!AE55&gt;O$86,10,IF('Indicator Data'!AE55&lt;O$85,0,10-(O$86-'Indicator Data'!AE55)/(O$86-O$85)*10)),1))</f>
        <v>0.1</v>
      </c>
      <c r="P53" s="160">
        <f>IF('Indicator Data'!R55="No data","x",ROUND(IF('Indicator Data'!R55&gt;P$86,10,IF('Indicator Data'!R55&lt;P$85,0,10-(P$86-'Indicator Data'!R55)/(P$86-P$85)*10)),1))</f>
        <v>0.1</v>
      </c>
      <c r="Q53" s="58">
        <f t="shared" si="6"/>
        <v>0.1</v>
      </c>
      <c r="R53" s="61">
        <f t="shared" si="7"/>
        <v>1.6</v>
      </c>
      <c r="S53" s="146">
        <f>IF(AND('Indicator Data'!AF55="No data",'Indicator Data'!AG55="No data",'Indicator Data'!AH55="No data"),"x",SUM('Indicator Data'!AF55:AH55))</f>
        <v>4.5748161244699999E-4</v>
      </c>
      <c r="T53" s="160">
        <f t="shared" si="24"/>
        <v>0.1</v>
      </c>
      <c r="U53" s="160">
        <f>IF('Indicator Data'!M55="No data","x",'Indicator Data'!M55)</f>
        <v>1</v>
      </c>
      <c r="V53" s="58">
        <f t="shared" si="28"/>
        <v>0.6</v>
      </c>
      <c r="W53" s="57">
        <f>IF('Indicator Data'!AI55="No data","x",ROUND(IF('Indicator Data'!AI55&gt;W$86,10,IF('Indicator Data'!AI55&lt;W$85,0,10-(W$86-'Indicator Data'!AI55)/(W$86-W$85)*10)),1))</f>
        <v>3.6</v>
      </c>
      <c r="X53" s="57">
        <f>IF('Indicator Data'!AJ55="No data","x",ROUND(IF('Indicator Data'!AJ55&gt;X$86,10,IF('Indicator Data'!AJ55&lt;X$85,0,10-(X$86-'Indicator Data'!AJ55)/(X$86-X$85)*10)),1))</f>
        <v>4.9000000000000004</v>
      </c>
      <c r="Y53" s="58">
        <f t="shared" si="9"/>
        <v>4.3</v>
      </c>
      <c r="Z53" s="57">
        <f>IF('Indicator Data'!AL55="No data","x",ROUND(IF('Indicator Data'!AL55&gt;Z$86,10,IF('Indicator Data'!AL55&lt;Z$85,0,10-(Z$86-'Indicator Data'!AL55)/(Z$86-Z$85)*10)),1))</f>
        <v>0.5</v>
      </c>
      <c r="AA53" s="58">
        <f t="shared" si="10"/>
        <v>0.5</v>
      </c>
      <c r="AB53" s="59">
        <f>IF(OR('Indicator Data'!AM55="No data",'Indicator Data'!BD55="No data"),"x",('Indicator Data'!AM55/'Indicator Data'!BD55))</f>
        <v>0</v>
      </c>
      <c r="AC53" s="58">
        <f t="shared" si="20"/>
        <v>0</v>
      </c>
      <c r="AD53" s="57">
        <f>IF('Indicator Data'!AN55="No data","x",ROUND(IF('Indicator Data'!AN55&lt;$AD$85,10,IF('Indicator Data'!AN55&gt;$AD$86,0,($AD$86-'Indicator Data'!AN55)/($AD$86-$AD$85)*10)),1))</f>
        <v>0</v>
      </c>
      <c r="AE53" s="57">
        <f>IF('Indicator Data'!AO55="No data","x",ROUND(IF('Indicator Data'!AO55&gt;$AE$86,10,IF('Indicator Data'!AO55&lt;$AE$85,0,10-($AE$86-'Indicator Data'!AO55)/($AE$86-$AE$85)*10)),1))</f>
        <v>0</v>
      </c>
      <c r="AF53" s="60">
        <f>IF('Indicator Data'!AP55="No data","x",ROUND(IF('Indicator Data'!AP55&gt;$AF$86,10,IF('Indicator Data'!AP55&lt;$AF$85,0,10-($AF$86-'Indicator Data'!AP55)/($AF$86-$AF$85)*10)),1))</f>
        <v>0.9</v>
      </c>
      <c r="AG53" s="57">
        <f t="shared" si="11"/>
        <v>0.9</v>
      </c>
      <c r="AH53" s="58">
        <f t="shared" si="21"/>
        <v>0.3</v>
      </c>
      <c r="AI53" s="61">
        <f t="shared" si="29"/>
        <v>1.6</v>
      </c>
    </row>
    <row r="54" spans="1:35" s="3" customFormat="1">
      <c r="A54" s="224" t="s">
        <v>3</v>
      </c>
      <c r="B54" s="90" t="s">
        <v>315</v>
      </c>
      <c r="C54" s="273" t="s">
        <v>384</v>
      </c>
      <c r="D54" s="57">
        <f>ROUND(IF('Indicator Data'!P56="No data",IF((0.1233*LN('Indicator Data'!AR56)-0.4559)&gt;D$86,0,IF((0.1233*LN('Indicator Data'!AR56)-0.4559)&lt;D$85,10,(D$86-(0.1233*LN('Indicator Data'!AR56)-0.4559))/(D$86-D$85)*10)),IF('Indicator Data'!P56&gt;D$86,0,IF('Indicator Data'!P56&lt;D$85,10,(D$86-'Indicator Data'!P56)/(D$86-D$85)*10))),1)</f>
        <v>1.4</v>
      </c>
      <c r="E54" s="57">
        <f>IF('Indicator Data'!Q56="No data","x",ROUND((IF('Indicator Data'!Q56&gt;E$86,10,IF('Indicator Data'!Q56&lt;E$85,0,10-(E$86-'Indicator Data'!Q56)/(E$86-E$85)*10))),1))</f>
        <v>0.1</v>
      </c>
      <c r="F54" s="160">
        <f>IF('Indicator Data'!AK56="No data","x",ROUND(IF('Indicator Data'!AK56&gt;F$86,10,IF('Indicator Data'!AK56&lt;F$85,0,10-(F$86-'Indicator Data'!AK56)/(F$86-F$85)*10)),1))</f>
        <v>3.3</v>
      </c>
      <c r="G54" s="58">
        <f t="shared" si="4"/>
        <v>1.7</v>
      </c>
      <c r="H54" s="146">
        <f>IF(OR('Indicator Data'!S56="No data",'Indicator Data'!T56="No data"),"x",IF(OR('Indicator Data'!U56="No data",'Indicator Data'!V56="No data"),1-(POWER((POWER(POWER((POWER((10/IF('Indicator Data'!S56&lt;10,10,'Indicator Data'!S56))*(1/'Indicator Data'!T56),0.5))*('Indicator Data'!W56)*('Indicator Data'!Y56),(1/3)),-1)+POWER(POWER((1*('Indicator Data'!X56)*('Indicator Data'!Z56)),(1/3)),-1))/2,-1)/POWER((((POWER((10/IF('Indicator Data'!S56&lt;10,10,'Indicator Data'!S56))*(1/'Indicator Data'!T56),0.5)+1)/2)*(('Indicator Data'!W56+'Indicator Data'!X56)/2)*(('Indicator Data'!Y56+'Indicator Data'!Z56)/2)),(1/3))),IF(OR('Indicator Data'!S56="No data",'Indicator Data'!T56="No data"),"x",1-(POWER((POWER(POWER((POWER((10/IF('Indicator Data'!S56&lt;10,10,'Indicator Data'!S56))*(1/'Indicator Data'!T56),0.5))*(POWER(('Indicator Data'!W56*'Indicator Data'!U56),0.5))*('Indicator Data'!Y56),(1/3)),-1)+POWER(POWER(1*(POWER(('Indicator Data'!X56*'Indicator Data'!V56),0.5))*('Indicator Data'!Z56),(1/3)),-1))/2,-1)/POWER((((POWER((10/IF('Indicator Data'!S56&lt;10,10,'Indicator Data'!S56))*(1/'Indicator Data'!T56),0.5)+1)/2)*((POWER(('Indicator Data'!W56*'Indicator Data'!U56),0.5)+POWER(('Indicator Data'!X56*'Indicator Data'!V56),0.5))/2)*(('Indicator Data'!Y56+'Indicator Data'!Z56)/2)),(1/3))))))</f>
        <v>0.32186668821274833</v>
      </c>
      <c r="I54" s="57">
        <f t="shared" si="22"/>
        <v>5.9</v>
      </c>
      <c r="J54" s="57">
        <f>IF('Indicator Data'!AA56="No data","x",ROUND(IF('Indicator Data'!AA56&gt;J$86,10,IF('Indicator Data'!AA56&lt;J$85,0,10-(J$86-'Indicator Data'!AA56)/(J$86-J$85)*10)),1))</f>
        <v>2.4</v>
      </c>
      <c r="K54" s="58">
        <f t="shared" si="5"/>
        <v>4.2</v>
      </c>
      <c r="L54" s="166">
        <f>SUM(IF('Indicator Data'!AB56=0,0,'Indicator Data'!AB56/1000000),SUM('Indicator Data'!AC56:AD56))</f>
        <v>110.721878</v>
      </c>
      <c r="M54" s="166">
        <f>L54/(SUM('Indicator Data'!BD$46:'Indicator Data'!BD$61))*1000000</f>
        <v>6.3568598609460487</v>
      </c>
      <c r="N54" s="57">
        <f t="shared" si="23"/>
        <v>0.2</v>
      </c>
      <c r="O54" s="57">
        <f>IF('Indicator Data'!AE56="No data","x",ROUND(IF('Indicator Data'!AE56&gt;O$86,10,IF('Indicator Data'!AE56&lt;O$85,0,10-(O$86-'Indicator Data'!AE56)/(O$86-O$85)*10)),1))</f>
        <v>0.1</v>
      </c>
      <c r="P54" s="160">
        <f>IF('Indicator Data'!R56="No data","x",ROUND(IF('Indicator Data'!R56&gt;P$86,10,IF('Indicator Data'!R56&lt;P$85,0,10-(P$86-'Indicator Data'!R56)/(P$86-P$85)*10)),1))</f>
        <v>0.1</v>
      </c>
      <c r="Q54" s="58">
        <f t="shared" si="6"/>
        <v>0.1</v>
      </c>
      <c r="R54" s="61">
        <f t="shared" si="7"/>
        <v>1.9</v>
      </c>
      <c r="S54" s="146">
        <f>IF(AND('Indicator Data'!AF56="No data",'Indicator Data'!AG56="No data",'Indicator Data'!AH56="No data"),"x",SUM('Indicator Data'!AF56:AH56))</f>
        <v>4.540783226E-4</v>
      </c>
      <c r="T54" s="160">
        <f t="shared" si="24"/>
        <v>0.1</v>
      </c>
      <c r="U54" s="160">
        <f>IF('Indicator Data'!M56="No data","x",'Indicator Data'!M56)</f>
        <v>1</v>
      </c>
      <c r="V54" s="58">
        <f>ROUND(IF(T54="x",U54,IF(U54="x",T54,(10-GEOMEAN(((10-T54)/10*9+1),((10-U54)/10*9+1))))/9*10),1)</f>
        <v>0.6</v>
      </c>
      <c r="W54" s="57">
        <f>IF('Indicator Data'!AI56="No data","x",ROUND(IF('Indicator Data'!AI56&gt;W$86,10,IF('Indicator Data'!AI56&lt;W$85,0,10-(W$86-'Indicator Data'!AI56)/(W$86-W$85)*10)),1))</f>
        <v>0.4</v>
      </c>
      <c r="X54" s="57">
        <f>IF('Indicator Data'!AJ56="No data","x",ROUND(IF('Indicator Data'!AJ56&gt;X$86,10,IF('Indicator Data'!AJ56&lt;X$85,0,10-(X$86-'Indicator Data'!AJ56)/(X$86-X$85)*10)),1))</f>
        <v>4.8</v>
      </c>
      <c r="Y54" s="58">
        <f t="shared" si="9"/>
        <v>2.6</v>
      </c>
      <c r="Z54" s="57">
        <f>IF('Indicator Data'!AL56="No data","x",ROUND(IF('Indicator Data'!AL56&gt;Z$86,10,IF('Indicator Data'!AL56&lt;Z$85,0,10-(Z$86-'Indicator Data'!AL56)/(Z$86-Z$85)*10)),1))</f>
        <v>0.7</v>
      </c>
      <c r="AA54" s="58">
        <f t="shared" si="10"/>
        <v>0.7</v>
      </c>
      <c r="AB54" s="59">
        <f>IF(OR('Indicator Data'!AM56="No data",'Indicator Data'!BD56="No data"),"x",('Indicator Data'!AM56/'Indicator Data'!BD56))</f>
        <v>0</v>
      </c>
      <c r="AC54" s="58">
        <f t="shared" si="20"/>
        <v>0</v>
      </c>
      <c r="AD54" s="57">
        <f>IF('Indicator Data'!AN56="No data","x",ROUND(IF('Indicator Data'!AN56&lt;$AD$85,10,IF('Indicator Data'!AN56&gt;$AD$86,0,($AD$86-'Indicator Data'!AN56)/($AD$86-$AD$85)*10)),1))</f>
        <v>0</v>
      </c>
      <c r="AE54" s="57">
        <f>IF('Indicator Data'!AO56="No data","x",ROUND(IF('Indicator Data'!AO56&gt;$AE$86,10,IF('Indicator Data'!AO56&lt;$AE$85,0,10-($AE$86-'Indicator Data'!AO56)/($AE$86-$AE$85)*10)),1))</f>
        <v>0</v>
      </c>
      <c r="AF54" s="60">
        <f>IF('Indicator Data'!AP56="No data","x",ROUND(IF('Indicator Data'!AP56&gt;$AF$86,10,IF('Indicator Data'!AP56&lt;$AF$85,0,10-($AF$86-'Indicator Data'!AP56)/($AF$86-$AF$85)*10)),1))</f>
        <v>0.9</v>
      </c>
      <c r="AG54" s="57">
        <f t="shared" si="11"/>
        <v>0.9</v>
      </c>
      <c r="AH54" s="58">
        <f t="shared" si="21"/>
        <v>0.3</v>
      </c>
      <c r="AI54" s="61">
        <f>IF(AND(AA54="x",AC54="x"),ROUND((10-GEOMEAN(((10-Y54)/10*9+1),((10-V54)/10*9+1),((10-AH54)/10*9+1)))/9*10,1),IF(AND(Y54="x",AC54="x"),ROUND((10-GEOMEAN(((10-V54)/10*9+1),((10-AA54)/10*9+1),((10-AH54)/10*9+1)))/9*10,1),IF(AND(AA54="x",AC54="x"),ROUND((10-GEOMEAN(((10-V54)/10*9+1),((10-Y54)/10*9+1),((10-AH54)/10*9+1)))/9*10,1),IF(AC54="x",ROUND((10-GEOMEAN(((10-V54)/10*9+1),((10-Y54)/10*9+1),((10-AA54)/10*9+1),((10-AH54)/10*9+1)))/9*10,1),IF(AC54&lt;ROUND((10-GEOMEAN(((10-V54)/10*9+1),((10-Y54)/10*9+1),((10-AA54)/10*9+1),((10-AH54)/10*9+1)))/9*10,1),ROUND((10-GEOMEAN(((10-V54)/10*9+1),((10-Y54)/10*9+1),((10-AA54)/10*9+1),((10-AH54)/10*9+1)))/9*10,1),ROUND((10-GEOMEAN(((10-V54)/10*9+1),((10-Y54)/10*9+1),((10-AA54)/10*9+1),((10-AC54)/10*9+1),((10-AH54)/10*9+1)))/9*10,1))))))</f>
        <v>1.1000000000000001</v>
      </c>
    </row>
    <row r="55" spans="1:35" s="3" customFormat="1">
      <c r="A55" s="224" t="s">
        <v>3</v>
      </c>
      <c r="B55" s="90" t="s">
        <v>734</v>
      </c>
      <c r="C55" s="273" t="s">
        <v>385</v>
      </c>
      <c r="D55" s="57">
        <f>ROUND(IF('Indicator Data'!P57="No data",IF((0.1233*LN('Indicator Data'!AR57)-0.4559)&gt;D$86,0,IF((0.1233*LN('Indicator Data'!AR57)-0.4559)&lt;D$85,10,(D$86-(0.1233*LN('Indicator Data'!AR57)-0.4559))/(D$86-D$85)*10)),IF('Indicator Data'!P57&gt;D$86,0,IF('Indicator Data'!P57&lt;D$85,10,(D$86-'Indicator Data'!P57)/(D$86-D$85)*10))),1)</f>
        <v>0.4</v>
      </c>
      <c r="E55" s="57">
        <f>IF('Indicator Data'!Q57="No data","x",ROUND((IF('Indicator Data'!Q57&gt;E$86,10,IF('Indicator Data'!Q57&lt;E$85,0,10-(E$86-'Indicator Data'!Q57)/(E$86-E$85)*10))),1))</f>
        <v>0.1</v>
      </c>
      <c r="F55" s="160">
        <f>IF('Indicator Data'!AK57="No data","x",ROUND(IF('Indicator Data'!AK57&gt;F$86,10,IF('Indicator Data'!AK57&lt;F$85,0,10-(F$86-'Indicator Data'!AK57)/(F$86-F$85)*10)),1))</f>
        <v>2.2000000000000002</v>
      </c>
      <c r="G55" s="58">
        <f t="shared" si="4"/>
        <v>0.9</v>
      </c>
      <c r="H55" s="146">
        <f>IF(OR('Indicator Data'!S57="No data",'Indicator Data'!T57="No data"),"x",IF(OR('Indicator Data'!U57="No data",'Indicator Data'!V57="No data"),1-(POWER((POWER(POWER((POWER((10/IF('Indicator Data'!S57&lt;10,10,'Indicator Data'!S57))*(1/'Indicator Data'!T57),0.5))*('Indicator Data'!W57)*('Indicator Data'!Y57),(1/3)),-1)+POWER(POWER((1*('Indicator Data'!X57)*('Indicator Data'!Z57)),(1/3)),-1))/2,-1)/POWER((((POWER((10/IF('Indicator Data'!S57&lt;10,10,'Indicator Data'!S57))*(1/'Indicator Data'!T57),0.5)+1)/2)*(('Indicator Data'!W57+'Indicator Data'!X57)/2)*(('Indicator Data'!Y57+'Indicator Data'!Z57)/2)),(1/3))),IF(OR('Indicator Data'!S57="No data",'Indicator Data'!T57="No data"),"x",1-(POWER((POWER(POWER((POWER((10/IF('Indicator Data'!S57&lt;10,10,'Indicator Data'!S57))*(1/'Indicator Data'!T57),0.5))*(POWER(('Indicator Data'!W57*'Indicator Data'!U57),0.5))*('Indicator Data'!Y57),(1/3)),-1)+POWER(POWER(1*(POWER(('Indicator Data'!X57*'Indicator Data'!V57),0.5))*('Indicator Data'!Z57),(1/3)),-1))/2,-1)/POWER((((POWER((10/IF('Indicator Data'!S57&lt;10,10,'Indicator Data'!S57))*(1/'Indicator Data'!T57),0.5)+1)/2)*((POWER(('Indicator Data'!W57*'Indicator Data'!U57),0.5)+POWER(('Indicator Data'!X57*'Indicator Data'!V57),0.5))/2)*(('Indicator Data'!Y57+'Indicator Data'!Z57)/2)),(1/3))))))</f>
        <v>0.17302242809029522</v>
      </c>
      <c r="I55" s="57">
        <f t="shared" si="22"/>
        <v>3.1</v>
      </c>
      <c r="J55" s="57">
        <f>IF('Indicator Data'!AA57="No data","x",ROUND(IF('Indicator Data'!AA57&gt;J$86,10,IF('Indicator Data'!AA57&lt;J$85,0,10-(J$86-'Indicator Data'!AA57)/(J$86-J$85)*10)),1))</f>
        <v>1.8</v>
      </c>
      <c r="K55" s="58">
        <f t="shared" si="5"/>
        <v>2.5</v>
      </c>
      <c r="L55" s="166">
        <f>SUM(IF('Indicator Data'!AB57=0,0,'Indicator Data'!AB57/1000000),SUM('Indicator Data'!AC57:AD57))</f>
        <v>110.721878</v>
      </c>
      <c r="M55" s="166">
        <f>L55/(SUM('Indicator Data'!BD$46:'Indicator Data'!BD$61))*1000000</f>
        <v>6.3568598609460487</v>
      </c>
      <c r="N55" s="57">
        <f t="shared" si="23"/>
        <v>0.2</v>
      </c>
      <c r="O55" s="57">
        <f>IF('Indicator Data'!AE57="No data","x",ROUND(IF('Indicator Data'!AE57&gt;O$86,10,IF('Indicator Data'!AE57&lt;O$85,0,10-(O$86-'Indicator Data'!AE57)/(O$86-O$85)*10)),1))</f>
        <v>0.1</v>
      </c>
      <c r="P55" s="160">
        <f>IF('Indicator Data'!R57="No data","x",ROUND(IF('Indicator Data'!R57&gt;P$86,10,IF('Indicator Data'!R57&lt;P$85,0,10-(P$86-'Indicator Data'!R57)/(P$86-P$85)*10)),1))</f>
        <v>0.1</v>
      </c>
      <c r="Q55" s="58">
        <f t="shared" si="6"/>
        <v>0.1</v>
      </c>
      <c r="R55" s="61">
        <f t="shared" si="7"/>
        <v>1.1000000000000001</v>
      </c>
      <c r="S55" s="146">
        <f>IF(AND('Indicator Data'!AF57="No data",'Indicator Data'!AG57="No data",'Indicator Data'!AH57="No data"),"x",SUM('Indicator Data'!AF57:AH57))</f>
        <v>4.540783226E-4</v>
      </c>
      <c r="T55" s="160">
        <f t="shared" si="24"/>
        <v>0.1</v>
      </c>
      <c r="U55" s="160">
        <f>IF('Indicator Data'!M57="No data","x",'Indicator Data'!M57)</f>
        <v>1</v>
      </c>
      <c r="V55" s="58">
        <f t="shared" si="28"/>
        <v>0.6</v>
      </c>
      <c r="W55" s="57">
        <f>IF('Indicator Data'!AI57="No data","x",ROUND(IF('Indicator Data'!AI57&gt;W$86,10,IF('Indicator Data'!AI57&lt;W$85,0,10-(W$86-'Indicator Data'!AI57)/(W$86-W$85)*10)),1))</f>
        <v>0.6</v>
      </c>
      <c r="X55" s="57">
        <f>IF('Indicator Data'!AJ57="No data","x",ROUND(IF('Indicator Data'!AJ57&gt;X$86,10,IF('Indicator Data'!AJ57&lt;X$85,0,10-(X$86-'Indicator Data'!AJ57)/(X$86-X$85)*10)),1))</f>
        <v>4.5</v>
      </c>
      <c r="Y55" s="58">
        <f t="shared" si="9"/>
        <v>2.6</v>
      </c>
      <c r="Z55" s="57">
        <f>IF('Indicator Data'!AL57="No data","x",ROUND(IF('Indicator Data'!AL57&gt;Z$86,10,IF('Indicator Data'!AL57&lt;Z$85,0,10-(Z$86-'Indicator Data'!AL57)/(Z$86-Z$85)*10)),1))</f>
        <v>1.2</v>
      </c>
      <c r="AA55" s="58">
        <f t="shared" si="10"/>
        <v>1.2</v>
      </c>
      <c r="AB55" s="59">
        <f>IF(OR('Indicator Data'!AM57="No data",'Indicator Data'!BD57="No data"),"x",('Indicator Data'!AM57/'Indicator Data'!BD57))</f>
        <v>0</v>
      </c>
      <c r="AC55" s="58">
        <f t="shared" si="20"/>
        <v>0</v>
      </c>
      <c r="AD55" s="57">
        <f>IF('Indicator Data'!AN57="No data","x",ROUND(IF('Indicator Data'!AN57&lt;$AD$85,10,IF('Indicator Data'!AN57&gt;$AD$86,0,($AD$86-'Indicator Data'!AN57)/($AD$86-$AD$85)*10)),1))</f>
        <v>0</v>
      </c>
      <c r="AE55" s="57">
        <f>IF('Indicator Data'!AO57="No data","x",ROUND(IF('Indicator Data'!AO57&gt;$AE$86,10,IF('Indicator Data'!AO57&lt;$AE$85,0,10-($AE$86-'Indicator Data'!AO57)/($AE$86-$AE$85)*10)),1))</f>
        <v>0</v>
      </c>
      <c r="AF55" s="60">
        <f>IF('Indicator Data'!AP57="No data","x",ROUND(IF('Indicator Data'!AP57&gt;$AF$86,10,IF('Indicator Data'!AP57&lt;$AF$85,0,10-($AF$86-'Indicator Data'!AP57)/($AF$86-$AF$85)*10)),1))</f>
        <v>0.9</v>
      </c>
      <c r="AG55" s="57">
        <f t="shared" si="11"/>
        <v>0.9</v>
      </c>
      <c r="AH55" s="58">
        <f t="shared" si="21"/>
        <v>0.3</v>
      </c>
      <c r="AI55" s="61">
        <f>IF(AND(AA55="x",AC55="x"),ROUND((10-GEOMEAN(((10-Y55)/10*9+1),((10-V55)/10*9+1),((10-AH55)/10*9+1)))/9*10,1),IF(AND(Y55="x",AC55="x"),ROUND((10-GEOMEAN(((10-V55)/10*9+1),((10-AA55)/10*9+1),((10-AH55)/10*9+1)))/9*10,1),IF(AND(AA55="x",AC55="x"),ROUND((10-GEOMEAN(((10-V55)/10*9+1),((10-Y55)/10*9+1),((10-AH55)/10*9+1)))/9*10,1),IF(AC55="x",ROUND((10-GEOMEAN(((10-V55)/10*9+1),((10-Y55)/10*9+1),((10-AA55)/10*9+1),((10-AH55)/10*9+1)))/9*10,1),IF(AC55&lt;ROUND((10-GEOMEAN(((10-V55)/10*9+1),((10-Y55)/10*9+1),((10-AA55)/10*9+1),((10-AH55)/10*9+1)))/9*10,1),ROUND((10-GEOMEAN(((10-V55)/10*9+1),((10-Y55)/10*9+1),((10-AA55)/10*9+1),((10-AH55)/10*9+1)))/9*10,1),ROUND((10-GEOMEAN(((10-V55)/10*9+1),((10-Y55)/10*9+1),((10-AA55)/10*9+1),((10-AC55)/10*9+1),((10-AH55)/10*9+1)))/9*10,1))))))</f>
        <v>1.2</v>
      </c>
    </row>
    <row r="56" spans="1:35" s="3" customFormat="1">
      <c r="A56" s="224" t="s">
        <v>3</v>
      </c>
      <c r="B56" s="90" t="s">
        <v>316</v>
      </c>
      <c r="C56" s="273" t="s">
        <v>386</v>
      </c>
      <c r="D56" s="57">
        <f>ROUND(IF('Indicator Data'!P58="No data",IF((0.1233*LN('Indicator Data'!AR58)-0.4559)&gt;D$86,0,IF((0.1233*LN('Indicator Data'!AR58)-0.4559)&lt;D$85,10,(D$86-(0.1233*LN('Indicator Data'!AR58)-0.4559))/(D$86-D$85)*10)),IF('Indicator Data'!P58&gt;D$86,0,IF('Indicator Data'!P58&lt;D$85,10,(D$86-'Indicator Data'!P58)/(D$86-D$85)*10))),1)</f>
        <v>1.7</v>
      </c>
      <c r="E56" s="57">
        <f>IF('Indicator Data'!Q58="No data","x",ROUND((IF('Indicator Data'!Q58&gt;E$86,10,IF('Indicator Data'!Q58&lt;E$85,0,10-(E$86-'Indicator Data'!Q58)/(E$86-E$85)*10))),1))</f>
        <v>0.1</v>
      </c>
      <c r="F56" s="160">
        <f>IF('Indicator Data'!AK58="No data","x",ROUND(IF('Indicator Data'!AK58&gt;F$86,10,IF('Indicator Data'!AK58&lt;F$85,0,10-(F$86-'Indicator Data'!AK58)/(F$86-F$85)*10)),1))</f>
        <v>2.1</v>
      </c>
      <c r="G56" s="58">
        <f t="shared" si="4"/>
        <v>1.3</v>
      </c>
      <c r="H56" s="146">
        <f>IF(OR('Indicator Data'!S58="No data",'Indicator Data'!T58="No data"),"x",IF(OR('Indicator Data'!U58="No data",'Indicator Data'!V58="No data"),1-(POWER((POWER(POWER((POWER((10/IF('Indicator Data'!S58&lt;10,10,'Indicator Data'!S58))*(1/'Indicator Data'!T58),0.5))*('Indicator Data'!W58)*('Indicator Data'!Y58),(1/3)),-1)+POWER(POWER((1*('Indicator Data'!X58)*('Indicator Data'!Z58)),(1/3)),-1))/2,-1)/POWER((((POWER((10/IF('Indicator Data'!S58&lt;10,10,'Indicator Data'!S58))*(1/'Indicator Data'!T58),0.5)+1)/2)*(('Indicator Data'!W58+'Indicator Data'!X58)/2)*(('Indicator Data'!Y58+'Indicator Data'!Z58)/2)),(1/3))),IF(OR('Indicator Data'!S58="No data",'Indicator Data'!T58="No data"),"x",1-(POWER((POWER(POWER((POWER((10/IF('Indicator Data'!S58&lt;10,10,'Indicator Data'!S58))*(1/'Indicator Data'!T58),0.5))*(POWER(('Indicator Data'!W58*'Indicator Data'!U58),0.5))*('Indicator Data'!Y58),(1/3)),-1)+POWER(POWER(1*(POWER(('Indicator Data'!X58*'Indicator Data'!V58),0.5))*('Indicator Data'!Z58),(1/3)),-1))/2,-1)/POWER((((POWER((10/IF('Indicator Data'!S58&lt;10,10,'Indicator Data'!S58))*(1/'Indicator Data'!T58),0.5)+1)/2)*((POWER(('Indicator Data'!W58*'Indicator Data'!U58),0.5)+POWER(('Indicator Data'!X58*'Indicator Data'!V58),0.5))/2)*(('Indicator Data'!Y58+'Indicator Data'!Z58)/2)),(1/3))))))</f>
        <v>6.6095441835741564E-2</v>
      </c>
      <c r="I56" s="57">
        <f t="shared" si="22"/>
        <v>1.2</v>
      </c>
      <c r="J56" s="57">
        <f>IF('Indicator Data'!AA58="No data","x",ROUND(IF('Indicator Data'!AA58&gt;J$86,10,IF('Indicator Data'!AA58&lt;J$85,0,10-(J$86-'Indicator Data'!AA58)/(J$86-J$85)*10)),1))</f>
        <v>4.5999999999999996</v>
      </c>
      <c r="K56" s="58">
        <f t="shared" si="5"/>
        <v>2.9</v>
      </c>
      <c r="L56" s="166">
        <f>SUM(IF('Indicator Data'!AB58=0,0,'Indicator Data'!AB58/1000000),SUM('Indicator Data'!AC58:AD58))</f>
        <v>110.721878</v>
      </c>
      <c r="M56" s="166">
        <f>L56/(SUM('Indicator Data'!BD$46:'Indicator Data'!BD$61))*1000000</f>
        <v>6.3568598609460487</v>
      </c>
      <c r="N56" s="57">
        <f t="shared" si="23"/>
        <v>0.2</v>
      </c>
      <c r="O56" s="57">
        <f>IF('Indicator Data'!AE58="No data","x",ROUND(IF('Indicator Data'!AE58&gt;O$86,10,IF('Indicator Data'!AE58&lt;O$85,0,10-(O$86-'Indicator Data'!AE58)/(O$86-O$85)*10)),1))</f>
        <v>0.1</v>
      </c>
      <c r="P56" s="160">
        <f>IF('Indicator Data'!R58="No data","x",ROUND(IF('Indicator Data'!R58&gt;P$86,10,IF('Indicator Data'!R58&lt;P$85,0,10-(P$86-'Indicator Data'!R58)/(P$86-P$85)*10)),1))</f>
        <v>0.1</v>
      </c>
      <c r="Q56" s="58">
        <f t="shared" si="6"/>
        <v>0.1</v>
      </c>
      <c r="R56" s="61">
        <f t="shared" si="7"/>
        <v>1.4</v>
      </c>
      <c r="S56" s="146">
        <f>IF(AND('Indicator Data'!AF58="No data",'Indicator Data'!AG58="No data",'Indicator Data'!AH58="No data"),"x",SUM('Indicator Data'!AF58:AH58))</f>
        <v>4.5582718583900002E-4</v>
      </c>
      <c r="T56" s="160">
        <f t="shared" si="24"/>
        <v>0.1</v>
      </c>
      <c r="U56" s="160">
        <f>IF('Indicator Data'!M58="No data","x",'Indicator Data'!M58)</f>
        <v>1</v>
      </c>
      <c r="V56" s="58">
        <f t="shared" si="28"/>
        <v>0.6</v>
      </c>
      <c r="W56" s="57">
        <f>IF('Indicator Data'!AI58="No data","x",ROUND(IF('Indicator Data'!AI58&gt;W$86,10,IF('Indicator Data'!AI58&lt;W$85,0,10-(W$86-'Indicator Data'!AI58)/(W$86-W$85)*10)),1))</f>
        <v>2.7</v>
      </c>
      <c r="X56" s="57">
        <f>IF('Indicator Data'!AJ58="No data","x",ROUND(IF('Indicator Data'!AJ58&gt;X$86,10,IF('Indicator Data'!AJ58&lt;X$85,0,10-(X$86-'Indicator Data'!AJ58)/(X$86-X$85)*10)),1))</f>
        <v>5.8</v>
      </c>
      <c r="Y56" s="58">
        <f t="shared" si="9"/>
        <v>4.3</v>
      </c>
      <c r="Z56" s="57">
        <f>IF('Indicator Data'!AL58="No data","x",ROUND(IF('Indicator Data'!AL58&gt;Z$86,10,IF('Indicator Data'!AL58&lt;Z$85,0,10-(Z$86-'Indicator Data'!AL58)/(Z$86-Z$85)*10)),1))</f>
        <v>0.9</v>
      </c>
      <c r="AA56" s="58">
        <f t="shared" si="10"/>
        <v>0.9</v>
      </c>
      <c r="AB56" s="59">
        <f>IF(OR('Indicator Data'!AM58="No data",'Indicator Data'!BD58="No data"),"x",('Indicator Data'!AM58/'Indicator Data'!BD58))</f>
        <v>2.9171038824763905E-3</v>
      </c>
      <c r="AC56" s="58">
        <f t="shared" si="20"/>
        <v>0.6</v>
      </c>
      <c r="AD56" s="57">
        <f>IF('Indicator Data'!AN58="No data","x",ROUND(IF('Indicator Data'!AN58&lt;$AD$85,10,IF('Indicator Data'!AN58&gt;$AD$86,0,($AD$86-'Indicator Data'!AN58)/($AD$86-$AD$85)*10)),1))</f>
        <v>0</v>
      </c>
      <c r="AE56" s="57">
        <f>IF('Indicator Data'!AO58="No data","x",ROUND(IF('Indicator Data'!AO58&gt;$AE$86,10,IF('Indicator Data'!AO58&lt;$AE$85,0,10-($AE$86-'Indicator Data'!AO58)/($AE$86-$AE$85)*10)),1))</f>
        <v>0</v>
      </c>
      <c r="AF56" s="60">
        <f>IF('Indicator Data'!AP58="No data","x",ROUND(IF('Indicator Data'!AP58&gt;$AF$86,10,IF('Indicator Data'!AP58&lt;$AF$85,0,10-($AF$86-'Indicator Data'!AP58)/($AF$86-$AF$85)*10)),1))</f>
        <v>0.9</v>
      </c>
      <c r="AG56" s="57">
        <f t="shared" si="11"/>
        <v>0.9</v>
      </c>
      <c r="AH56" s="58">
        <f t="shared" si="21"/>
        <v>0.3</v>
      </c>
      <c r="AI56" s="61">
        <f>IF(AND(AA56="x",AC56="x"),ROUND((10-GEOMEAN(((10-Y56)/10*9+1),((10-V56)/10*9+1),((10-AH56)/10*9+1)))/9*10,1),IF(AND(Y56="x",AC56="x"),ROUND((10-GEOMEAN(((10-V56)/10*9+1),((10-AA56)/10*9+1),((10-AH56)/10*9+1)))/9*10,1),IF(AND(AA56="x",AC56="x"),ROUND((10-GEOMEAN(((10-V56)/10*9+1),((10-Y56)/10*9+1),((10-AH56)/10*9+1)))/9*10,1),IF(AC56="x",ROUND((10-GEOMEAN(((10-V56)/10*9+1),((10-Y56)/10*9+1),((10-AA56)/10*9+1),((10-AH56)/10*9+1)))/9*10,1),IF(AC56&lt;ROUND((10-GEOMEAN(((10-V56)/10*9+1),((10-Y56)/10*9+1),((10-AA56)/10*9+1),((10-AH56)/10*9+1)))/9*10,1),ROUND((10-GEOMEAN(((10-V56)/10*9+1),((10-Y56)/10*9+1),((10-AA56)/10*9+1),((10-AH56)/10*9+1)))/9*10,1),ROUND((10-GEOMEAN(((10-V56)/10*9+1),((10-Y56)/10*9+1),((10-AA56)/10*9+1),((10-AC56)/10*9+1),((10-AH56)/10*9+1)))/9*10,1))))))</f>
        <v>1.7</v>
      </c>
    </row>
    <row r="57" spans="1:35" s="3" customFormat="1">
      <c r="A57" s="224" t="s">
        <v>3</v>
      </c>
      <c r="B57" s="90" t="s">
        <v>317</v>
      </c>
      <c r="C57" s="273" t="s">
        <v>387</v>
      </c>
      <c r="D57" s="57">
        <f>ROUND(IF('Indicator Data'!P59="No data",IF((0.1233*LN('Indicator Data'!AR59)-0.4559)&gt;D$86,0,IF((0.1233*LN('Indicator Data'!AR59)-0.4559)&lt;D$85,10,(D$86-(0.1233*LN('Indicator Data'!AR59)-0.4559))/(D$86-D$85)*10)),IF('Indicator Data'!P59&gt;D$86,0,IF('Indicator Data'!P59&lt;D$85,10,(D$86-'Indicator Data'!P59)/(D$86-D$85)*10))),1)</f>
        <v>0.6</v>
      </c>
      <c r="E57" s="57">
        <f>IF('Indicator Data'!Q59="No data","x",ROUND((IF('Indicator Data'!Q59&gt;E$86,10,IF('Indicator Data'!Q59&lt;E$85,0,10-(E$86-'Indicator Data'!Q59)/(E$86-E$85)*10))),1))</f>
        <v>0.1</v>
      </c>
      <c r="F57" s="160">
        <f>IF('Indicator Data'!AK59="No data","x",ROUND(IF('Indicator Data'!AK59&gt;F$86,10,IF('Indicator Data'!AK59&lt;F$85,0,10-(F$86-'Indicator Data'!AK59)/(F$86-F$85)*10)),1))</f>
        <v>2</v>
      </c>
      <c r="G57" s="58">
        <f t="shared" si="4"/>
        <v>0.9</v>
      </c>
      <c r="H57" s="146">
        <f>IF(OR('Indicator Data'!S59="No data",'Indicator Data'!T59="No data"),"x",IF(OR('Indicator Data'!U59="No data",'Indicator Data'!V59="No data"),1-(POWER((POWER(POWER((POWER((10/IF('Indicator Data'!S59&lt;10,10,'Indicator Data'!S59))*(1/'Indicator Data'!T59),0.5))*('Indicator Data'!W59)*('Indicator Data'!Y59),(1/3)),-1)+POWER(POWER((1*('Indicator Data'!X59)*('Indicator Data'!Z59)),(1/3)),-1))/2,-1)/POWER((((POWER((10/IF('Indicator Data'!S59&lt;10,10,'Indicator Data'!S59))*(1/'Indicator Data'!T59),0.5)+1)/2)*(('Indicator Data'!W59+'Indicator Data'!X59)/2)*(('Indicator Data'!Y59+'Indicator Data'!Z59)/2)),(1/3))),IF(OR('Indicator Data'!S59="No data",'Indicator Data'!T59="No data"),"x",1-(POWER((POWER(POWER((POWER((10/IF('Indicator Data'!S59&lt;10,10,'Indicator Data'!S59))*(1/'Indicator Data'!T59),0.5))*(POWER(('Indicator Data'!W59*'Indicator Data'!U59),0.5))*('Indicator Data'!Y59),(1/3)),-1)+POWER(POWER(1*(POWER(('Indicator Data'!X59*'Indicator Data'!V59),0.5))*('Indicator Data'!Z59),(1/3)),-1))/2,-1)/POWER((((POWER((10/IF('Indicator Data'!S59&lt;10,10,'Indicator Data'!S59))*(1/'Indicator Data'!T59),0.5)+1)/2)*((POWER(('Indicator Data'!W59*'Indicator Data'!U59),0.5)+POWER(('Indicator Data'!X59*'Indicator Data'!V59),0.5))/2)*(('Indicator Data'!Y59+'Indicator Data'!Z59)/2)),(1/3))))))</f>
        <v>9.1661276202838149E-2</v>
      </c>
      <c r="I57" s="57">
        <f t="shared" si="22"/>
        <v>1.7</v>
      </c>
      <c r="J57" s="57">
        <f>IF('Indicator Data'!AA59="No data","x",ROUND(IF('Indicator Data'!AA59&gt;J$86,10,IF('Indicator Data'!AA59&lt;J$85,0,10-(J$86-'Indicator Data'!AA59)/(J$86-J$85)*10)),1))</f>
        <v>2.5</v>
      </c>
      <c r="K57" s="58">
        <f t="shared" si="5"/>
        <v>2.1</v>
      </c>
      <c r="L57" s="166">
        <f>SUM(IF('Indicator Data'!AB59=0,0,'Indicator Data'!AB59/1000000),SUM('Indicator Data'!AC59:AD59))</f>
        <v>110.721878</v>
      </c>
      <c r="M57" s="166">
        <f>L57/(SUM('Indicator Data'!BD$46:'Indicator Data'!BD$61))*1000000</f>
        <v>6.3568598609460487</v>
      </c>
      <c r="N57" s="57">
        <f t="shared" si="23"/>
        <v>0.2</v>
      </c>
      <c r="O57" s="57">
        <f>IF('Indicator Data'!AE59="No data","x",ROUND(IF('Indicator Data'!AE59&gt;O$86,10,IF('Indicator Data'!AE59&lt;O$85,0,10-(O$86-'Indicator Data'!AE59)/(O$86-O$85)*10)),1))</f>
        <v>0.1</v>
      </c>
      <c r="P57" s="160">
        <f>IF('Indicator Data'!R59="No data","x",ROUND(IF('Indicator Data'!R59&gt;P$86,10,IF('Indicator Data'!R59&lt;P$85,0,10-(P$86-'Indicator Data'!R59)/(P$86-P$85)*10)),1))</f>
        <v>0.1</v>
      </c>
      <c r="Q57" s="58">
        <f t="shared" si="6"/>
        <v>0.1</v>
      </c>
      <c r="R57" s="61">
        <f t="shared" si="7"/>
        <v>1</v>
      </c>
      <c r="S57" s="146">
        <f>IF(AND('Indicator Data'!AF59="No data",'Indicator Data'!AG59="No data",'Indicator Data'!AH59="No data"),"x",SUM('Indicator Data'!AF59:AH59))</f>
        <v>4.540783226E-4</v>
      </c>
      <c r="T57" s="160">
        <f t="shared" si="24"/>
        <v>0.1</v>
      </c>
      <c r="U57" s="160">
        <f>IF('Indicator Data'!M59="No data","x",'Indicator Data'!M59)</f>
        <v>1</v>
      </c>
      <c r="V57" s="58">
        <f>ROUND(IF(T57="x",U57,IF(U57="x",T57,(10-GEOMEAN(((10-T57)/10*9+1),((10-U57)/10*9+1))))/9*10),1)</f>
        <v>0.6</v>
      </c>
      <c r="W57" s="57">
        <f>IF('Indicator Data'!AI59="No data","x",ROUND(IF('Indicator Data'!AI59&gt;W$86,10,IF('Indicator Data'!AI59&lt;W$85,0,10-(W$86-'Indicator Data'!AI59)/(W$86-W$85)*10)),1))</f>
        <v>4.2</v>
      </c>
      <c r="X57" s="57">
        <f>IF('Indicator Data'!AJ59="No data","x",ROUND(IF('Indicator Data'!AJ59&gt;X$86,10,IF('Indicator Data'!AJ59&lt;X$85,0,10-(X$86-'Indicator Data'!AJ59)/(X$86-X$85)*10)),1))</f>
        <v>4.3</v>
      </c>
      <c r="Y57" s="58">
        <f t="shared" si="9"/>
        <v>4.3</v>
      </c>
      <c r="Z57" s="57">
        <f>IF('Indicator Data'!AL59="No data","x",ROUND(IF('Indicator Data'!AL59&gt;Z$86,10,IF('Indicator Data'!AL59&lt;Z$85,0,10-(Z$86-'Indicator Data'!AL59)/(Z$86-Z$85)*10)),1))</f>
        <v>0.6</v>
      </c>
      <c r="AA57" s="58">
        <f t="shared" si="10"/>
        <v>0.6</v>
      </c>
      <c r="AB57" s="59">
        <f>IF(OR('Indicator Data'!AM59="No data",'Indicator Data'!BD59="No data"),"x",('Indicator Data'!AM59/'Indicator Data'!BD59))</f>
        <v>2.7943900502778512E-3</v>
      </c>
      <c r="AC57" s="58">
        <f t="shared" si="20"/>
        <v>0.6</v>
      </c>
      <c r="AD57" s="57">
        <f>IF('Indicator Data'!AN59="No data","x",ROUND(IF('Indicator Data'!AN59&lt;$AD$85,10,IF('Indicator Data'!AN59&gt;$AD$86,0,($AD$86-'Indicator Data'!AN59)/($AD$86-$AD$85)*10)),1))</f>
        <v>0</v>
      </c>
      <c r="AE57" s="57">
        <f>IF('Indicator Data'!AO59="No data","x",ROUND(IF('Indicator Data'!AO59&gt;$AE$86,10,IF('Indicator Data'!AO59&lt;$AE$85,0,10-($AE$86-'Indicator Data'!AO59)/($AE$86-$AE$85)*10)),1))</f>
        <v>0</v>
      </c>
      <c r="AF57" s="60">
        <f>IF('Indicator Data'!AP59="No data","x",ROUND(IF('Indicator Data'!AP59&gt;$AF$86,10,IF('Indicator Data'!AP59&lt;$AF$85,0,10-($AF$86-'Indicator Data'!AP59)/($AF$86-$AF$85)*10)),1))</f>
        <v>0.9</v>
      </c>
      <c r="AG57" s="57">
        <f t="shared" si="11"/>
        <v>0.9</v>
      </c>
      <c r="AH57" s="58">
        <f t="shared" si="21"/>
        <v>0.3</v>
      </c>
      <c r="AI57" s="61">
        <f>IF(AND(AA57="x",AC57="x"),ROUND((10-GEOMEAN(((10-Y57)/10*9+1),((10-V57)/10*9+1),((10-AH57)/10*9+1)))/9*10,1),IF(AND(Y57="x",AC57="x"),ROUND((10-GEOMEAN(((10-V57)/10*9+1),((10-AA57)/10*9+1),((10-AH57)/10*9+1)))/9*10,1),IF(AND(AA57="x",AC57="x"),ROUND((10-GEOMEAN(((10-V57)/10*9+1),((10-Y57)/10*9+1),((10-AH57)/10*9+1)))/9*10,1),IF(AC57="x",ROUND((10-GEOMEAN(((10-V57)/10*9+1),((10-Y57)/10*9+1),((10-AA57)/10*9+1),((10-AH57)/10*9+1)))/9*10,1),IF(AC57&lt;ROUND((10-GEOMEAN(((10-V57)/10*9+1),((10-Y57)/10*9+1),((10-AA57)/10*9+1),((10-AH57)/10*9+1)))/9*10,1),ROUND((10-GEOMEAN(((10-V57)/10*9+1),((10-Y57)/10*9+1),((10-AA57)/10*9+1),((10-AH57)/10*9+1)))/9*10,1),ROUND((10-GEOMEAN(((10-V57)/10*9+1),((10-Y57)/10*9+1),((10-AA57)/10*9+1),((10-AC57)/10*9+1),((10-AH57)/10*9+1)))/9*10,1))))))</f>
        <v>1.6</v>
      </c>
    </row>
    <row r="58" spans="1:35" s="3" customFormat="1">
      <c r="A58" s="224" t="s">
        <v>3</v>
      </c>
      <c r="B58" s="90" t="s">
        <v>318</v>
      </c>
      <c r="C58" s="273" t="s">
        <v>388</v>
      </c>
      <c r="D58" s="57">
        <f>ROUND(IF('Indicator Data'!P60="No data",IF((0.1233*LN('Indicator Data'!AR60)-0.4559)&gt;D$86,0,IF((0.1233*LN('Indicator Data'!AR60)-0.4559)&lt;D$85,10,(D$86-(0.1233*LN('Indicator Data'!AR60)-0.4559))/(D$86-D$85)*10)),IF('Indicator Data'!P60&gt;D$86,0,IF('Indicator Data'!P60&lt;D$85,10,(D$86-'Indicator Data'!P60)/(D$86-D$85)*10))),1)</f>
        <v>1</v>
      </c>
      <c r="E58" s="57">
        <f>IF('Indicator Data'!Q60="No data","x",ROUND((IF('Indicator Data'!Q60&gt;E$86,10,IF('Indicator Data'!Q60&lt;E$85,0,10-(E$86-'Indicator Data'!Q60)/(E$86-E$85)*10))),1))</f>
        <v>0.1</v>
      </c>
      <c r="F58" s="160">
        <f>IF('Indicator Data'!AK60="No data","x",ROUND(IF('Indicator Data'!AK60&gt;F$86,10,IF('Indicator Data'!AK60&lt;F$85,0,10-(F$86-'Indicator Data'!AK60)/(F$86-F$85)*10)),1))</f>
        <v>2.9</v>
      </c>
      <c r="G58" s="58">
        <f t="shared" si="4"/>
        <v>1.4</v>
      </c>
      <c r="H58" s="146">
        <f>IF(OR('Indicator Data'!S60="No data",'Indicator Data'!T60="No data"),"x",IF(OR('Indicator Data'!U60="No data",'Indicator Data'!V60="No data"),1-(POWER((POWER(POWER((POWER((10/IF('Indicator Data'!S60&lt;10,10,'Indicator Data'!S60))*(1/'Indicator Data'!T60),0.5))*('Indicator Data'!W60)*('Indicator Data'!Y60),(1/3)),-1)+POWER(POWER((1*('Indicator Data'!X60)*('Indicator Data'!Z60)),(1/3)),-1))/2,-1)/POWER((((POWER((10/IF('Indicator Data'!S60&lt;10,10,'Indicator Data'!S60))*(1/'Indicator Data'!T60),0.5)+1)/2)*(('Indicator Data'!W60+'Indicator Data'!X60)/2)*(('Indicator Data'!Y60+'Indicator Data'!Z60)/2)),(1/3))),IF(OR('Indicator Data'!S60="No data",'Indicator Data'!T60="No data"),"x",1-(POWER((POWER(POWER((POWER((10/IF('Indicator Data'!S60&lt;10,10,'Indicator Data'!S60))*(1/'Indicator Data'!T60),0.5))*(POWER(('Indicator Data'!W60*'Indicator Data'!U60),0.5))*('Indicator Data'!Y60),(1/3)),-1)+POWER(POWER(1*(POWER(('Indicator Data'!X60*'Indicator Data'!V60),0.5))*('Indicator Data'!Z60),(1/3)),-1))/2,-1)/POWER((((POWER((10/IF('Indicator Data'!S60&lt;10,10,'Indicator Data'!S60))*(1/'Indicator Data'!T60),0.5)+1)/2)*((POWER(('Indicator Data'!W60*'Indicator Data'!U60),0.5)+POWER(('Indicator Data'!X60*'Indicator Data'!V60),0.5))/2)*(('Indicator Data'!Y60+'Indicator Data'!Z60)/2)),(1/3))))))</f>
        <v>0.14365544471607294</v>
      </c>
      <c r="I58" s="57">
        <f t="shared" si="22"/>
        <v>2.6</v>
      </c>
      <c r="J58" s="57">
        <f>IF('Indicator Data'!AA60="No data","x",ROUND(IF('Indicator Data'!AA60&gt;J$86,10,IF('Indicator Data'!AA60&lt;J$85,0,10-(J$86-'Indicator Data'!AA60)/(J$86-J$85)*10)),1))</f>
        <v>1.6</v>
      </c>
      <c r="K58" s="58">
        <f t="shared" si="5"/>
        <v>2.1</v>
      </c>
      <c r="L58" s="166">
        <f>SUM(IF('Indicator Data'!AB60=0,0,'Indicator Data'!AB60/1000000),SUM('Indicator Data'!AC60:AD60))</f>
        <v>110.721878</v>
      </c>
      <c r="M58" s="166">
        <f>L58/(SUM('Indicator Data'!BD$46:'Indicator Data'!BD$61))*1000000</f>
        <v>6.3568598609460487</v>
      </c>
      <c r="N58" s="57">
        <f t="shared" si="23"/>
        <v>0.2</v>
      </c>
      <c r="O58" s="57">
        <f>IF('Indicator Data'!AE60="No data","x",ROUND(IF('Indicator Data'!AE60&gt;O$86,10,IF('Indicator Data'!AE60&lt;O$85,0,10-(O$86-'Indicator Data'!AE60)/(O$86-O$85)*10)),1))</f>
        <v>0.1</v>
      </c>
      <c r="P58" s="160">
        <f>IF('Indicator Data'!R60="No data","x",ROUND(IF('Indicator Data'!R60&gt;P$86,10,IF('Indicator Data'!R60&lt;P$85,0,10-(P$86-'Indicator Data'!R60)/(P$86-P$85)*10)),1))</f>
        <v>0.1</v>
      </c>
      <c r="Q58" s="58">
        <f t="shared" si="6"/>
        <v>0.1</v>
      </c>
      <c r="R58" s="61">
        <f t="shared" si="7"/>
        <v>1.3</v>
      </c>
      <c r="S58" s="146">
        <f>IF(AND('Indicator Data'!AF60="No data",'Indicator Data'!AG60="No data",'Indicator Data'!AH60="No data"),"x",SUM('Indicator Data'!AF60:AH60))</f>
        <v>5.6238416109999996E-4</v>
      </c>
      <c r="T58" s="160">
        <f t="shared" si="24"/>
        <v>0.1</v>
      </c>
      <c r="U58" s="160">
        <f>IF('Indicator Data'!M60="No data","x",'Indicator Data'!M60)</f>
        <v>1</v>
      </c>
      <c r="V58" s="58">
        <f t="shared" si="28"/>
        <v>0.6</v>
      </c>
      <c r="W58" s="57">
        <f>IF('Indicator Data'!AI60="No data","x",ROUND(IF('Indicator Data'!AI60&gt;W$86,10,IF('Indicator Data'!AI60&lt;W$85,0,10-(W$86-'Indicator Data'!AI60)/(W$86-W$85)*10)),1))</f>
        <v>1.3</v>
      </c>
      <c r="X58" s="57">
        <f>IF('Indicator Data'!AJ60="No data","x",ROUND(IF('Indicator Data'!AJ60&gt;X$86,10,IF('Indicator Data'!AJ60&lt;X$85,0,10-(X$86-'Indicator Data'!AJ60)/(X$86-X$85)*10)),1))</f>
        <v>2.9</v>
      </c>
      <c r="Y58" s="58">
        <f t="shared" si="9"/>
        <v>2.1</v>
      </c>
      <c r="Z58" s="57">
        <f>IF('Indicator Data'!AL60="No data","x",ROUND(IF('Indicator Data'!AL60&gt;Z$86,10,IF('Indicator Data'!AL60&lt;Z$85,0,10-(Z$86-'Indicator Data'!AL60)/(Z$86-Z$85)*10)),1))</f>
        <v>0.8</v>
      </c>
      <c r="AA58" s="58">
        <f t="shared" si="10"/>
        <v>0.8</v>
      </c>
      <c r="AB58" s="59">
        <f>IF(OR('Indicator Data'!AM60="No data",'Indicator Data'!BD60="No data"),"x",('Indicator Data'!AM60/'Indicator Data'!BD60))</f>
        <v>0</v>
      </c>
      <c r="AC58" s="58">
        <f t="shared" si="20"/>
        <v>0</v>
      </c>
      <c r="AD58" s="57">
        <f>IF('Indicator Data'!AN60="No data","x",ROUND(IF('Indicator Data'!AN60&lt;$AD$85,10,IF('Indicator Data'!AN60&gt;$AD$86,0,($AD$86-'Indicator Data'!AN60)/($AD$86-$AD$85)*10)),1))</f>
        <v>0</v>
      </c>
      <c r="AE58" s="57">
        <f>IF('Indicator Data'!AO60="No data","x",ROUND(IF('Indicator Data'!AO60&gt;$AE$86,10,IF('Indicator Data'!AO60&lt;$AE$85,0,10-($AE$86-'Indicator Data'!AO60)/($AE$86-$AE$85)*10)),1))</f>
        <v>0</v>
      </c>
      <c r="AF58" s="60">
        <f>IF('Indicator Data'!AP60="No data","x",ROUND(IF('Indicator Data'!AP60&gt;$AF$86,10,IF('Indicator Data'!AP60&lt;$AF$85,0,10-($AF$86-'Indicator Data'!AP60)/($AF$86-$AF$85)*10)),1))</f>
        <v>0.9</v>
      </c>
      <c r="AG58" s="57">
        <f t="shared" si="11"/>
        <v>0.9</v>
      </c>
      <c r="AH58" s="58">
        <f t="shared" si="21"/>
        <v>0.3</v>
      </c>
      <c r="AI58" s="61">
        <f t="shared" ref="AI58:AI63" si="30">IF(AND(AA58="x",AC58="x"),ROUND((10-GEOMEAN(((10-Y58)/10*9+1),((10-V58)/10*9+1),((10-AH58)/10*9+1)))/9*10,1),IF(AND(Y58="x",AC58="x"),ROUND((10-GEOMEAN(((10-V58)/10*9+1),((10-AA58)/10*9+1),((10-AH58)/10*9+1)))/9*10,1),IF(AND(AA58="x",AC58="x"),ROUND((10-GEOMEAN(((10-V58)/10*9+1),((10-Y58)/10*9+1),((10-AH58)/10*9+1)))/9*10,1),IF(AC58="x",ROUND((10-GEOMEAN(((10-V58)/10*9+1),((10-Y58)/10*9+1),((10-AA58)/10*9+1),((10-AH58)/10*9+1)))/9*10,1),IF(AC58&lt;ROUND((10-GEOMEAN(((10-V58)/10*9+1),((10-Y58)/10*9+1),((10-AA58)/10*9+1),((10-AH58)/10*9+1)))/9*10,1),ROUND((10-GEOMEAN(((10-V58)/10*9+1),((10-Y58)/10*9+1),((10-AA58)/10*9+1),((10-AH58)/10*9+1)))/9*10,1),ROUND((10-GEOMEAN(((10-V58)/10*9+1),((10-Y58)/10*9+1),((10-AA58)/10*9+1),((10-AC58)/10*9+1),((10-AH58)/10*9+1)))/9*10,1))))))</f>
        <v>1</v>
      </c>
    </row>
    <row r="59" spans="1:35" s="3" customFormat="1">
      <c r="A59" s="225" t="s">
        <v>3</v>
      </c>
      <c r="B59" s="90" t="s">
        <v>319</v>
      </c>
      <c r="C59" s="273" t="s">
        <v>389</v>
      </c>
      <c r="D59" s="57">
        <f>ROUND(IF('Indicator Data'!P61="No data",IF((0.1233*LN('Indicator Data'!AR61)-0.4559)&gt;D$86,0,IF((0.1233*LN('Indicator Data'!AR61)-0.4559)&lt;D$85,10,(D$86-(0.1233*LN('Indicator Data'!AR61)-0.4559))/(D$86-D$85)*10)),IF('Indicator Data'!P61&gt;D$86,0,IF('Indicator Data'!P61&lt;D$85,10,(D$86-'Indicator Data'!P61)/(D$86-D$85)*10))),1)</f>
        <v>0.8</v>
      </c>
      <c r="E59" s="57">
        <f>IF('Indicator Data'!Q61="No data","x",ROUND((IF('Indicator Data'!Q61&gt;E$86,10,IF('Indicator Data'!Q61&lt;E$85,0,10-(E$86-'Indicator Data'!Q61)/(E$86-E$85)*10))),1))</f>
        <v>0.1</v>
      </c>
      <c r="F59" s="160">
        <f>IF('Indicator Data'!AK61="No data","x",ROUND(IF('Indicator Data'!AK61&gt;F$86,10,IF('Indicator Data'!AK61&lt;F$85,0,10-(F$86-'Indicator Data'!AK61)/(F$86-F$85)*10)),1))</f>
        <v>2.1</v>
      </c>
      <c r="G59" s="58">
        <f t="shared" si="4"/>
        <v>1</v>
      </c>
      <c r="H59" s="146">
        <f>IF(OR('Indicator Data'!S61="No data",'Indicator Data'!T61="No data"),"x",IF(OR('Indicator Data'!U61="No data",'Indicator Data'!V61="No data"),1-(POWER((POWER(POWER((POWER((10/IF('Indicator Data'!S61&lt;10,10,'Indicator Data'!S61))*(1/'Indicator Data'!T61),0.5))*('Indicator Data'!W61)*('Indicator Data'!Y61),(1/3)),-1)+POWER(POWER((1*('Indicator Data'!X61)*('Indicator Data'!Z61)),(1/3)),-1))/2,-1)/POWER((((POWER((10/IF('Indicator Data'!S61&lt;10,10,'Indicator Data'!S61))*(1/'Indicator Data'!T61),0.5)+1)/2)*(('Indicator Data'!W61+'Indicator Data'!X61)/2)*(('Indicator Data'!Y61+'Indicator Data'!Z61)/2)),(1/3))),IF(OR('Indicator Data'!S61="No data",'Indicator Data'!T61="No data"),"x",1-(POWER((POWER(POWER((POWER((10/IF('Indicator Data'!S61&lt;10,10,'Indicator Data'!S61))*(1/'Indicator Data'!T61),0.5))*(POWER(('Indicator Data'!W61*'Indicator Data'!U61),0.5))*('Indicator Data'!Y61),(1/3)),-1)+POWER(POWER(1*(POWER(('Indicator Data'!X61*'Indicator Data'!V61),0.5))*('Indicator Data'!Z61),(1/3)),-1))/2,-1)/POWER((((POWER((10/IF('Indicator Data'!S61&lt;10,10,'Indicator Data'!S61))*(1/'Indicator Data'!T61),0.5)+1)/2)*((POWER(('Indicator Data'!W61*'Indicator Data'!U61),0.5)+POWER(('Indicator Data'!X61*'Indicator Data'!V61),0.5))/2)*(('Indicator Data'!Y61+'Indicator Data'!Z61)/2)),(1/3))))))</f>
        <v>0.17573499267266102</v>
      </c>
      <c r="I59" s="57">
        <f t="shared" si="22"/>
        <v>3.2</v>
      </c>
      <c r="J59" s="57">
        <f>IF('Indicator Data'!AA61="No data","x",ROUND(IF('Indicator Data'!AA61&gt;J$86,10,IF('Indicator Data'!AA61&lt;J$85,0,10-(J$86-'Indicator Data'!AA61)/(J$86-J$85)*10)),1))</f>
        <v>3.9</v>
      </c>
      <c r="K59" s="58">
        <f t="shared" si="5"/>
        <v>3.6</v>
      </c>
      <c r="L59" s="166">
        <f>SUM(IF('Indicator Data'!AB61=0,0,'Indicator Data'!AB61/1000000),SUM('Indicator Data'!AC61:AD61))</f>
        <v>110.721878</v>
      </c>
      <c r="M59" s="166">
        <f>L59/(SUM('Indicator Data'!BD$46:'Indicator Data'!BD$61))*1000000</f>
        <v>6.3568598609460487</v>
      </c>
      <c r="N59" s="57">
        <f t="shared" si="23"/>
        <v>0.2</v>
      </c>
      <c r="O59" s="57">
        <f>IF('Indicator Data'!AE61="No data","x",ROUND(IF('Indicator Data'!AE61&gt;O$86,10,IF('Indicator Data'!AE61&lt;O$85,0,10-(O$86-'Indicator Data'!AE61)/(O$86-O$85)*10)),1))</f>
        <v>0.1</v>
      </c>
      <c r="P59" s="160">
        <f>IF('Indicator Data'!R61="No data","x",ROUND(IF('Indicator Data'!R61&gt;P$86,10,IF('Indicator Data'!R61&lt;P$85,0,10-(P$86-'Indicator Data'!R61)/(P$86-P$85)*10)),1))</f>
        <v>0.1</v>
      </c>
      <c r="Q59" s="58">
        <f t="shared" si="6"/>
        <v>0.1</v>
      </c>
      <c r="R59" s="61">
        <f t="shared" si="7"/>
        <v>1.4</v>
      </c>
      <c r="S59" s="146">
        <f>IF(AND('Indicator Data'!AF61="No data",'Indicator Data'!AG61="No data",'Indicator Data'!AH61="No data"),"x",SUM('Indicator Data'!AF61:AH61))</f>
        <v>4.55665624187E-4</v>
      </c>
      <c r="T59" s="160">
        <f t="shared" si="24"/>
        <v>0.1</v>
      </c>
      <c r="U59" s="160">
        <f>IF('Indicator Data'!M61="No data","x",'Indicator Data'!M61)</f>
        <v>1</v>
      </c>
      <c r="V59" s="58">
        <f t="shared" si="28"/>
        <v>0.6</v>
      </c>
      <c r="W59" s="57">
        <f>IF('Indicator Data'!AI61="No data","x",ROUND(IF('Indicator Data'!AI61&gt;W$86,10,IF('Indicator Data'!AI61&lt;W$85,0,10-(W$86-'Indicator Data'!AI61)/(W$86-W$85)*10)),1))</f>
        <v>1.4</v>
      </c>
      <c r="X59" s="57">
        <f>IF('Indicator Data'!AJ61="No data","x",ROUND(IF('Indicator Data'!AJ61&gt;X$86,10,IF('Indicator Data'!AJ61&lt;X$85,0,10-(X$86-'Indicator Data'!AJ61)/(X$86-X$85)*10)),1))</f>
        <v>4.0999999999999996</v>
      </c>
      <c r="Y59" s="58">
        <f t="shared" si="9"/>
        <v>2.8</v>
      </c>
      <c r="Z59" s="57">
        <f>IF('Indicator Data'!AL61="No data","x",ROUND(IF('Indicator Data'!AL61&gt;Z$86,10,IF('Indicator Data'!AL61&lt;Z$85,0,10-(Z$86-'Indicator Data'!AL61)/(Z$86-Z$85)*10)),1))</f>
        <v>0.8</v>
      </c>
      <c r="AA59" s="58">
        <f t="shared" si="10"/>
        <v>0.8</v>
      </c>
      <c r="AB59" s="59">
        <f>IF(OR('Indicator Data'!AM61="No data",'Indicator Data'!BD61="No data"),"x",('Indicator Data'!AM61/'Indicator Data'!BD61))</f>
        <v>0</v>
      </c>
      <c r="AC59" s="58">
        <f t="shared" si="20"/>
        <v>0</v>
      </c>
      <c r="AD59" s="57">
        <f>IF('Indicator Data'!AN61="No data","x",ROUND(IF('Indicator Data'!AN61&lt;$AD$85,10,IF('Indicator Data'!AN61&gt;$AD$86,0,($AD$86-'Indicator Data'!AN61)/($AD$86-$AD$85)*10)),1))</f>
        <v>0</v>
      </c>
      <c r="AE59" s="57">
        <f>IF('Indicator Data'!AO61="No data","x",ROUND(IF('Indicator Data'!AO61&gt;$AE$86,10,IF('Indicator Data'!AO61&lt;$AE$85,0,10-($AE$86-'Indicator Data'!AO61)/($AE$86-$AE$85)*10)),1))</f>
        <v>0</v>
      </c>
      <c r="AF59" s="60">
        <f>IF('Indicator Data'!AP61="No data","x",ROUND(IF('Indicator Data'!AP61&gt;$AF$86,10,IF('Indicator Data'!AP61&lt;$AF$85,0,10-($AF$86-'Indicator Data'!AP61)/($AF$86-$AF$85)*10)),1))</f>
        <v>0.9</v>
      </c>
      <c r="AG59" s="57">
        <f t="shared" si="11"/>
        <v>0.9</v>
      </c>
      <c r="AH59" s="58">
        <f t="shared" si="21"/>
        <v>0.3</v>
      </c>
      <c r="AI59" s="61">
        <f t="shared" si="30"/>
        <v>1.2</v>
      </c>
    </row>
    <row r="60" spans="1:35" s="3" customFormat="1">
      <c r="A60" s="226" t="s">
        <v>5</v>
      </c>
      <c r="B60" s="228" t="s">
        <v>320</v>
      </c>
      <c r="C60" s="274" t="s">
        <v>390</v>
      </c>
      <c r="D60" s="242">
        <f>ROUND(IF('Indicator Data'!P62="No data",IF((0.1233*LN('Indicator Data'!AR62)-0.4559)&gt;D$86,0,IF((0.1233*LN('Indicator Data'!AR62)-0.4559)&lt;D$85,10,(D$86-(0.1233*LN('Indicator Data'!AR62)-0.4559))/(D$86-D$85)*10)),IF('Indicator Data'!P62&gt;D$86,0,IF('Indicator Data'!P62&lt;D$85,10,(D$86-'Indicator Data'!P62)/(D$86-D$85)*10))),1)</f>
        <v>10</v>
      </c>
      <c r="E60" s="242">
        <f>IF('Indicator Data'!Q62="No data","x",ROUND((IF('Indicator Data'!Q62&gt;E$86,10,IF('Indicator Data'!Q62&lt;E$85,0,10-(E$86-'Indicator Data'!Q62)/(E$86-E$85)*10))),1))</f>
        <v>5.6</v>
      </c>
      <c r="F60" s="243">
        <f>IF('Indicator Data'!AK62="No data","x",ROUND(IF('Indicator Data'!AK62&gt;F$86,10,IF('Indicator Data'!AK62&lt;F$85,0,10-(F$86-'Indicator Data'!AK62)/(F$86-F$85)*10)),1))</f>
        <v>9.1999999999999993</v>
      </c>
      <c r="G60" s="244">
        <f t="shared" si="4"/>
        <v>8.8000000000000007</v>
      </c>
      <c r="H60" s="245">
        <f>IF(OR('Indicator Data'!S62="No data",'Indicator Data'!T62="No data"),"x",IF(OR('Indicator Data'!U62="No data",'Indicator Data'!V62="No data"),1-(POWER((POWER(POWER((POWER((10/IF('Indicator Data'!S62&lt;10,10,'Indicator Data'!S62))*(1/'Indicator Data'!T62),0.5))*('Indicator Data'!W62)*('Indicator Data'!Y62),(1/3)),-1)+POWER(POWER((1*('Indicator Data'!X62)*('Indicator Data'!Z62)),(1/3)),-1))/2,-1)/POWER((((POWER((10/IF('Indicator Data'!S62&lt;10,10,'Indicator Data'!S62))*(1/'Indicator Data'!T62),0.5)+1)/2)*(('Indicator Data'!W62+'Indicator Data'!X62)/2)*(('Indicator Data'!Y62+'Indicator Data'!Z62)/2)),(1/3))),IF(OR('Indicator Data'!S62="No data",'Indicator Data'!T62="No data"),"x",1-(POWER((POWER(POWER((POWER((10/IF('Indicator Data'!S62&lt;10,10,'Indicator Data'!S62))*(1/'Indicator Data'!T62),0.5))*(POWER(('Indicator Data'!W62*'Indicator Data'!U62),0.5))*('Indicator Data'!Y62),(1/3)),-1)+POWER(POWER(1*(POWER(('Indicator Data'!X62*'Indicator Data'!V62),0.5))*('Indicator Data'!Z62),(1/3)),-1))/2,-1)/POWER((((POWER((10/IF('Indicator Data'!S62&lt;10,10,'Indicator Data'!S62))*(1/'Indicator Data'!T62),0.5)+1)/2)*((POWER(('Indicator Data'!W62*'Indicator Data'!U62),0.5)+POWER(('Indicator Data'!X62*'Indicator Data'!V62),0.5))/2)*(('Indicator Data'!Y62+'Indicator Data'!Z62)/2)),(1/3))))))</f>
        <v>0.34480998415784714</v>
      </c>
      <c r="I60" s="242">
        <f t="shared" si="22"/>
        <v>6.3</v>
      </c>
      <c r="J60" s="242">
        <f>IF('Indicator Data'!AA62="No data","x",ROUND(IF('Indicator Data'!AA62&gt;J$86,10,IF('Indicator Data'!AA62&lt;J$85,0,10-(J$86-'Indicator Data'!AA62)/(J$86-J$85)*10)),1))</f>
        <v>4.8</v>
      </c>
      <c r="K60" s="244">
        <f t="shared" si="5"/>
        <v>5.6</v>
      </c>
      <c r="L60" s="246">
        <f>SUM(IF('Indicator Data'!AB62=0,0,'Indicator Data'!AB62/1000000),SUM('Indicator Data'!AC62:AD62))</f>
        <v>600.57866200000001</v>
      </c>
      <c r="M60" s="246">
        <f>L60/(SUM('Indicator Data'!BD$62:'Indicator Data'!BD$66))*1000000</f>
        <v>71.907503741573976</v>
      </c>
      <c r="N60" s="242">
        <f t="shared" si="23"/>
        <v>2.4</v>
      </c>
      <c r="O60" s="242">
        <f>IF('Indicator Data'!AE62="No data","x",ROUND(IF('Indicator Data'!AE62&gt;O$86,10,IF('Indicator Data'!AE62&lt;O$85,0,10-(O$86-'Indicator Data'!AE62)/(O$86-O$85)*10)),1))</f>
        <v>3.9</v>
      </c>
      <c r="P60" s="243">
        <f>IF('Indicator Data'!R62="No data","x",ROUND(IF('Indicator Data'!R62&gt;P$86,10,IF('Indicator Data'!R62&lt;P$85,0,10-(P$86-'Indicator Data'!R62)/(P$86-P$85)*10)),1))</f>
        <v>10</v>
      </c>
      <c r="Q60" s="244">
        <f t="shared" si="6"/>
        <v>5.4</v>
      </c>
      <c r="R60" s="249">
        <f t="shared" si="7"/>
        <v>7.2</v>
      </c>
      <c r="S60" s="245">
        <f>IF(AND('Indicator Data'!AF62="No data",'Indicator Data'!AG62="No data",'Indicator Data'!AH62="No data"),"x",SUM('Indicator Data'!AF62:AH62))</f>
        <v>2.6012619578E-3</v>
      </c>
      <c r="T60" s="243">
        <f t="shared" si="24"/>
        <v>0.5</v>
      </c>
      <c r="U60" s="243">
        <f>IF('Indicator Data'!M62="No data","x",'Indicator Data'!M62)</f>
        <v>1</v>
      </c>
      <c r="V60" s="244">
        <f t="shared" si="28"/>
        <v>0.8</v>
      </c>
      <c r="W60" s="242">
        <f>IF('Indicator Data'!AI62="No data","x",ROUND(IF('Indicator Data'!AI62&gt;W$86,10,IF('Indicator Data'!AI62&lt;W$85,0,10-(W$86-'Indicator Data'!AI62)/(W$86-W$85)*10)),1))</f>
        <v>4</v>
      </c>
      <c r="X60" s="242">
        <f>IF('Indicator Data'!AJ62="No data","x",ROUND(IF('Indicator Data'!AJ62&gt;X$86,10,IF('Indicator Data'!AJ62&lt;X$85,0,10-(X$86-'Indicator Data'!AJ62)/(X$86-X$85)*10)),1))</f>
        <v>4.7</v>
      </c>
      <c r="Y60" s="244">
        <f t="shared" si="9"/>
        <v>4.4000000000000004</v>
      </c>
      <c r="Z60" s="242">
        <f>IF('Indicator Data'!AL62="No data","x",ROUND(IF('Indicator Data'!AL62&gt;Z$86,10,IF('Indicator Data'!AL62&lt;Z$85,0,10-(Z$86-'Indicator Data'!AL62)/(Z$86-Z$85)*10)),1))</f>
        <v>4.2</v>
      </c>
      <c r="AA60" s="244">
        <f t="shared" si="10"/>
        <v>4.2</v>
      </c>
      <c r="AB60" s="247">
        <f>IF(OR('Indicator Data'!AM62="No data",'Indicator Data'!BD62="No data"),"x",('Indicator Data'!AM62/'Indicator Data'!BD62))</f>
        <v>2.9797086368366283E-3</v>
      </c>
      <c r="AC60" s="244">
        <f t="shared" si="20"/>
        <v>0.6</v>
      </c>
      <c r="AD60" s="242">
        <f>IF('Indicator Data'!AN62="No data","x",ROUND(IF('Indicator Data'!AN62&lt;$AD$85,10,IF('Indicator Data'!AN62&gt;$AD$86,0,($AD$86-'Indicator Data'!AN62)/($AD$86-$AD$85)*10)),1))</f>
        <v>10</v>
      </c>
      <c r="AE60" s="242">
        <f>IF('Indicator Data'!AO62="No data","x",ROUND(IF('Indicator Data'!AO62&gt;$AE$86,10,IF('Indicator Data'!AO62&lt;$AE$85,0,10-($AE$86-'Indicator Data'!AO62)/($AE$86-$AE$85)*10)),1))</f>
        <v>9.4</v>
      </c>
      <c r="AF60" s="248">
        <f>IF('Indicator Data'!AP62="No data","x",ROUND(IF('Indicator Data'!AP62&gt;$AF$86,10,IF('Indicator Data'!AP62&lt;$AF$85,0,10-($AF$86-'Indicator Data'!AP62)/($AF$86-$AF$85)*10)),1))</f>
        <v>9.6</v>
      </c>
      <c r="AG60" s="242">
        <f t="shared" si="11"/>
        <v>9.6</v>
      </c>
      <c r="AH60" s="244">
        <f t="shared" si="21"/>
        <v>9.6999999999999993</v>
      </c>
      <c r="AI60" s="249">
        <f t="shared" si="30"/>
        <v>6</v>
      </c>
    </row>
    <row r="61" spans="1:35" s="3" customFormat="1">
      <c r="A61" s="224" t="s">
        <v>5</v>
      </c>
      <c r="B61" s="234" t="s">
        <v>735</v>
      </c>
      <c r="C61" s="275" t="s">
        <v>391</v>
      </c>
      <c r="D61" s="57">
        <f>ROUND(IF('Indicator Data'!P63="No data",IF((0.1233*LN('Indicator Data'!AR63)-0.4559)&gt;D$86,0,IF((0.1233*LN('Indicator Data'!AR63)-0.4559)&lt;D$85,10,(D$86-(0.1233*LN('Indicator Data'!AR63)-0.4559))/(D$86-D$85)*10)),IF('Indicator Data'!P63&gt;D$86,0,IF('Indicator Data'!P63&lt;D$85,10,(D$86-'Indicator Data'!P63)/(D$86-D$85)*10))),1)</f>
        <v>6.7</v>
      </c>
      <c r="E61" s="57">
        <f>IF('Indicator Data'!Q63="No data","x",ROUND((IF('Indicator Data'!Q63&gt;E$86,10,IF('Indicator Data'!Q63&lt;E$85,0,10-(E$86-'Indicator Data'!Q63)/(E$86-E$85)*10))),1))</f>
        <v>2.6</v>
      </c>
      <c r="F61" s="160">
        <f>IF('Indicator Data'!AK63="No data","x",ROUND(IF('Indicator Data'!AK63&gt;F$86,10,IF('Indicator Data'!AK63&lt;F$85,0,10-(F$86-'Indicator Data'!AK63)/(F$86-F$85)*10)),1))</f>
        <v>5.8</v>
      </c>
      <c r="G61" s="58">
        <f t="shared" si="4"/>
        <v>5.3</v>
      </c>
      <c r="H61" s="146">
        <f>IF(OR('Indicator Data'!S63="No data",'Indicator Data'!T63="No data"),"x",IF(OR('Indicator Data'!U63="No data",'Indicator Data'!V63="No data"),1-(POWER((POWER(POWER((POWER((10/IF('Indicator Data'!S63&lt;10,10,'Indicator Data'!S63))*(1/'Indicator Data'!T63),0.5))*('Indicator Data'!W63)*('Indicator Data'!Y63),(1/3)),-1)+POWER(POWER((1*('Indicator Data'!X63)*('Indicator Data'!Z63)),(1/3)),-1))/2,-1)/POWER((((POWER((10/IF('Indicator Data'!S63&lt;10,10,'Indicator Data'!S63))*(1/'Indicator Data'!T63),0.5)+1)/2)*(('Indicator Data'!W63+'Indicator Data'!X63)/2)*(('Indicator Data'!Y63+'Indicator Data'!Z63)/2)),(1/3))),IF(OR('Indicator Data'!S63="No data",'Indicator Data'!T63="No data"),"x",1-(POWER((POWER(POWER((POWER((10/IF('Indicator Data'!S63&lt;10,10,'Indicator Data'!S63))*(1/'Indicator Data'!T63),0.5))*(POWER(('Indicator Data'!W63*'Indicator Data'!U63),0.5))*('Indicator Data'!Y63),(1/3)),-1)+POWER(POWER(1*(POWER(('Indicator Data'!X63*'Indicator Data'!V63),0.5))*('Indicator Data'!Z63),(1/3)),-1))/2,-1)/POWER((((POWER((10/IF('Indicator Data'!S63&lt;10,10,'Indicator Data'!S63))*(1/'Indicator Data'!T63),0.5)+1)/2)*((POWER(('Indicator Data'!W63*'Indicator Data'!U63),0.5)+POWER(('Indicator Data'!X63*'Indicator Data'!V63),0.5))/2)*(('Indicator Data'!Y63+'Indicator Data'!Z63)/2)),(1/3))))))</f>
        <v>0.30600565512140754</v>
      </c>
      <c r="I61" s="57">
        <f t="shared" si="22"/>
        <v>5.6</v>
      </c>
      <c r="J61" s="57">
        <f>IF('Indicator Data'!AA63="No data","x",ROUND(IF('Indicator Data'!AA63&gt;J$86,10,IF('Indicator Data'!AA63&lt;J$85,0,10-(J$86-'Indicator Data'!AA63)/(J$86-J$85)*10)),1))</f>
        <v>4.5</v>
      </c>
      <c r="K61" s="58">
        <f t="shared" si="5"/>
        <v>5.0999999999999996</v>
      </c>
      <c r="L61" s="166">
        <f>SUM(IF('Indicator Data'!AB63=0,0,'Indicator Data'!AB63/1000000),SUM('Indicator Data'!AC63:AD63))</f>
        <v>600.57866200000001</v>
      </c>
      <c r="M61" s="166">
        <f>L61/(SUM('Indicator Data'!BD$62:'Indicator Data'!BD$66))*1000000</f>
        <v>71.907503741573976</v>
      </c>
      <c r="N61" s="57">
        <f t="shared" si="23"/>
        <v>2.4</v>
      </c>
      <c r="O61" s="57">
        <f>IF('Indicator Data'!AE63="No data","x",ROUND(IF('Indicator Data'!AE63&gt;O$86,10,IF('Indicator Data'!AE63&lt;O$85,0,10-(O$86-'Indicator Data'!AE63)/(O$86-O$85)*10)),1))</f>
        <v>3.9</v>
      </c>
      <c r="P61" s="160">
        <f>IF('Indicator Data'!R63="No data","x",ROUND(IF('Indicator Data'!R63&gt;P$86,10,IF('Indicator Data'!R63&lt;P$85,0,10-(P$86-'Indicator Data'!R63)/(P$86-P$85)*10)),1))</f>
        <v>10</v>
      </c>
      <c r="Q61" s="58">
        <f t="shared" si="6"/>
        <v>5.4</v>
      </c>
      <c r="R61" s="61">
        <f t="shared" si="7"/>
        <v>5.3</v>
      </c>
      <c r="S61" s="146">
        <f>IF(AND('Indicator Data'!AF63="No data",'Indicator Data'!AG63="No data",'Indicator Data'!AH63="No data"),"x",SUM('Indicator Data'!AF63:AH63))</f>
        <v>2.6012619578E-3</v>
      </c>
      <c r="T61" s="160">
        <f t="shared" si="24"/>
        <v>0.5</v>
      </c>
      <c r="U61" s="160">
        <f>IF('Indicator Data'!M63="No data","x",'Indicator Data'!M63)</f>
        <v>1</v>
      </c>
      <c r="V61" s="58">
        <f>ROUND(IF(T61="x",U61,IF(U61="x",T61,(10-GEOMEAN(((10-T61)/10*9+1),((10-U61)/10*9+1))))/9*10),1)</f>
        <v>0.8</v>
      </c>
      <c r="W61" s="57">
        <f>IF('Indicator Data'!AI63="No data","x",ROUND(IF('Indicator Data'!AI63&gt;W$86,10,IF('Indicator Data'!AI63&lt;W$85,0,10-(W$86-'Indicator Data'!AI63)/(W$86-W$85)*10)),1))</f>
        <v>8</v>
      </c>
      <c r="X61" s="57">
        <f>IF('Indicator Data'!AJ63="No data","x",ROUND(IF('Indicator Data'!AJ63&gt;X$86,10,IF('Indicator Data'!AJ63&lt;X$85,0,10-(X$86-'Indicator Data'!AJ63)/(X$86-X$85)*10)),1))</f>
        <v>5.5</v>
      </c>
      <c r="Y61" s="58">
        <f t="shared" si="9"/>
        <v>6.8</v>
      </c>
      <c r="Z61" s="57">
        <f>IF('Indicator Data'!AL63="No data","x",ROUND(IF('Indicator Data'!AL63&gt;Z$86,10,IF('Indicator Data'!AL63&lt;Z$85,0,10-(Z$86-'Indicator Data'!AL63)/(Z$86-Z$85)*10)),1))</f>
        <v>3.1</v>
      </c>
      <c r="AA61" s="58">
        <f t="shared" si="10"/>
        <v>3.1</v>
      </c>
      <c r="AB61" s="59">
        <f>IF(OR('Indicator Data'!AM63="No data",'Indicator Data'!BD63="No data"),"x",('Indicator Data'!AM63/'Indicator Data'!BD63))</f>
        <v>0</v>
      </c>
      <c r="AC61" s="58">
        <f t="shared" si="20"/>
        <v>0</v>
      </c>
      <c r="AD61" s="57">
        <f>IF('Indicator Data'!AN63="No data","x",ROUND(IF('Indicator Data'!AN63&lt;$AD$85,10,IF('Indicator Data'!AN63&gt;$AD$86,0,($AD$86-'Indicator Data'!AN63)/($AD$86-$AD$85)*10)),1))</f>
        <v>10</v>
      </c>
      <c r="AE61" s="57">
        <f>IF('Indicator Data'!AO63="No data","x",ROUND(IF('Indicator Data'!AO63&gt;$AE$86,10,IF('Indicator Data'!AO63&lt;$AE$85,0,10-($AE$86-'Indicator Data'!AO63)/($AE$86-$AE$85)*10)),1))</f>
        <v>9.4</v>
      </c>
      <c r="AF61" s="60">
        <f>IF('Indicator Data'!AP63="No data","x",ROUND(IF('Indicator Data'!AP63&gt;$AF$86,10,IF('Indicator Data'!AP63&lt;$AF$85,0,10-($AF$86-'Indicator Data'!AP63)/($AF$86-$AF$85)*10)),1))</f>
        <v>9.6</v>
      </c>
      <c r="AG61" s="57">
        <f t="shared" si="11"/>
        <v>9.6</v>
      </c>
      <c r="AH61" s="58">
        <f t="shared" si="21"/>
        <v>9.6999999999999993</v>
      </c>
      <c r="AI61" s="61">
        <f t="shared" si="30"/>
        <v>6.4</v>
      </c>
    </row>
    <row r="62" spans="1:35" s="3" customFormat="1">
      <c r="A62" s="224" t="s">
        <v>5</v>
      </c>
      <c r="B62" s="234" t="s">
        <v>736</v>
      </c>
      <c r="C62" s="275" t="s">
        <v>392</v>
      </c>
      <c r="D62" s="57">
        <f>ROUND(IF('Indicator Data'!P64="No data",IF((0.1233*LN('Indicator Data'!AR64)-0.4559)&gt;D$86,0,IF((0.1233*LN('Indicator Data'!AR64)-0.4559)&lt;D$85,10,(D$86-(0.1233*LN('Indicator Data'!AR64)-0.4559))/(D$86-D$85)*10)),IF('Indicator Data'!P64&gt;D$86,0,IF('Indicator Data'!P64&lt;D$85,10,(D$86-'Indicator Data'!P64)/(D$86-D$85)*10))),1)</f>
        <v>10</v>
      </c>
      <c r="E62" s="57">
        <f>IF('Indicator Data'!Q64="No data","x",ROUND((IF('Indicator Data'!Q64&gt;E$86,10,IF('Indicator Data'!Q64&lt;E$85,0,10-(E$86-'Indicator Data'!Q64)/(E$86-E$85)*10))),1))</f>
        <v>6</v>
      </c>
      <c r="F62" s="160">
        <f>IF('Indicator Data'!AK64="No data","x",ROUND(IF('Indicator Data'!AK64&gt;F$86,10,IF('Indicator Data'!AK64&lt;F$85,0,10-(F$86-'Indicator Data'!AK64)/(F$86-F$85)*10)),1))</f>
        <v>7.4</v>
      </c>
      <c r="G62" s="58">
        <f t="shared" si="4"/>
        <v>8.3000000000000007</v>
      </c>
      <c r="H62" s="146">
        <f>IF(OR('Indicator Data'!S64="No data",'Indicator Data'!T64="No data"),"x",IF(OR('Indicator Data'!U64="No data",'Indicator Data'!V64="No data"),1-(POWER((POWER(POWER((POWER((10/IF('Indicator Data'!S64&lt;10,10,'Indicator Data'!S64))*(1/'Indicator Data'!T64),0.5))*('Indicator Data'!W64)*('Indicator Data'!Y64),(1/3)),-1)+POWER(POWER((1*('Indicator Data'!X64)*('Indicator Data'!Z64)),(1/3)),-1))/2,-1)/POWER((((POWER((10/IF('Indicator Data'!S64&lt;10,10,'Indicator Data'!S64))*(1/'Indicator Data'!T64),0.5)+1)/2)*(('Indicator Data'!W64+'Indicator Data'!X64)/2)*(('Indicator Data'!Y64+'Indicator Data'!Z64)/2)),(1/3))),IF(OR('Indicator Data'!S64="No data",'Indicator Data'!T64="No data"),"x",1-(POWER((POWER(POWER((POWER((10/IF('Indicator Data'!S64&lt;10,10,'Indicator Data'!S64))*(1/'Indicator Data'!T64),0.5))*(POWER(('Indicator Data'!W64*'Indicator Data'!U64),0.5))*('Indicator Data'!Y64),(1/3)),-1)+POWER(POWER(1*(POWER(('Indicator Data'!X64*'Indicator Data'!V64),0.5))*('Indicator Data'!Z64),(1/3)),-1))/2,-1)/POWER((((POWER((10/IF('Indicator Data'!S64&lt;10,10,'Indicator Data'!S64))*(1/'Indicator Data'!T64),0.5)+1)/2)*((POWER(('Indicator Data'!W64*'Indicator Data'!U64),0.5)+POWER(('Indicator Data'!X64*'Indicator Data'!V64),0.5))/2)*(('Indicator Data'!Y64+'Indicator Data'!Z64)/2)),(1/3))))))</f>
        <v>0.35049591885046638</v>
      </c>
      <c r="I62" s="57">
        <f t="shared" si="22"/>
        <v>6.4</v>
      </c>
      <c r="J62" s="57">
        <f>IF('Indicator Data'!AA64="No data","x",ROUND(IF('Indicator Data'!AA64&gt;J$86,10,IF('Indicator Data'!AA64&lt;J$85,0,10-(J$86-'Indicator Data'!AA64)/(J$86-J$85)*10)),1))</f>
        <v>3.6</v>
      </c>
      <c r="K62" s="58">
        <f t="shared" si="5"/>
        <v>5</v>
      </c>
      <c r="L62" s="166">
        <f>SUM(IF('Indicator Data'!AB64=0,0,'Indicator Data'!AB64/1000000),SUM('Indicator Data'!AC64:AD64))</f>
        <v>600.57866200000001</v>
      </c>
      <c r="M62" s="166">
        <f>L62/(SUM('Indicator Data'!BD$62:'Indicator Data'!BD$66))*1000000</f>
        <v>71.907503741573976</v>
      </c>
      <c r="N62" s="57">
        <f t="shared" si="23"/>
        <v>2.4</v>
      </c>
      <c r="O62" s="57">
        <f>IF('Indicator Data'!AE64="No data","x",ROUND(IF('Indicator Data'!AE64&gt;O$86,10,IF('Indicator Data'!AE64&lt;O$85,0,10-(O$86-'Indicator Data'!AE64)/(O$86-O$85)*10)),1))</f>
        <v>3.9</v>
      </c>
      <c r="P62" s="160">
        <f>IF('Indicator Data'!R64="No data","x",ROUND(IF('Indicator Data'!R64&gt;P$86,10,IF('Indicator Data'!R64&lt;P$85,0,10-(P$86-'Indicator Data'!R64)/(P$86-P$85)*10)),1))</f>
        <v>10</v>
      </c>
      <c r="Q62" s="58">
        <f t="shared" si="6"/>
        <v>5.4</v>
      </c>
      <c r="R62" s="61">
        <f t="shared" si="7"/>
        <v>6.8</v>
      </c>
      <c r="S62" s="146">
        <f>IF(AND('Indicator Data'!AF64="No data",'Indicator Data'!AG64="No data",'Indicator Data'!AH64="No data"),"x",SUM('Indicator Data'!AF64:AH64))</f>
        <v>2.6012619578E-3</v>
      </c>
      <c r="T62" s="160">
        <f t="shared" si="24"/>
        <v>0.5</v>
      </c>
      <c r="U62" s="160">
        <f>IF('Indicator Data'!M64="No data","x",'Indicator Data'!M64)</f>
        <v>7</v>
      </c>
      <c r="V62" s="58">
        <f t="shared" ref="V62:V75" si="31">ROUND(IF(T62="x",U62,IF(U62="x",T62,(10-GEOMEAN(((10-T62)/10*9+1),((10-U62)/10*9+1))))/9*10),1)</f>
        <v>4.5</v>
      </c>
      <c r="W62" s="57">
        <f>IF('Indicator Data'!AI64="No data","x",ROUND(IF('Indicator Data'!AI64&gt;W$86,10,IF('Indicator Data'!AI64&lt;W$85,0,10-(W$86-'Indicator Data'!AI64)/(W$86-W$85)*10)),1))</f>
        <v>8</v>
      </c>
      <c r="X62" s="57">
        <f>IF('Indicator Data'!AJ64="No data","x",ROUND(IF('Indicator Data'!AJ64&gt;X$86,10,IF('Indicator Data'!AJ64&lt;X$85,0,10-(X$86-'Indicator Data'!AJ64)/(X$86-X$85)*10)),1))</f>
        <v>9</v>
      </c>
      <c r="Y62" s="58">
        <f t="shared" si="9"/>
        <v>8.5</v>
      </c>
      <c r="Z62" s="57">
        <f>IF('Indicator Data'!AL64="No data","x",ROUND(IF('Indicator Data'!AL64&gt;Z$86,10,IF('Indicator Data'!AL64&lt;Z$85,0,10-(Z$86-'Indicator Data'!AL64)/(Z$86-Z$85)*10)),1))</f>
        <v>4.3</v>
      </c>
      <c r="AA62" s="58">
        <f t="shared" si="10"/>
        <v>4.3</v>
      </c>
      <c r="AB62" s="59">
        <f>IF(OR('Indicator Data'!AM64="No data",'Indicator Data'!BD64="No data"),"x",('Indicator Data'!AM64/'Indicator Data'!BD64))</f>
        <v>6.3999066728884738E-2</v>
      </c>
      <c r="AC62" s="58">
        <f t="shared" si="20"/>
        <v>10</v>
      </c>
      <c r="AD62" s="57">
        <f>IF('Indicator Data'!AN64="No data","x",ROUND(IF('Indicator Data'!AN64&lt;$AD$85,10,IF('Indicator Data'!AN64&gt;$AD$86,0,($AD$86-'Indicator Data'!AN64)/($AD$86-$AD$85)*10)),1))</f>
        <v>10</v>
      </c>
      <c r="AE62" s="57">
        <f>IF('Indicator Data'!AO64="No data","x",ROUND(IF('Indicator Data'!AO64&gt;$AE$86,10,IF('Indicator Data'!AO64&lt;$AE$85,0,10-($AE$86-'Indicator Data'!AO64)/($AE$86-$AE$85)*10)),1))</f>
        <v>9.4</v>
      </c>
      <c r="AF62" s="60">
        <f>IF('Indicator Data'!AP64="No data","x",ROUND(IF('Indicator Data'!AP64&gt;$AF$86,10,IF('Indicator Data'!AP64&lt;$AF$85,0,10-($AF$86-'Indicator Data'!AP64)/($AF$86-$AF$85)*10)),1))</f>
        <v>9.6</v>
      </c>
      <c r="AG62" s="57">
        <f t="shared" si="11"/>
        <v>9.6</v>
      </c>
      <c r="AH62" s="58">
        <f t="shared" si="21"/>
        <v>9.6999999999999993</v>
      </c>
      <c r="AI62" s="61">
        <f t="shared" si="30"/>
        <v>8.3000000000000007</v>
      </c>
    </row>
    <row r="63" spans="1:35" s="3" customFormat="1">
      <c r="A63" s="224" t="s">
        <v>5</v>
      </c>
      <c r="B63" s="234" t="s">
        <v>321</v>
      </c>
      <c r="C63" s="275" t="s">
        <v>393</v>
      </c>
      <c r="D63" s="57">
        <f>ROUND(IF('Indicator Data'!P65="No data",IF((0.1233*LN('Indicator Data'!AR65)-0.4559)&gt;D$86,0,IF((0.1233*LN('Indicator Data'!AR65)-0.4559)&lt;D$85,10,(D$86-(0.1233*LN('Indicator Data'!AR65)-0.4559))/(D$86-D$85)*10)),IF('Indicator Data'!P65&gt;D$86,0,IF('Indicator Data'!P65&lt;D$85,10,(D$86-'Indicator Data'!P65)/(D$86-D$85)*10))),1)</f>
        <v>9.8000000000000007</v>
      </c>
      <c r="E63" s="57">
        <f>IF('Indicator Data'!Q65="No data","x",ROUND((IF('Indicator Data'!Q65&gt;E$86,10,IF('Indicator Data'!Q65&lt;E$85,0,10-(E$86-'Indicator Data'!Q65)/(E$86-E$85)*10))),1))</f>
        <v>10</v>
      </c>
      <c r="F63" s="160">
        <f>IF('Indicator Data'!AK65="No data","x",ROUND(IF('Indicator Data'!AK65&gt;F$86,10,IF('Indicator Data'!AK65&lt;F$85,0,10-(F$86-'Indicator Data'!AK65)/(F$86-F$85)*10)),1))</f>
        <v>10</v>
      </c>
      <c r="G63" s="58">
        <f t="shared" si="4"/>
        <v>9.9</v>
      </c>
      <c r="H63" s="146">
        <f>IF(OR('Indicator Data'!S65="No data",'Indicator Data'!T65="No data"),"x",IF(OR('Indicator Data'!U65="No data",'Indicator Data'!V65="No data"),1-(POWER((POWER(POWER((POWER((10/IF('Indicator Data'!S65&lt;10,10,'Indicator Data'!S65))*(1/'Indicator Data'!T65),0.5))*('Indicator Data'!W65)*('Indicator Data'!Y65),(1/3)),-1)+POWER(POWER((1*('Indicator Data'!X65)*('Indicator Data'!Z65)),(1/3)),-1))/2,-1)/POWER((((POWER((10/IF('Indicator Data'!S65&lt;10,10,'Indicator Data'!S65))*(1/'Indicator Data'!T65),0.5)+1)/2)*(('Indicator Data'!W65+'Indicator Data'!X65)/2)*(('Indicator Data'!Y65+'Indicator Data'!Z65)/2)),(1/3))),IF(OR('Indicator Data'!S65="No data",'Indicator Data'!T65="No data"),"x",1-(POWER((POWER(POWER((POWER((10/IF('Indicator Data'!S65&lt;10,10,'Indicator Data'!S65))*(1/'Indicator Data'!T65),0.5))*(POWER(('Indicator Data'!W65*'Indicator Data'!U65),0.5))*('Indicator Data'!Y65),(1/3)),-1)+POWER(POWER(1*(POWER(('Indicator Data'!X65*'Indicator Data'!V65),0.5))*('Indicator Data'!Z65),(1/3)),-1))/2,-1)/POWER((((POWER((10/IF('Indicator Data'!S65&lt;10,10,'Indicator Data'!S65))*(1/'Indicator Data'!T65),0.5)+1)/2)*((POWER(('Indicator Data'!W65*'Indicator Data'!U65),0.5)+POWER(('Indicator Data'!X65*'Indicator Data'!V65),0.5))/2)*(('Indicator Data'!Y65+'Indicator Data'!Z65)/2)),(1/3))))))</f>
        <v>0.26021789342637658</v>
      </c>
      <c r="I63" s="57">
        <f t="shared" si="22"/>
        <v>4.7</v>
      </c>
      <c r="J63" s="57">
        <f>IF('Indicator Data'!AA65="No data","x",ROUND(IF('Indicator Data'!AA65&gt;J$86,10,IF('Indicator Data'!AA65&lt;J$85,0,10-(J$86-'Indicator Data'!AA65)/(J$86-J$85)*10)),1))</f>
        <v>4.0999999999999996</v>
      </c>
      <c r="K63" s="58">
        <f t="shared" si="5"/>
        <v>4.4000000000000004</v>
      </c>
      <c r="L63" s="166">
        <f>SUM(IF('Indicator Data'!AB65=0,0,'Indicator Data'!AB65/1000000),SUM('Indicator Data'!AC65:AD65))</f>
        <v>600.57866200000001</v>
      </c>
      <c r="M63" s="166">
        <f>L63/(SUM('Indicator Data'!BD$62:'Indicator Data'!BD$66))*1000000</f>
        <v>71.907503741573976</v>
      </c>
      <c r="N63" s="57">
        <f t="shared" si="23"/>
        <v>2.4</v>
      </c>
      <c r="O63" s="57">
        <f>IF('Indicator Data'!AE65="No data","x",ROUND(IF('Indicator Data'!AE65&gt;O$86,10,IF('Indicator Data'!AE65&lt;O$85,0,10-(O$86-'Indicator Data'!AE65)/(O$86-O$85)*10)),1))</f>
        <v>3.9</v>
      </c>
      <c r="P63" s="160">
        <f>IF('Indicator Data'!R65="No data","x",ROUND(IF('Indicator Data'!R65&gt;P$86,10,IF('Indicator Data'!R65&lt;P$85,0,10-(P$86-'Indicator Data'!R65)/(P$86-P$85)*10)),1))</f>
        <v>10</v>
      </c>
      <c r="Q63" s="58">
        <f t="shared" si="6"/>
        <v>5.4</v>
      </c>
      <c r="R63" s="61">
        <f t="shared" si="7"/>
        <v>7.4</v>
      </c>
      <c r="S63" s="146">
        <f>IF(AND('Indicator Data'!AF65="No data",'Indicator Data'!AG65="No data",'Indicator Data'!AH65="No data"),"x",SUM('Indicator Data'!AF65:AH65))</f>
        <v>2.6012619578E-3</v>
      </c>
      <c r="T63" s="160">
        <f t="shared" si="24"/>
        <v>0.5</v>
      </c>
      <c r="U63" s="160">
        <f>IF('Indicator Data'!M65="No data","x",'Indicator Data'!M65)</f>
        <v>7</v>
      </c>
      <c r="V63" s="58">
        <f t="shared" si="31"/>
        <v>4.5</v>
      </c>
      <c r="W63" s="57">
        <f>IF('Indicator Data'!AI65="No data","x",ROUND(IF('Indicator Data'!AI65&gt;W$86,10,IF('Indicator Data'!AI65&lt;W$85,0,10-(W$86-'Indicator Data'!AI65)/(W$86-W$85)*10)),1))</f>
        <v>4</v>
      </c>
      <c r="X63" s="57">
        <f>IF('Indicator Data'!AJ65="No data","x",ROUND(IF('Indicator Data'!AJ65&gt;X$86,10,IF('Indicator Data'!AJ65&lt;X$85,0,10-(X$86-'Indicator Data'!AJ65)/(X$86-X$85)*10)),1))</f>
        <v>5.8</v>
      </c>
      <c r="Y63" s="58">
        <f t="shared" si="9"/>
        <v>4.9000000000000004</v>
      </c>
      <c r="Z63" s="57">
        <f>IF('Indicator Data'!AL65="No data","x",ROUND(IF('Indicator Data'!AL65&gt;Z$86,10,IF('Indicator Data'!AL65&lt;Z$85,0,10-(Z$86-'Indicator Data'!AL65)/(Z$86-Z$85)*10)),1))</f>
        <v>4.5</v>
      </c>
      <c r="AA63" s="58">
        <f t="shared" si="10"/>
        <v>4.5</v>
      </c>
      <c r="AB63" s="59">
        <f>IF(OR('Indicator Data'!AM65="No data",'Indicator Data'!BD65="No data"),"x",('Indicator Data'!AM65/'Indicator Data'!BD65))</f>
        <v>4.5791687699814907E-3</v>
      </c>
      <c r="AC63" s="58">
        <f t="shared" si="20"/>
        <v>0.9</v>
      </c>
      <c r="AD63" s="57">
        <f>IF('Indicator Data'!AN65="No data","x",ROUND(IF('Indicator Data'!AN65&lt;$AD$85,10,IF('Indicator Data'!AN65&gt;$AD$86,0,($AD$86-'Indicator Data'!AN65)/($AD$86-$AD$85)*10)),1))</f>
        <v>10</v>
      </c>
      <c r="AE63" s="57">
        <f>IF('Indicator Data'!AO65="No data","x",ROUND(IF('Indicator Data'!AO65&gt;$AE$86,10,IF('Indicator Data'!AO65&lt;$AE$85,0,10-($AE$86-'Indicator Data'!AO65)/($AE$86-$AE$85)*10)),1))</f>
        <v>9.4</v>
      </c>
      <c r="AF63" s="60">
        <f>IF('Indicator Data'!AP65="No data","x",ROUND(IF('Indicator Data'!AP65&gt;$AF$86,10,IF('Indicator Data'!AP65&lt;$AF$85,0,10-($AF$86-'Indicator Data'!AP65)/($AF$86-$AF$85)*10)),1))</f>
        <v>9.6</v>
      </c>
      <c r="AG63" s="57">
        <f t="shared" si="11"/>
        <v>9.6</v>
      </c>
      <c r="AH63" s="58">
        <f t="shared" si="21"/>
        <v>9.6999999999999993</v>
      </c>
      <c r="AI63" s="61">
        <f t="shared" si="30"/>
        <v>6.7</v>
      </c>
    </row>
    <row r="64" spans="1:35" s="3" customFormat="1">
      <c r="A64" s="227" t="s">
        <v>5</v>
      </c>
      <c r="B64" s="235" t="s">
        <v>322</v>
      </c>
      <c r="C64" s="276" t="s">
        <v>394</v>
      </c>
      <c r="D64" s="250">
        <f>ROUND(IF('Indicator Data'!P66="No data",IF((0.1233*LN('Indicator Data'!AR66)-0.4559)&gt;D$86,0,IF((0.1233*LN('Indicator Data'!AR66)-0.4559)&lt;D$85,10,(D$86-(0.1233*LN('Indicator Data'!AR66)-0.4559))/(D$86-D$85)*10)),IF('Indicator Data'!P66&gt;D$86,0,IF('Indicator Data'!P66&lt;D$85,10,(D$86-'Indicator Data'!P66)/(D$86-D$85)*10))),1)</f>
        <v>9.6999999999999993</v>
      </c>
      <c r="E64" s="250">
        <f>IF('Indicator Data'!Q66="No data","x",ROUND((IF('Indicator Data'!Q66&gt;E$86,10,IF('Indicator Data'!Q66&lt;E$85,0,10-(E$86-'Indicator Data'!Q66)/(E$86-E$85)*10))),1))</f>
        <v>4.0999999999999996</v>
      </c>
      <c r="F64" s="251">
        <f>IF('Indicator Data'!AK66="No data","x",ROUND(IF('Indicator Data'!AK66&gt;F$86,10,IF('Indicator Data'!AK66&lt;F$85,0,10-(F$86-'Indicator Data'!AK66)/(F$86-F$85)*10)),1))</f>
        <v>8</v>
      </c>
      <c r="G64" s="252">
        <f t="shared" si="4"/>
        <v>8</v>
      </c>
      <c r="H64" s="253">
        <f>IF(OR('Indicator Data'!S66="No data",'Indicator Data'!T66="No data"),"x",IF(OR('Indicator Data'!U66="No data",'Indicator Data'!V66="No data"),1-(POWER((POWER(POWER((POWER((10/IF('Indicator Data'!S66&lt;10,10,'Indicator Data'!S66))*(1/'Indicator Data'!T66),0.5))*('Indicator Data'!W66)*('Indicator Data'!Y66),(1/3)),-1)+POWER(POWER((1*('Indicator Data'!X66)*('Indicator Data'!Z66)),(1/3)),-1))/2,-1)/POWER((((POWER((10/IF('Indicator Data'!S66&lt;10,10,'Indicator Data'!S66))*(1/'Indicator Data'!T66),0.5)+1)/2)*(('Indicator Data'!W66+'Indicator Data'!X66)/2)*(('Indicator Data'!Y66+'Indicator Data'!Z66)/2)),(1/3))),IF(OR('Indicator Data'!S66="No data",'Indicator Data'!T66="No data"),"x",1-(POWER((POWER(POWER((POWER((10/IF('Indicator Data'!S66&lt;10,10,'Indicator Data'!S66))*(1/'Indicator Data'!T66),0.5))*(POWER(('Indicator Data'!W66*'Indicator Data'!U66),0.5))*('Indicator Data'!Y66),(1/3)),-1)+POWER(POWER(1*(POWER(('Indicator Data'!X66*'Indicator Data'!V66),0.5))*('Indicator Data'!Z66),(1/3)),-1))/2,-1)/POWER((((POWER((10/IF('Indicator Data'!S66&lt;10,10,'Indicator Data'!S66))*(1/'Indicator Data'!T66),0.5)+1)/2)*((POWER(('Indicator Data'!W66*'Indicator Data'!U66),0.5)+POWER(('Indicator Data'!X66*'Indicator Data'!V66),0.5))/2)*(('Indicator Data'!Y66+'Indicator Data'!Z66)/2)),(1/3))))))</f>
        <v>0.33740818725337651</v>
      </c>
      <c r="I64" s="250">
        <f t="shared" si="22"/>
        <v>6.1</v>
      </c>
      <c r="J64" s="250">
        <f>IF('Indicator Data'!AA66="No data","x",ROUND(IF('Indicator Data'!AA66&gt;J$86,10,IF('Indicator Data'!AA66&lt;J$85,0,10-(J$86-'Indicator Data'!AA66)/(J$86-J$85)*10)),1))</f>
        <v>4.5999999999999996</v>
      </c>
      <c r="K64" s="252">
        <f t="shared" si="5"/>
        <v>5.4</v>
      </c>
      <c r="L64" s="254">
        <f>SUM(IF('Indicator Data'!AB66=0,0,'Indicator Data'!AB66/1000000),SUM('Indicator Data'!AC66:AD66))</f>
        <v>600.57866200000001</v>
      </c>
      <c r="M64" s="254">
        <f>L64/(SUM('Indicator Data'!BD$62:'Indicator Data'!BD$66))*1000000</f>
        <v>71.907503741573976</v>
      </c>
      <c r="N64" s="250">
        <f t="shared" si="23"/>
        <v>2.4</v>
      </c>
      <c r="O64" s="250">
        <f>IF('Indicator Data'!AE66="No data","x",ROUND(IF('Indicator Data'!AE66&gt;O$86,10,IF('Indicator Data'!AE66&lt;O$85,0,10-(O$86-'Indicator Data'!AE66)/(O$86-O$85)*10)),1))</f>
        <v>3.9</v>
      </c>
      <c r="P64" s="251">
        <f>IF('Indicator Data'!R66="No data","x",ROUND(IF('Indicator Data'!R66&gt;P$86,10,IF('Indicator Data'!R66&lt;P$85,0,10-(P$86-'Indicator Data'!R66)/(P$86-P$85)*10)),1))</f>
        <v>10</v>
      </c>
      <c r="Q64" s="252">
        <f t="shared" si="6"/>
        <v>5.4</v>
      </c>
      <c r="R64" s="257">
        <f t="shared" si="7"/>
        <v>6.7</v>
      </c>
      <c r="S64" s="253">
        <f>IF(AND('Indicator Data'!AF66="No data",'Indicator Data'!AG66="No data",'Indicator Data'!AH66="No data"),"x",SUM('Indicator Data'!AF66:AH66))</f>
        <v>2.6012619578E-3</v>
      </c>
      <c r="T64" s="251">
        <f t="shared" si="24"/>
        <v>0.5</v>
      </c>
      <c r="U64" s="251">
        <f>IF('Indicator Data'!M66="No data","x",'Indicator Data'!M66)</f>
        <v>1</v>
      </c>
      <c r="V64" s="252">
        <f t="shared" si="31"/>
        <v>0.8</v>
      </c>
      <c r="W64" s="250">
        <f>IF('Indicator Data'!AI66="No data","x",ROUND(IF('Indicator Data'!AI66&gt;W$86,10,IF('Indicator Data'!AI66&lt;W$85,0,10-(W$86-'Indicator Data'!AI66)/(W$86-W$85)*10)),1))</f>
        <v>4</v>
      </c>
      <c r="X64" s="250">
        <f>IF('Indicator Data'!AJ66="No data","x",ROUND(IF('Indicator Data'!AJ66&gt;X$86,10,IF('Indicator Data'!AJ66&lt;X$85,0,10-(X$86-'Indicator Data'!AJ66)/(X$86-X$85)*10)),1))</f>
        <v>3.2</v>
      </c>
      <c r="Y64" s="252">
        <f t="shared" si="9"/>
        <v>3.6</v>
      </c>
      <c r="Z64" s="250">
        <f>IF('Indicator Data'!AL66="No data","x",ROUND(IF('Indicator Data'!AL66&gt;Z$86,10,IF('Indicator Data'!AL66&lt;Z$85,0,10-(Z$86-'Indicator Data'!AL66)/(Z$86-Z$85)*10)),1))</f>
        <v>4.2</v>
      </c>
      <c r="AA64" s="252">
        <f t="shared" si="10"/>
        <v>4.2</v>
      </c>
      <c r="AB64" s="255">
        <f>IF(OR('Indicator Data'!AM66="No data",'Indicator Data'!BD66="No data"),"x",('Indicator Data'!AM66/'Indicator Data'!BD66))</f>
        <v>5.8888210140500916E-4</v>
      </c>
      <c r="AC64" s="252">
        <f t="shared" si="20"/>
        <v>0.1</v>
      </c>
      <c r="AD64" s="250">
        <f>IF('Indicator Data'!AN66="No data","x",ROUND(IF('Indicator Data'!AN66&lt;$AD$85,10,IF('Indicator Data'!AN66&gt;$AD$86,0,($AD$86-'Indicator Data'!AN66)/($AD$86-$AD$85)*10)),1))</f>
        <v>10</v>
      </c>
      <c r="AE64" s="250">
        <f>IF('Indicator Data'!AO66="No data","x",ROUND(IF('Indicator Data'!AO66&gt;$AE$86,10,IF('Indicator Data'!AO66&lt;$AE$85,0,10-($AE$86-'Indicator Data'!AO66)/($AE$86-$AE$85)*10)),1))</f>
        <v>9.4</v>
      </c>
      <c r="AF64" s="256">
        <f>IF('Indicator Data'!AP66="No data","x",ROUND(IF('Indicator Data'!AP66&gt;$AF$86,10,IF('Indicator Data'!AP66&lt;$AF$85,0,10-($AF$86-'Indicator Data'!AP66)/($AF$86-$AF$85)*10)),1))</f>
        <v>9.6</v>
      </c>
      <c r="AG64" s="250">
        <f t="shared" si="11"/>
        <v>9.6</v>
      </c>
      <c r="AH64" s="252">
        <f t="shared" si="21"/>
        <v>9.6999999999999993</v>
      </c>
      <c r="AI64" s="257">
        <f>IF(AND(AA64="x",AC64="x"),ROUND((10-GEOMEAN(((10-Y64)/10*9+1),((10-V64)/10*9+1),((10-AH64)/10*9+1)))/9*10,1),IF(AND(Y64="x",AC64="x"),ROUND((10-GEOMEAN(((10-V64)/10*9+1),((10-AA64)/10*9+1),((10-AH64)/10*9+1)))/9*10,1),IF(AND(AA64="x",AC64="x"),ROUND((10-GEOMEAN(((10-V64)/10*9+1),((10-Y64)/10*9+1),((10-AH64)/10*9+1)))/9*10,1),IF(AC64="x",ROUND((10-GEOMEAN(((10-V64)/10*9+1),((10-Y64)/10*9+1),((10-AA64)/10*9+1),((10-AH64)/10*9+1)))/9*10,1),IF(AC64&lt;ROUND((10-GEOMEAN(((10-V64)/10*9+1),((10-Y64)/10*9+1),((10-AA64)/10*9+1),((10-AH64)/10*9+1)))/9*10,1),ROUND((10-GEOMEAN(((10-V64)/10*9+1),((10-Y64)/10*9+1),((10-AA64)/10*9+1),((10-AH64)/10*9+1)))/9*10,1),ROUND((10-GEOMEAN(((10-V64)/10*9+1),((10-Y64)/10*9+1),((10-AA64)/10*9+1),((10-AC64)/10*9+1),((10-AH64)/10*9+1)))/9*10,1))))))</f>
        <v>5.9</v>
      </c>
    </row>
    <row r="65" spans="1:35" s="3" customFormat="1">
      <c r="A65" s="224" t="s">
        <v>6</v>
      </c>
      <c r="B65" s="90" t="s">
        <v>323</v>
      </c>
      <c r="C65" s="273" t="s">
        <v>395</v>
      </c>
      <c r="D65" s="57">
        <f>ROUND(IF('Indicator Data'!P67="No data",IF((0.1233*LN('Indicator Data'!AR67)-0.4559)&gt;D$86,0,IF((0.1233*LN('Indicator Data'!AR67)-0.4559)&lt;D$85,10,(D$86-(0.1233*LN('Indicator Data'!AR67)-0.4559))/(D$86-D$85)*10)),IF('Indicator Data'!P67&gt;D$86,0,IF('Indicator Data'!P67&lt;D$85,10,(D$86-'Indicator Data'!P67)/(D$86-D$85)*10))),1)</f>
        <v>4.5</v>
      </c>
      <c r="E65" s="57">
        <f>IF('Indicator Data'!Q67="No data","x",ROUND((IF('Indicator Data'!Q67&gt;E$86,10,IF('Indicator Data'!Q67&lt;E$85,0,10-(E$86-'Indicator Data'!Q67)/(E$86-E$85)*10))),1))</f>
        <v>2.5</v>
      </c>
      <c r="F65" s="160">
        <f>IF('Indicator Data'!AK67="No data","x",ROUND(IF('Indicator Data'!AK67&gt;F$86,10,IF('Indicator Data'!AK67&lt;F$85,0,10-(F$86-'Indicator Data'!AK67)/(F$86-F$85)*10)),1))</f>
        <v>10</v>
      </c>
      <c r="G65" s="58">
        <f t="shared" si="4"/>
        <v>7.1</v>
      </c>
      <c r="H65" s="146">
        <f>IF(OR('Indicator Data'!S67="No data",'Indicator Data'!T67="No data"),"x",IF(OR('Indicator Data'!U67="No data",'Indicator Data'!V67="No data"),1-(POWER((POWER(POWER((POWER((10/IF('Indicator Data'!S67&lt;10,10,'Indicator Data'!S67))*(1/'Indicator Data'!T67),0.5))*('Indicator Data'!W67)*('Indicator Data'!Y67),(1/3)),-1)+POWER(POWER((1*('Indicator Data'!X67)*('Indicator Data'!Z67)),(1/3)),-1))/2,-1)/POWER((((POWER((10/IF('Indicator Data'!S67&lt;10,10,'Indicator Data'!S67))*(1/'Indicator Data'!T67),0.5)+1)/2)*(('Indicator Data'!W67+'Indicator Data'!X67)/2)*(('Indicator Data'!Y67+'Indicator Data'!Z67)/2)),(1/3))),IF(OR('Indicator Data'!S67="No data",'Indicator Data'!T67="No data"),"x",1-(POWER((POWER(POWER((POWER((10/IF('Indicator Data'!S67&lt;10,10,'Indicator Data'!S67))*(1/'Indicator Data'!T67),0.5))*(POWER(('Indicator Data'!W67*'Indicator Data'!U67),0.5))*('Indicator Data'!Y67),(1/3)),-1)+POWER(POWER(1*(POWER(('Indicator Data'!X67*'Indicator Data'!V67),0.5))*('Indicator Data'!Z67),(1/3)),-1))/2,-1)/POWER((((POWER((10/IF('Indicator Data'!S67&lt;10,10,'Indicator Data'!S67))*(1/'Indicator Data'!T67),0.5)+1)/2)*((POWER(('Indicator Data'!W67*'Indicator Data'!U67),0.5)+POWER(('Indicator Data'!X67*'Indicator Data'!V67),0.5))/2)*(('Indicator Data'!Y67+'Indicator Data'!Z67)/2)),(1/3))))))</f>
        <v>0.39080459579813553</v>
      </c>
      <c r="I65" s="57">
        <f t="shared" si="22"/>
        <v>7.1</v>
      </c>
      <c r="J65" s="57">
        <f>IF('Indicator Data'!AA67="No data","x",ROUND(IF('Indicator Data'!AA67&gt;J$86,10,IF('Indicator Data'!AA67&lt;J$85,0,10-(J$86-'Indicator Data'!AA67)/(J$86-J$85)*10)),1))</f>
        <v>4.5</v>
      </c>
      <c r="K65" s="58">
        <f t="shared" si="5"/>
        <v>5.8</v>
      </c>
      <c r="L65" s="166">
        <f>SUM(IF('Indicator Data'!AB67=0,0,'Indicator Data'!AB67/1000000),SUM('Indicator Data'!AC67:AD67))</f>
        <v>46.620000000000005</v>
      </c>
      <c r="M65" s="166">
        <f>L65/(SUM('Indicator Data'!BD$67:'Indicator Data'!BD$72))*1000000</f>
        <v>7.1161448872742818</v>
      </c>
      <c r="N65" s="57">
        <f t="shared" si="23"/>
        <v>0.2</v>
      </c>
      <c r="O65" s="57">
        <f>IF('Indicator Data'!AE67="No data","x",ROUND(IF('Indicator Data'!AE67&gt;O$86,10,IF('Indicator Data'!AE67&lt;O$85,0,10-(O$86-'Indicator Data'!AE67)/(O$86-O$85)*10)),1))</f>
        <v>0.1</v>
      </c>
      <c r="P65" s="160">
        <f>IF('Indicator Data'!R67="No data","x",ROUND(IF('Indicator Data'!R67&gt;P$86,10,IF('Indicator Data'!R67&lt;P$85,0,10-(P$86-'Indicator Data'!R67)/(P$86-P$85)*10)),1))</f>
        <v>0</v>
      </c>
      <c r="Q65" s="58">
        <f t="shared" si="6"/>
        <v>0.1</v>
      </c>
      <c r="R65" s="61">
        <f t="shared" si="7"/>
        <v>5</v>
      </c>
      <c r="S65" s="146">
        <f>IF(AND('Indicator Data'!AF67="No data",'Indicator Data'!AG67="No data",'Indicator Data'!AH67="No data"),"x",SUM('Indicator Data'!AF67:AH67))</f>
        <v>1.091539083972E-3</v>
      </c>
      <c r="T65" s="160">
        <f t="shared" si="24"/>
        <v>0.2</v>
      </c>
      <c r="U65" s="160">
        <f>IF('Indicator Data'!M67="No data","x",'Indicator Data'!M67)</f>
        <v>7</v>
      </c>
      <c r="V65" s="58">
        <f>ROUND(IF(T65="x",U65,IF(U65="x",T65,(10-GEOMEAN(((10-T65)/10*9+1),((10-U65)/10*9+1))))/9*10),1)</f>
        <v>4.4000000000000004</v>
      </c>
      <c r="W65" s="57" t="str">
        <f>IF('Indicator Data'!AI67="No data","x",ROUND(IF('Indicator Data'!AI67&gt;W$86,10,IF('Indicator Data'!AI67&lt;W$85,0,10-(W$86-'Indicator Data'!AI67)/(W$86-W$85)*10)),1))</f>
        <v>x</v>
      </c>
      <c r="X65" s="57">
        <f>IF('Indicator Data'!AJ67="No data","x",ROUND(IF('Indicator Data'!AJ67&gt;X$86,10,IF('Indicator Data'!AJ67&lt;X$85,0,10-(X$86-'Indicator Data'!AJ67)/(X$86-X$85)*10)),1))</f>
        <v>5.6</v>
      </c>
      <c r="Y65" s="58">
        <f t="shared" si="9"/>
        <v>5.6</v>
      </c>
      <c r="Z65" s="57">
        <f>IF('Indicator Data'!AL67="No data","x",ROUND(IF('Indicator Data'!AL67&gt;Z$86,10,IF('Indicator Data'!AL67&lt;Z$85,0,10-(Z$86-'Indicator Data'!AL67)/(Z$86-Z$85)*10)),1))</f>
        <v>1.8</v>
      </c>
      <c r="AA65" s="58">
        <f t="shared" si="10"/>
        <v>1.8</v>
      </c>
      <c r="AB65" s="59" t="str">
        <f>IF(OR('Indicator Data'!AM67="No data",'Indicator Data'!BD67="No data"),"x",('Indicator Data'!AM67/'Indicator Data'!BD67))</f>
        <v>x</v>
      </c>
      <c r="AC65" s="58" t="str">
        <f t="shared" ref="AC65:AC84" si="32">IF(AB65="x","x",ROUND(IF(AB65&gt;AC$86,10,IF(AB65&lt;AC$85,0,10-(AC$86-AB65)/(AC$86-AC$85)*10)),1))</f>
        <v>x</v>
      </c>
      <c r="AD65" s="57">
        <f>IF('Indicator Data'!AN67="No data","x",ROUND(IF('Indicator Data'!AN67&lt;$AD$85,10,IF('Indicator Data'!AN67&gt;$AD$86,0,($AD$86-'Indicator Data'!AN67)/($AD$86-$AD$85)*10)),1))</f>
        <v>2</v>
      </c>
      <c r="AE65" s="57">
        <f>IF('Indicator Data'!AO67="No data","x",ROUND(IF('Indicator Data'!AO67&gt;$AE$86,10,IF('Indicator Data'!AO67&lt;$AE$85,0,10-($AE$86-'Indicator Data'!AO67)/($AE$86-$AE$85)*10)),1))</f>
        <v>0</v>
      </c>
      <c r="AF65" s="60">
        <f>IF('Indicator Data'!AP67="No data","x",ROUND(IF('Indicator Data'!AP67&gt;$AF$86,10,IF('Indicator Data'!AP67&lt;$AF$85,0,10-($AF$86-'Indicator Data'!AP67)/($AF$86-$AF$85)*10)),1))</f>
        <v>0.4</v>
      </c>
      <c r="AG65" s="57">
        <f t="shared" si="11"/>
        <v>0.4</v>
      </c>
      <c r="AH65" s="58">
        <f t="shared" ref="AH65:AH84" si="33">ROUND(AVERAGE(AE65,AG65,AD65),1)</f>
        <v>0.8</v>
      </c>
      <c r="AI65" s="61">
        <f t="shared" ref="AI65:AI66" si="34">IF(AND(AA65="x",AC65="x"),ROUND((10-GEOMEAN(((10-Y65)/10*9+1),((10-V65)/10*9+1),((10-AH65)/10*9+1)))/9*10,1),IF(AND(Y65="x",AC65="x"),ROUND((10-GEOMEAN(((10-V65)/10*9+1),((10-AA65)/10*9+1),((10-AH65)/10*9+1)))/9*10,1),IF(AND(AA65="x",AC65="x"),ROUND((10-GEOMEAN(((10-V65)/10*9+1),((10-Y65)/10*9+1),((10-AH65)/10*9+1)))/9*10,1),IF(AC65="x",ROUND((10-GEOMEAN(((10-V65)/10*9+1),((10-Y65)/10*9+1),((10-AA65)/10*9+1),((10-AH65)/10*9+1)))/9*10,1),IF(AC65&lt;ROUND((10-GEOMEAN(((10-V65)/10*9+1),((10-Y65)/10*9+1),((10-AA65)/10*9+1),((10-AH65)/10*9+1)))/9*10,1),ROUND((10-GEOMEAN(((10-V65)/10*9+1),((10-Y65)/10*9+1),((10-AA65)/10*9+1),((10-AH65)/10*9+1)))/9*10,1),ROUND((10-GEOMEAN(((10-V65)/10*9+1),((10-Y65)/10*9+1),((10-AA65)/10*9+1),((10-AC65)/10*9+1),((10-AH65)/10*9+1)))/9*10,1))))))</f>
        <v>3.4</v>
      </c>
    </row>
    <row r="66" spans="1:35" s="3" customFormat="1">
      <c r="A66" s="224" t="s">
        <v>6</v>
      </c>
      <c r="B66" s="90" t="s">
        <v>737</v>
      </c>
      <c r="C66" s="273" t="s">
        <v>396</v>
      </c>
      <c r="D66" s="57">
        <f>ROUND(IF('Indicator Data'!P68="No data",IF((0.1233*LN('Indicator Data'!AR68)-0.4559)&gt;D$86,0,IF((0.1233*LN('Indicator Data'!AR68)-0.4559)&lt;D$85,10,(D$86-(0.1233*LN('Indicator Data'!AR68)-0.4559))/(D$86-D$85)*10)),IF('Indicator Data'!P68&gt;D$86,0,IF('Indicator Data'!P68&lt;D$85,10,(D$86-'Indicator Data'!P68)/(D$86-D$85)*10))),1)</f>
        <v>4.5</v>
      </c>
      <c r="E66" s="57">
        <f>IF('Indicator Data'!Q68="No data","x",ROUND((IF('Indicator Data'!Q68&gt;E$86,10,IF('Indicator Data'!Q68&lt;E$85,0,10-(E$86-'Indicator Data'!Q68)/(E$86-E$85)*10))),1))</f>
        <v>0.5</v>
      </c>
      <c r="F66" s="160">
        <f>IF('Indicator Data'!AK68="No data","x",ROUND(IF('Indicator Data'!AK68&gt;F$86,10,IF('Indicator Data'!AK68&lt;F$85,0,10-(F$86-'Indicator Data'!AK68)/(F$86-F$85)*10)),1))</f>
        <v>10</v>
      </c>
      <c r="G66" s="58">
        <f t="shared" ref="G66:G84" si="35">ROUND(IF(F66="x",(10-GEOMEAN(((10-D66)/10*9+1),((10-E66)/10*9+1)))/9*10,(10-GEOMEAN(((10-D66)/10*9+1),((10-E66)/10*9+1),((10-F66)/10*9+1)))/9*10),1)</f>
        <v>6.8</v>
      </c>
      <c r="H66" s="146">
        <f>IF(OR('Indicator Data'!S68="No data",'Indicator Data'!T68="No data"),"x",IF(OR('Indicator Data'!U68="No data",'Indicator Data'!V68="No data"),1-(POWER((POWER(POWER((POWER((10/IF('Indicator Data'!S68&lt;10,10,'Indicator Data'!S68))*(1/'Indicator Data'!T68),0.5))*('Indicator Data'!W68)*('Indicator Data'!Y68),(1/3)),-1)+POWER(POWER((1*('Indicator Data'!X68)*('Indicator Data'!Z68)),(1/3)),-1))/2,-1)/POWER((((POWER((10/IF('Indicator Data'!S68&lt;10,10,'Indicator Data'!S68))*(1/'Indicator Data'!T68),0.5)+1)/2)*(('Indicator Data'!W68+'Indicator Data'!X68)/2)*(('Indicator Data'!Y68+'Indicator Data'!Z68)/2)),(1/3))),IF(OR('Indicator Data'!S68="No data",'Indicator Data'!T68="No data"),"x",1-(POWER((POWER(POWER((POWER((10/IF('Indicator Data'!S68&lt;10,10,'Indicator Data'!S68))*(1/'Indicator Data'!T68),0.5))*(POWER(('Indicator Data'!W68*'Indicator Data'!U68),0.5))*('Indicator Data'!Y68),(1/3)),-1)+POWER(POWER(1*(POWER(('Indicator Data'!X68*'Indicator Data'!V68),0.5))*('Indicator Data'!Z68),(1/3)),-1))/2,-1)/POWER((((POWER((10/IF('Indicator Data'!S68&lt;10,10,'Indicator Data'!S68))*(1/'Indicator Data'!T68),0.5)+1)/2)*((POWER(('Indicator Data'!W68*'Indicator Data'!U68),0.5)+POWER(('Indicator Data'!X68*'Indicator Data'!V68),0.5))/2)*(('Indicator Data'!Y68+'Indicator Data'!Z68)/2)),(1/3))))))</f>
        <v>0.33657740634425659</v>
      </c>
      <c r="I66" s="57">
        <f t="shared" ref="I66:I84" si="36">IF(H66="x","x",ROUND(IF(H66&gt;I$86,10,IF(H66&lt;I$85,0,10-(I$86-H66)/(I$86-I$85)*10)),1))</f>
        <v>6.1</v>
      </c>
      <c r="J66" s="57">
        <f>IF('Indicator Data'!AA68="No data","x",ROUND(IF('Indicator Data'!AA68&gt;J$86,10,IF('Indicator Data'!AA68&lt;J$85,0,10-(J$86-'Indicator Data'!AA68)/(J$86-J$85)*10)),1))</f>
        <v>4.5</v>
      </c>
      <c r="K66" s="58">
        <f t="shared" ref="K66:K84" si="37">IF(AND(I66="x",J66="x"),"x",ROUND(AVERAGE(I66,J66),1))</f>
        <v>5.3</v>
      </c>
      <c r="L66" s="166">
        <f>SUM(IF('Indicator Data'!AB68=0,0,'Indicator Data'!AB68/1000000),SUM('Indicator Data'!AC68:AD68))</f>
        <v>46.620000000000005</v>
      </c>
      <c r="M66" s="166">
        <f>L66/(SUM('Indicator Data'!BD$67:'Indicator Data'!BD$72))*1000000</f>
        <v>7.1161448872742818</v>
      </c>
      <c r="N66" s="57">
        <f t="shared" ref="N66:N84" si="38">IF(M66="x","x",ROUND(IF(M66&gt;N$86,10,IF(M66&lt;N$85,0,10-(N$86-M66)/(N$86-N$85)*10)),1))</f>
        <v>0.2</v>
      </c>
      <c r="O66" s="57">
        <f>IF('Indicator Data'!AE68="No data","x",ROUND(IF('Indicator Data'!AE68&gt;O$86,10,IF('Indicator Data'!AE68&lt;O$85,0,10-(O$86-'Indicator Data'!AE68)/(O$86-O$85)*10)),1))</f>
        <v>0.1</v>
      </c>
      <c r="P66" s="160">
        <f>IF('Indicator Data'!R68="No data","x",ROUND(IF('Indicator Data'!R68&gt;P$86,10,IF('Indicator Data'!R68&lt;P$85,0,10-(P$86-'Indicator Data'!R68)/(P$86-P$85)*10)),1))</f>
        <v>0</v>
      </c>
      <c r="Q66" s="58">
        <f t="shared" ref="Q66:Q84" si="39">ROUND(AVERAGE(N66,O66,P66),1)</f>
        <v>0.1</v>
      </c>
      <c r="R66" s="61">
        <f t="shared" ref="R66:R84" si="40">ROUND(AVERAGE(G66,G66,K66,Q66),1)</f>
        <v>4.8</v>
      </c>
      <c r="S66" s="146">
        <f>IF(AND('Indicator Data'!AF68="No data",'Indicator Data'!AG68="No data",'Indicator Data'!AH68="No data"),"x",SUM('Indicator Data'!AF68:AH68))</f>
        <v>1.091539083972E-3</v>
      </c>
      <c r="T66" s="160">
        <f t="shared" si="24"/>
        <v>0.2</v>
      </c>
      <c r="U66" s="160">
        <f>IF('Indicator Data'!M68="No data","x",'Indicator Data'!M68)</f>
        <v>1</v>
      </c>
      <c r="V66" s="58">
        <f t="shared" si="31"/>
        <v>0.6</v>
      </c>
      <c r="W66" s="57" t="str">
        <f>IF('Indicator Data'!AI68="No data","x",ROUND(IF('Indicator Data'!AI68&gt;W$86,10,IF('Indicator Data'!AI68&lt;W$85,0,10-(W$86-'Indicator Data'!AI68)/(W$86-W$85)*10)),1))</f>
        <v>x</v>
      </c>
      <c r="X66" s="57">
        <f>IF('Indicator Data'!AJ68="No data","x",ROUND(IF('Indicator Data'!AJ68&gt;X$86,10,IF('Indicator Data'!AJ68&lt;X$85,0,10-(X$86-'Indicator Data'!AJ68)/(X$86-X$85)*10)),1))</f>
        <v>5.6</v>
      </c>
      <c r="Y66" s="58">
        <f t="shared" ref="Y66:Y84" si="41">IF(AND(W66="x",X66="x"),"x",ROUND(AVERAGE(W66,X66),1))</f>
        <v>5.6</v>
      </c>
      <c r="Z66" s="57">
        <f>IF('Indicator Data'!AL68="No data","x",ROUND(IF('Indicator Data'!AL68&gt;Z$86,10,IF('Indicator Data'!AL68&lt;Z$85,0,10-(Z$86-'Indicator Data'!AL68)/(Z$86-Z$85)*10)),1))</f>
        <v>3.6</v>
      </c>
      <c r="AA66" s="58">
        <f t="shared" ref="AA66:AA84" si="42">Z66</f>
        <v>3.6</v>
      </c>
      <c r="AB66" s="59" t="str">
        <f>IF(OR('Indicator Data'!AM68="No data",'Indicator Data'!BD68="No data"),"x",('Indicator Data'!AM68/'Indicator Data'!BD68))</f>
        <v>x</v>
      </c>
      <c r="AC66" s="58" t="str">
        <f t="shared" si="32"/>
        <v>x</v>
      </c>
      <c r="AD66" s="57">
        <f>IF('Indicator Data'!AN68="No data","x",ROUND(IF('Indicator Data'!AN68&lt;$AD$85,10,IF('Indicator Data'!AN68&gt;$AD$86,0,($AD$86-'Indicator Data'!AN68)/($AD$86-$AD$85)*10)),1))</f>
        <v>2</v>
      </c>
      <c r="AE66" s="57">
        <f>IF('Indicator Data'!AO68="No data","x",ROUND(IF('Indicator Data'!AO68&gt;$AE$86,10,IF('Indicator Data'!AO68&lt;$AE$85,0,10-($AE$86-'Indicator Data'!AO68)/($AE$86-$AE$85)*10)),1))</f>
        <v>0</v>
      </c>
      <c r="AF66" s="60">
        <f>IF('Indicator Data'!AP68="No data","x",ROUND(IF('Indicator Data'!AP68&gt;$AF$86,10,IF('Indicator Data'!AP68&lt;$AF$85,0,10-($AF$86-'Indicator Data'!AP68)/($AF$86-$AF$85)*10)),1))</f>
        <v>0.4</v>
      </c>
      <c r="AG66" s="57">
        <f t="shared" ref="AG66:AG84" si="43">AF66</f>
        <v>0.4</v>
      </c>
      <c r="AH66" s="58">
        <f t="shared" si="33"/>
        <v>0.8</v>
      </c>
      <c r="AI66" s="61">
        <f t="shared" si="34"/>
        <v>2.9</v>
      </c>
    </row>
    <row r="67" spans="1:35" s="3" customFormat="1">
      <c r="A67" s="224" t="s">
        <v>6</v>
      </c>
      <c r="B67" s="90" t="s">
        <v>324</v>
      </c>
      <c r="C67" s="273" t="s">
        <v>397</v>
      </c>
      <c r="D67" s="57">
        <f>ROUND(IF('Indicator Data'!P69="No data",IF((0.1233*LN('Indicator Data'!AR69)-0.4559)&gt;D$86,0,IF((0.1233*LN('Indicator Data'!AR69)-0.4559)&lt;D$85,10,(D$86-(0.1233*LN('Indicator Data'!AR69)-0.4559))/(D$86-D$85)*10)),IF('Indicator Data'!P69&gt;D$86,0,IF('Indicator Data'!P69&lt;D$85,10,(D$86-'Indicator Data'!P69)/(D$86-D$85)*10))),1)</f>
        <v>4.5</v>
      </c>
      <c r="E67" s="57">
        <f>IF('Indicator Data'!Q69="No data","x",ROUND((IF('Indicator Data'!Q69&gt;E$86,10,IF('Indicator Data'!Q69&lt;E$85,0,10-(E$86-'Indicator Data'!Q69)/(E$86-E$85)*10))),1))</f>
        <v>1.6</v>
      </c>
      <c r="F67" s="160">
        <f>IF('Indicator Data'!AK69="No data","x",ROUND(IF('Indicator Data'!AK69&gt;F$86,10,IF('Indicator Data'!AK69&lt;F$85,0,10-(F$86-'Indicator Data'!AK69)/(F$86-F$85)*10)),1))</f>
        <v>10</v>
      </c>
      <c r="G67" s="58">
        <f t="shared" si="35"/>
        <v>7</v>
      </c>
      <c r="H67" s="146">
        <f>IF(OR('Indicator Data'!S69="No data",'Indicator Data'!T69="No data"),"x",IF(OR('Indicator Data'!U69="No data",'Indicator Data'!V69="No data"),1-(POWER((POWER(POWER((POWER((10/IF('Indicator Data'!S69&lt;10,10,'Indicator Data'!S69))*(1/'Indicator Data'!T69),0.5))*('Indicator Data'!W69)*('Indicator Data'!Y69),(1/3)),-1)+POWER(POWER((1*('Indicator Data'!X69)*('Indicator Data'!Z69)),(1/3)),-1))/2,-1)/POWER((((POWER((10/IF('Indicator Data'!S69&lt;10,10,'Indicator Data'!S69))*(1/'Indicator Data'!T69),0.5)+1)/2)*(('Indicator Data'!W69+'Indicator Data'!X69)/2)*(('Indicator Data'!Y69+'Indicator Data'!Z69)/2)),(1/3))),IF(OR('Indicator Data'!S69="No data",'Indicator Data'!T69="No data"),"x",1-(POWER((POWER(POWER((POWER((10/IF('Indicator Data'!S69&lt;10,10,'Indicator Data'!S69))*(1/'Indicator Data'!T69),0.5))*(POWER(('Indicator Data'!W69*'Indicator Data'!U69),0.5))*('Indicator Data'!Y69),(1/3)),-1)+POWER(POWER(1*(POWER(('Indicator Data'!X69*'Indicator Data'!V69),0.5))*('Indicator Data'!Z69),(1/3)),-1))/2,-1)/POWER((((POWER((10/IF('Indicator Data'!S69&lt;10,10,'Indicator Data'!S69))*(1/'Indicator Data'!T69),0.5)+1)/2)*((POWER(('Indicator Data'!W69*'Indicator Data'!U69),0.5)+POWER(('Indicator Data'!X69*'Indicator Data'!V69),0.5))/2)*(('Indicator Data'!Y69+'Indicator Data'!Z69)/2)),(1/3))))))</f>
        <v>0.35166797918812698</v>
      </c>
      <c r="I67" s="57">
        <f t="shared" si="36"/>
        <v>6.4</v>
      </c>
      <c r="J67" s="57">
        <f>IF('Indicator Data'!AA69="No data","x",ROUND(IF('Indicator Data'!AA69&gt;J$86,10,IF('Indicator Data'!AA69&lt;J$85,0,10-(J$86-'Indicator Data'!AA69)/(J$86-J$85)*10)),1))</f>
        <v>4.5</v>
      </c>
      <c r="K67" s="58">
        <f t="shared" si="37"/>
        <v>5.5</v>
      </c>
      <c r="L67" s="166">
        <f>SUM(IF('Indicator Data'!AB69=0,0,'Indicator Data'!AB69/1000000),SUM('Indicator Data'!AC69:AD69))</f>
        <v>46.620000000000005</v>
      </c>
      <c r="M67" s="166">
        <f>L67/(SUM('Indicator Data'!BD$67:'Indicator Data'!BD$72))*1000000</f>
        <v>7.1161448872742818</v>
      </c>
      <c r="N67" s="57">
        <f t="shared" si="38"/>
        <v>0.2</v>
      </c>
      <c r="O67" s="57">
        <f>IF('Indicator Data'!AE69="No data","x",ROUND(IF('Indicator Data'!AE69&gt;O$86,10,IF('Indicator Data'!AE69&lt;O$85,0,10-(O$86-'Indicator Data'!AE69)/(O$86-O$85)*10)),1))</f>
        <v>0.1</v>
      </c>
      <c r="P67" s="160">
        <f>IF('Indicator Data'!R69="No data","x",ROUND(IF('Indicator Data'!R69&gt;P$86,10,IF('Indicator Data'!R69&lt;P$85,0,10-(P$86-'Indicator Data'!R69)/(P$86-P$85)*10)),1))</f>
        <v>0</v>
      </c>
      <c r="Q67" s="58">
        <f t="shared" si="39"/>
        <v>0.1</v>
      </c>
      <c r="R67" s="61">
        <f t="shared" si="40"/>
        <v>4.9000000000000004</v>
      </c>
      <c r="S67" s="146">
        <f>IF(AND('Indicator Data'!AF69="No data",'Indicator Data'!AG69="No data",'Indicator Data'!AH69="No data"),"x",SUM('Indicator Data'!AF69:AH69))</f>
        <v>1.091539083972E-3</v>
      </c>
      <c r="T67" s="160">
        <f t="shared" ref="T67:T84" si="44">IF(S67="x","x",ROUND(IF(S67&gt;T$86,10,IF(S67&lt;T$85,0,10-(T$86-S67)/(T$86-T$85)*10)),1))</f>
        <v>0.2</v>
      </c>
      <c r="U67" s="160">
        <f>IF('Indicator Data'!M69="No data","x",'Indicator Data'!M69)</f>
        <v>5</v>
      </c>
      <c r="V67" s="58">
        <f>ROUND(IF(T67="x",U67,IF(U67="x",T67,(10-GEOMEAN(((10-T67)/10*9+1),((10-U67)/10*9+1))))/9*10),1)</f>
        <v>2.9</v>
      </c>
      <c r="W67" s="57" t="str">
        <f>IF('Indicator Data'!AI69="No data","x",ROUND(IF('Indicator Data'!AI69&gt;W$86,10,IF('Indicator Data'!AI69&lt;W$85,0,10-(W$86-'Indicator Data'!AI69)/(W$86-W$85)*10)),1))</f>
        <v>x</v>
      </c>
      <c r="X67" s="57">
        <f>IF('Indicator Data'!AJ69="No data","x",ROUND(IF('Indicator Data'!AJ69&gt;X$86,10,IF('Indicator Data'!AJ69&lt;X$85,0,10-(X$86-'Indicator Data'!AJ69)/(X$86-X$85)*10)),1))</f>
        <v>5.6</v>
      </c>
      <c r="Y67" s="58">
        <f t="shared" si="41"/>
        <v>5.6</v>
      </c>
      <c r="Z67" s="57">
        <f>IF('Indicator Data'!AL69="No data","x",ROUND(IF('Indicator Data'!AL69&gt;Z$86,10,IF('Indicator Data'!AL69&lt;Z$85,0,10-(Z$86-'Indicator Data'!AL69)/(Z$86-Z$85)*10)),1))</f>
        <v>1.3</v>
      </c>
      <c r="AA67" s="58">
        <f t="shared" si="42"/>
        <v>1.3</v>
      </c>
      <c r="AB67" s="59" t="str">
        <f>IF(OR('Indicator Data'!AM69="No data",'Indicator Data'!BD69="No data"),"x",('Indicator Data'!AM69/'Indicator Data'!BD69))</f>
        <v>x</v>
      </c>
      <c r="AC67" s="58" t="str">
        <f t="shared" si="32"/>
        <v>x</v>
      </c>
      <c r="AD67" s="57">
        <f>IF('Indicator Data'!AN69="No data","x",ROUND(IF('Indicator Data'!AN69&lt;$AD$85,10,IF('Indicator Data'!AN69&gt;$AD$86,0,($AD$86-'Indicator Data'!AN69)/($AD$86-$AD$85)*10)),1))</f>
        <v>2</v>
      </c>
      <c r="AE67" s="57">
        <f>IF('Indicator Data'!AO69="No data","x",ROUND(IF('Indicator Data'!AO69&gt;$AE$86,10,IF('Indicator Data'!AO69&lt;$AE$85,0,10-($AE$86-'Indicator Data'!AO69)/($AE$86-$AE$85)*10)),1))</f>
        <v>0</v>
      </c>
      <c r="AF67" s="60">
        <f>IF('Indicator Data'!AP69="No data","x",ROUND(IF('Indicator Data'!AP69&gt;$AF$86,10,IF('Indicator Data'!AP69&lt;$AF$85,0,10-($AF$86-'Indicator Data'!AP69)/($AF$86-$AF$85)*10)),1))</f>
        <v>0.4</v>
      </c>
      <c r="AG67" s="57">
        <f t="shared" si="43"/>
        <v>0.4</v>
      </c>
      <c r="AH67" s="58">
        <f t="shared" si="33"/>
        <v>0.8</v>
      </c>
      <c r="AI67" s="61">
        <f>IF(AND(AA67="x",AC67="x"),ROUND((10-GEOMEAN(((10-Y67)/10*9+1),((10-V67)/10*9+1),((10-AH67)/10*9+1)))/9*10,1),IF(AND(Y67="x",AC67="x"),ROUND((10-GEOMEAN(((10-V67)/10*9+1),((10-AA67)/10*9+1),((10-AH67)/10*9+1)))/9*10,1),IF(AND(AA67="x",AC67="x"),ROUND((10-GEOMEAN(((10-V67)/10*9+1),((10-Y67)/10*9+1),((10-AH67)/10*9+1)))/9*10,1),IF(AC67="x",ROUND((10-GEOMEAN(((10-V67)/10*9+1),((10-Y67)/10*9+1),((10-AA67)/10*9+1),((10-AH67)/10*9+1)))/9*10,1),IF(AC67&lt;ROUND((10-GEOMEAN(((10-V67)/10*9+1),((10-Y67)/10*9+1),((10-AA67)/10*9+1),((10-AH67)/10*9+1)))/9*10,1),ROUND((10-GEOMEAN(((10-V67)/10*9+1),((10-Y67)/10*9+1),((10-AA67)/10*9+1),((10-AH67)/10*9+1)))/9*10,1),ROUND((10-GEOMEAN(((10-V67)/10*9+1),((10-Y67)/10*9+1),((10-AA67)/10*9+1),((10-AC67)/10*9+1),((10-AH67)/10*9+1)))/9*10,1))))))</f>
        <v>2.9</v>
      </c>
    </row>
    <row r="68" spans="1:35" s="3" customFormat="1">
      <c r="A68" s="224" t="s">
        <v>6</v>
      </c>
      <c r="B68" s="90" t="s">
        <v>325</v>
      </c>
      <c r="C68" s="273" t="s">
        <v>398</v>
      </c>
      <c r="D68" s="57">
        <f>ROUND(IF('Indicator Data'!P70="No data",IF((0.1233*LN('Indicator Data'!AR70)-0.4559)&gt;D$86,0,IF((0.1233*LN('Indicator Data'!AR70)-0.4559)&lt;D$85,10,(D$86-(0.1233*LN('Indicator Data'!AR70)-0.4559))/(D$86-D$85)*10)),IF('Indicator Data'!P70&gt;D$86,0,IF('Indicator Data'!P70&lt;D$85,10,(D$86-'Indicator Data'!P70)/(D$86-D$85)*10))),1)</f>
        <v>4.5</v>
      </c>
      <c r="E68" s="57">
        <f>IF('Indicator Data'!Q70="No data","x",ROUND((IF('Indicator Data'!Q70&gt;E$86,10,IF('Indicator Data'!Q70&lt;E$85,0,10-(E$86-'Indicator Data'!Q70)/(E$86-E$85)*10))),1))</f>
        <v>4.4000000000000004</v>
      </c>
      <c r="F68" s="160">
        <f>IF('Indicator Data'!AK70="No data","x",ROUND(IF('Indicator Data'!AK70&gt;F$86,10,IF('Indicator Data'!AK70&lt;F$85,0,10-(F$86-'Indicator Data'!AK70)/(F$86-F$85)*10)),1))</f>
        <v>10</v>
      </c>
      <c r="G68" s="58">
        <f t="shared" si="35"/>
        <v>7.4</v>
      </c>
      <c r="H68" s="146">
        <f>IF(OR('Indicator Data'!S70="No data",'Indicator Data'!T70="No data"),"x",IF(OR('Indicator Data'!U70="No data",'Indicator Data'!V70="No data"),1-(POWER((POWER(POWER((POWER((10/IF('Indicator Data'!S70&lt;10,10,'Indicator Data'!S70))*(1/'Indicator Data'!T70),0.5))*('Indicator Data'!W70)*('Indicator Data'!Y70),(1/3)),-1)+POWER(POWER((1*('Indicator Data'!X70)*('Indicator Data'!Z70)),(1/3)),-1))/2,-1)/POWER((((POWER((10/IF('Indicator Data'!S70&lt;10,10,'Indicator Data'!S70))*(1/'Indicator Data'!T70),0.5)+1)/2)*(('Indicator Data'!W70+'Indicator Data'!X70)/2)*(('Indicator Data'!Y70+'Indicator Data'!Z70)/2)),(1/3))),IF(OR('Indicator Data'!S70="No data",'Indicator Data'!T70="No data"),"x",1-(POWER((POWER(POWER((POWER((10/IF('Indicator Data'!S70&lt;10,10,'Indicator Data'!S70))*(1/'Indicator Data'!T70),0.5))*(POWER(('Indicator Data'!W70*'Indicator Data'!U70),0.5))*('Indicator Data'!Y70),(1/3)),-1)+POWER(POWER(1*(POWER(('Indicator Data'!X70*'Indicator Data'!V70),0.5))*('Indicator Data'!Z70),(1/3)),-1))/2,-1)/POWER((((POWER((10/IF('Indicator Data'!S70&lt;10,10,'Indicator Data'!S70))*(1/'Indicator Data'!T70),0.5)+1)/2)*((POWER(('Indicator Data'!W70*'Indicator Data'!U70),0.5)+POWER(('Indicator Data'!X70*'Indicator Data'!V70),0.5))/2)*(('Indicator Data'!Y70+'Indicator Data'!Z70)/2)),(1/3))))))</f>
        <v>0.37512554163826883</v>
      </c>
      <c r="I68" s="57">
        <f t="shared" si="36"/>
        <v>6.8</v>
      </c>
      <c r="J68" s="57">
        <f>IF('Indicator Data'!AA70="No data","x",ROUND(IF('Indicator Data'!AA70&gt;J$86,10,IF('Indicator Data'!AA70&lt;J$85,0,10-(J$86-'Indicator Data'!AA70)/(J$86-J$85)*10)),1))</f>
        <v>4.5</v>
      </c>
      <c r="K68" s="58">
        <f t="shared" si="37"/>
        <v>5.7</v>
      </c>
      <c r="L68" s="166">
        <f>SUM(IF('Indicator Data'!AB70=0,0,'Indicator Data'!AB70/1000000),SUM('Indicator Data'!AC70:AD70))</f>
        <v>46.620000000000005</v>
      </c>
      <c r="M68" s="166">
        <f>L68/(SUM('Indicator Data'!BD$67:'Indicator Data'!BD$72))*1000000</f>
        <v>7.1161448872742818</v>
      </c>
      <c r="N68" s="57">
        <f t="shared" si="38"/>
        <v>0.2</v>
      </c>
      <c r="O68" s="57">
        <f>IF('Indicator Data'!AE70="No data","x",ROUND(IF('Indicator Data'!AE70&gt;O$86,10,IF('Indicator Data'!AE70&lt;O$85,0,10-(O$86-'Indicator Data'!AE70)/(O$86-O$85)*10)),1))</f>
        <v>0.1</v>
      </c>
      <c r="P68" s="160">
        <f>IF('Indicator Data'!R70="No data","x",ROUND(IF('Indicator Data'!R70&gt;P$86,10,IF('Indicator Data'!R70&lt;P$85,0,10-(P$86-'Indicator Data'!R70)/(P$86-P$85)*10)),1))</f>
        <v>0</v>
      </c>
      <c r="Q68" s="58">
        <f t="shared" si="39"/>
        <v>0.1</v>
      </c>
      <c r="R68" s="61">
        <f t="shared" si="40"/>
        <v>5.2</v>
      </c>
      <c r="S68" s="146">
        <f>IF(AND('Indicator Data'!AF70="No data",'Indicator Data'!AG70="No data",'Indicator Data'!AH70="No data"),"x",SUM('Indicator Data'!AF70:AH70))</f>
        <v>1.091539083972E-3</v>
      </c>
      <c r="T68" s="160">
        <f t="shared" si="44"/>
        <v>0.2</v>
      </c>
      <c r="U68" s="160">
        <f>IF('Indicator Data'!M70="No data","x",'Indicator Data'!M70)</f>
        <v>1</v>
      </c>
      <c r="V68" s="58">
        <f t="shared" si="31"/>
        <v>0.6</v>
      </c>
      <c r="W68" s="57" t="str">
        <f>IF('Indicator Data'!AI70="No data","x",ROUND(IF('Indicator Data'!AI70&gt;W$86,10,IF('Indicator Data'!AI70&lt;W$85,0,10-(W$86-'Indicator Data'!AI70)/(W$86-W$85)*10)),1))</f>
        <v>x</v>
      </c>
      <c r="X68" s="57">
        <f>IF('Indicator Data'!AJ70="No data","x",ROUND(IF('Indicator Data'!AJ70&gt;X$86,10,IF('Indicator Data'!AJ70&lt;X$85,0,10-(X$86-'Indicator Data'!AJ70)/(X$86-X$85)*10)),1))</f>
        <v>5.6</v>
      </c>
      <c r="Y68" s="58">
        <f t="shared" si="41"/>
        <v>5.6</v>
      </c>
      <c r="Z68" s="57">
        <f>IF('Indicator Data'!AL70="No data","x",ROUND(IF('Indicator Data'!AL70&gt;Z$86,10,IF('Indicator Data'!AL70&lt;Z$85,0,10-(Z$86-'Indicator Data'!AL70)/(Z$86-Z$85)*10)),1))</f>
        <v>1.7</v>
      </c>
      <c r="AA68" s="58">
        <f t="shared" si="42"/>
        <v>1.7</v>
      </c>
      <c r="AB68" s="59" t="str">
        <f>IF(OR('Indicator Data'!AM70="No data",'Indicator Data'!BD70="No data"),"x",('Indicator Data'!AM70/'Indicator Data'!BD70))</f>
        <v>x</v>
      </c>
      <c r="AC68" s="58" t="str">
        <f t="shared" si="32"/>
        <v>x</v>
      </c>
      <c r="AD68" s="57">
        <f>IF('Indicator Data'!AN70="No data","x",ROUND(IF('Indicator Data'!AN70&lt;$AD$85,10,IF('Indicator Data'!AN70&gt;$AD$86,0,($AD$86-'Indicator Data'!AN70)/($AD$86-$AD$85)*10)),1))</f>
        <v>2</v>
      </c>
      <c r="AE68" s="57">
        <f>IF('Indicator Data'!AO70="No data","x",ROUND(IF('Indicator Data'!AO70&gt;$AE$86,10,IF('Indicator Data'!AO70&lt;$AE$85,0,10-($AE$86-'Indicator Data'!AO70)/($AE$86-$AE$85)*10)),1))</f>
        <v>0</v>
      </c>
      <c r="AF68" s="60">
        <f>IF('Indicator Data'!AP70="No data","x",ROUND(IF('Indicator Data'!AP70&gt;$AF$86,10,IF('Indicator Data'!AP70&lt;$AF$85,0,10-($AF$86-'Indicator Data'!AP70)/($AF$86-$AF$85)*10)),1))</f>
        <v>0.4</v>
      </c>
      <c r="AG68" s="57">
        <f t="shared" si="43"/>
        <v>0.4</v>
      </c>
      <c r="AH68" s="58">
        <f t="shared" si="33"/>
        <v>0.8</v>
      </c>
      <c r="AI68" s="61">
        <f>IF(AND(AA68="x",AC68="x"),ROUND((10-GEOMEAN(((10-Y68)/10*9+1),((10-V68)/10*9+1),((10-AH68)/10*9+1)))/9*10,1),IF(AND(Y68="x",AC68="x"),ROUND((10-GEOMEAN(((10-V68)/10*9+1),((10-AA68)/10*9+1),((10-AH68)/10*9+1)))/9*10,1),IF(AND(AA68="x",AC68="x"),ROUND((10-GEOMEAN(((10-V68)/10*9+1),((10-Y68)/10*9+1),((10-AH68)/10*9+1)))/9*10,1),IF(AC68="x",ROUND((10-GEOMEAN(((10-V68)/10*9+1),((10-Y68)/10*9+1),((10-AA68)/10*9+1),((10-AH68)/10*9+1)))/9*10,1),IF(AC68&lt;ROUND((10-GEOMEAN(((10-V68)/10*9+1),((10-Y68)/10*9+1),((10-AA68)/10*9+1),((10-AH68)/10*9+1)))/9*10,1),ROUND((10-GEOMEAN(((10-V68)/10*9+1),((10-Y68)/10*9+1),((10-AA68)/10*9+1),((10-AH68)/10*9+1)))/9*10,1),ROUND((10-GEOMEAN(((10-V68)/10*9+1),((10-Y68)/10*9+1),((10-AA68)/10*9+1),((10-AC68)/10*9+1),((10-AH68)/10*9+1)))/9*10,1))))))</f>
        <v>2.5</v>
      </c>
    </row>
    <row r="69" spans="1:35" s="3" customFormat="1">
      <c r="A69" s="224" t="s">
        <v>6</v>
      </c>
      <c r="B69" s="90" t="s">
        <v>326</v>
      </c>
      <c r="C69" s="273" t="s">
        <v>399</v>
      </c>
      <c r="D69" s="57">
        <f>ROUND(IF('Indicator Data'!P71="No data",IF((0.1233*LN('Indicator Data'!AR71)-0.4559)&gt;D$86,0,IF((0.1233*LN('Indicator Data'!AR71)-0.4559)&lt;D$85,10,(D$86-(0.1233*LN('Indicator Data'!AR71)-0.4559))/(D$86-D$85)*10)),IF('Indicator Data'!P71&gt;D$86,0,IF('Indicator Data'!P71&lt;D$85,10,(D$86-'Indicator Data'!P71)/(D$86-D$85)*10))),1)</f>
        <v>4.5</v>
      </c>
      <c r="E69" s="57">
        <f>IF('Indicator Data'!Q71="No data","x",ROUND((IF('Indicator Data'!Q71&gt;E$86,10,IF('Indicator Data'!Q71&lt;E$85,0,10-(E$86-'Indicator Data'!Q71)/(E$86-E$85)*10))),1))</f>
        <v>3.6</v>
      </c>
      <c r="F69" s="160">
        <f>IF('Indicator Data'!AK71="No data","x",ROUND(IF('Indicator Data'!AK71&gt;F$86,10,IF('Indicator Data'!AK71&lt;F$85,0,10-(F$86-'Indicator Data'!AK71)/(F$86-F$85)*10)),1))</f>
        <v>10</v>
      </c>
      <c r="G69" s="58">
        <f t="shared" si="35"/>
        <v>7.3</v>
      </c>
      <c r="H69" s="146">
        <f>IF(OR('Indicator Data'!S71="No data",'Indicator Data'!T71="No data"),"x",IF(OR('Indicator Data'!U71="No data",'Indicator Data'!V71="No data"),1-(POWER((POWER(POWER((POWER((10/IF('Indicator Data'!S71&lt;10,10,'Indicator Data'!S71))*(1/'Indicator Data'!T71),0.5))*('Indicator Data'!W71)*('Indicator Data'!Y71),(1/3)),-1)+POWER(POWER((1*('Indicator Data'!X71)*('Indicator Data'!Z71)),(1/3)),-1))/2,-1)/POWER((((POWER((10/IF('Indicator Data'!S71&lt;10,10,'Indicator Data'!S71))*(1/'Indicator Data'!T71),0.5)+1)/2)*(('Indicator Data'!W71+'Indicator Data'!X71)/2)*(('Indicator Data'!Y71+'Indicator Data'!Z71)/2)),(1/3))),IF(OR('Indicator Data'!S71="No data",'Indicator Data'!T71="No data"),"x",1-(POWER((POWER(POWER((POWER((10/IF('Indicator Data'!S71&lt;10,10,'Indicator Data'!S71))*(1/'Indicator Data'!T71),0.5))*(POWER(('Indicator Data'!W71*'Indicator Data'!U71),0.5))*('Indicator Data'!Y71),(1/3)),-1)+POWER(POWER(1*(POWER(('Indicator Data'!X71*'Indicator Data'!V71),0.5))*('Indicator Data'!Z71),(1/3)),-1))/2,-1)/POWER((((POWER((10/IF('Indicator Data'!S71&lt;10,10,'Indicator Data'!S71))*(1/'Indicator Data'!T71),0.5)+1)/2)*((POWER(('Indicator Data'!W71*'Indicator Data'!U71),0.5)+POWER(('Indicator Data'!X71*'Indicator Data'!V71),0.5))/2)*(('Indicator Data'!Y71+'Indicator Data'!Z71)/2)),(1/3))))))</f>
        <v>0.37681811929356424</v>
      </c>
      <c r="I69" s="57">
        <f t="shared" si="36"/>
        <v>6.9</v>
      </c>
      <c r="J69" s="57">
        <f>IF('Indicator Data'!AA71="No data","x",ROUND(IF('Indicator Data'!AA71&gt;J$86,10,IF('Indicator Data'!AA71&lt;J$85,0,10-(J$86-'Indicator Data'!AA71)/(J$86-J$85)*10)),1))</f>
        <v>4.5</v>
      </c>
      <c r="K69" s="58">
        <f t="shared" si="37"/>
        <v>5.7</v>
      </c>
      <c r="L69" s="166">
        <f>SUM(IF('Indicator Data'!AB71=0,0,'Indicator Data'!AB71/1000000),SUM('Indicator Data'!AC71:AD71))</f>
        <v>46.620000000000005</v>
      </c>
      <c r="M69" s="166">
        <f>L69/(SUM('Indicator Data'!BD$67:'Indicator Data'!BD$72))*1000000</f>
        <v>7.1161448872742818</v>
      </c>
      <c r="N69" s="57">
        <f t="shared" si="38"/>
        <v>0.2</v>
      </c>
      <c r="O69" s="57">
        <f>IF('Indicator Data'!AE71="No data","x",ROUND(IF('Indicator Data'!AE71&gt;O$86,10,IF('Indicator Data'!AE71&lt;O$85,0,10-(O$86-'Indicator Data'!AE71)/(O$86-O$85)*10)),1))</f>
        <v>0.1</v>
      </c>
      <c r="P69" s="160">
        <f>IF('Indicator Data'!R71="No data","x",ROUND(IF('Indicator Data'!R71&gt;P$86,10,IF('Indicator Data'!R71&lt;P$85,0,10-(P$86-'Indicator Data'!R71)/(P$86-P$85)*10)),1))</f>
        <v>0</v>
      </c>
      <c r="Q69" s="58">
        <f t="shared" si="39"/>
        <v>0.1</v>
      </c>
      <c r="R69" s="61">
        <f t="shared" si="40"/>
        <v>5.0999999999999996</v>
      </c>
      <c r="S69" s="146">
        <f>IF(AND('Indicator Data'!AF71="No data",'Indicator Data'!AG71="No data",'Indicator Data'!AH71="No data"),"x",SUM('Indicator Data'!AF71:AH71))</f>
        <v>1.091539083972E-3</v>
      </c>
      <c r="T69" s="160">
        <f t="shared" si="44"/>
        <v>0.2</v>
      </c>
      <c r="U69" s="160">
        <f>IF('Indicator Data'!M71="No data","x",'Indicator Data'!M71)</f>
        <v>1</v>
      </c>
      <c r="V69" s="58">
        <f t="shared" si="31"/>
        <v>0.6</v>
      </c>
      <c r="W69" s="57" t="str">
        <f>IF('Indicator Data'!AI71="No data","x",ROUND(IF('Indicator Data'!AI71&gt;W$86,10,IF('Indicator Data'!AI71&lt;W$85,0,10-(W$86-'Indicator Data'!AI71)/(W$86-W$85)*10)),1))</f>
        <v>x</v>
      </c>
      <c r="X69" s="57">
        <f>IF('Indicator Data'!AJ71="No data","x",ROUND(IF('Indicator Data'!AJ71&gt;X$86,10,IF('Indicator Data'!AJ71&lt;X$85,0,10-(X$86-'Indicator Data'!AJ71)/(X$86-X$85)*10)),1))</f>
        <v>5.6</v>
      </c>
      <c r="Y69" s="58">
        <f t="shared" si="41"/>
        <v>5.6</v>
      </c>
      <c r="Z69" s="57">
        <f>IF('Indicator Data'!AL71="No data","x",ROUND(IF('Indicator Data'!AL71&gt;Z$86,10,IF('Indicator Data'!AL71&lt;Z$85,0,10-(Z$86-'Indicator Data'!AL71)/(Z$86-Z$85)*10)),1))</f>
        <v>1.2</v>
      </c>
      <c r="AA69" s="58">
        <f t="shared" si="42"/>
        <v>1.2</v>
      </c>
      <c r="AB69" s="59" t="str">
        <f>IF(OR('Indicator Data'!AM71="No data",'Indicator Data'!BD71="No data"),"x",('Indicator Data'!AM71/'Indicator Data'!BD71))</f>
        <v>x</v>
      </c>
      <c r="AC69" s="58" t="str">
        <f t="shared" si="32"/>
        <v>x</v>
      </c>
      <c r="AD69" s="57">
        <f>IF('Indicator Data'!AN71="No data","x",ROUND(IF('Indicator Data'!AN71&lt;$AD$85,10,IF('Indicator Data'!AN71&gt;$AD$86,0,($AD$86-'Indicator Data'!AN71)/($AD$86-$AD$85)*10)),1))</f>
        <v>2</v>
      </c>
      <c r="AE69" s="57">
        <f>IF('Indicator Data'!AO71="No data","x",ROUND(IF('Indicator Data'!AO71&gt;$AE$86,10,IF('Indicator Data'!AO71&lt;$AE$85,0,10-($AE$86-'Indicator Data'!AO71)/($AE$86-$AE$85)*10)),1))</f>
        <v>0</v>
      </c>
      <c r="AF69" s="60">
        <f>IF('Indicator Data'!AP71="No data","x",ROUND(IF('Indicator Data'!AP71&gt;$AF$86,10,IF('Indicator Data'!AP71&lt;$AF$85,0,10-($AF$86-'Indicator Data'!AP71)/($AF$86-$AF$85)*10)),1))</f>
        <v>0.4</v>
      </c>
      <c r="AG69" s="57">
        <f t="shared" si="43"/>
        <v>0.4</v>
      </c>
      <c r="AH69" s="58">
        <f t="shared" si="33"/>
        <v>0.8</v>
      </c>
      <c r="AI69" s="61">
        <f>IF(AND(AA69="x",AC69="x"),ROUND((10-GEOMEAN(((10-Y69)/10*9+1),((10-V69)/10*9+1),((10-AH69)/10*9+1)))/9*10,1),IF(AND(Y69="x",AC69="x"),ROUND((10-GEOMEAN(((10-V69)/10*9+1),((10-AA69)/10*9+1),((10-AH69)/10*9+1)))/9*10,1),IF(AND(AA69="x",AC69="x"),ROUND((10-GEOMEAN(((10-V69)/10*9+1),((10-Y69)/10*9+1),((10-AH69)/10*9+1)))/9*10,1),IF(AC69="x",ROUND((10-GEOMEAN(((10-V69)/10*9+1),((10-Y69)/10*9+1),((10-AA69)/10*9+1),((10-AH69)/10*9+1)))/9*10,1),IF(AC69&lt;ROUND((10-GEOMEAN(((10-V69)/10*9+1),((10-Y69)/10*9+1),((10-AA69)/10*9+1),((10-AH69)/10*9+1)))/9*10,1),ROUND((10-GEOMEAN(((10-V69)/10*9+1),((10-Y69)/10*9+1),((10-AA69)/10*9+1),((10-AH69)/10*9+1)))/9*10,1),ROUND((10-GEOMEAN(((10-V69)/10*9+1),((10-Y69)/10*9+1),((10-AA69)/10*9+1),((10-AC69)/10*9+1),((10-AH69)/10*9+1)))/9*10,1))))))</f>
        <v>2.2999999999999998</v>
      </c>
    </row>
    <row r="70" spans="1:35" s="3" customFormat="1">
      <c r="A70" s="225" t="s">
        <v>6</v>
      </c>
      <c r="B70" s="90" t="s">
        <v>327</v>
      </c>
      <c r="C70" s="273" t="s">
        <v>400</v>
      </c>
      <c r="D70" s="57">
        <f>ROUND(IF('Indicator Data'!P72="No data",IF((0.1233*LN('Indicator Data'!AR72)-0.4559)&gt;D$86,0,IF((0.1233*LN('Indicator Data'!AR72)-0.4559)&lt;D$85,10,(D$86-(0.1233*LN('Indicator Data'!AR72)-0.4559))/(D$86-D$85)*10)),IF('Indicator Data'!P72&gt;D$86,0,IF('Indicator Data'!P72&lt;D$85,10,(D$86-'Indicator Data'!P72)/(D$86-D$85)*10))),1)</f>
        <v>4.5</v>
      </c>
      <c r="E70" s="57">
        <f>IF('Indicator Data'!Q72="No data","x",ROUND((IF('Indicator Data'!Q72&gt;E$86,10,IF('Indicator Data'!Q72&lt;E$85,0,10-(E$86-'Indicator Data'!Q72)/(E$86-E$85)*10))),1))</f>
        <v>3.5</v>
      </c>
      <c r="F70" s="160">
        <f>IF('Indicator Data'!AK72="No data","x",ROUND(IF('Indicator Data'!AK72&gt;F$86,10,IF('Indicator Data'!AK72&lt;F$85,0,10-(F$86-'Indicator Data'!AK72)/(F$86-F$85)*10)),1))</f>
        <v>10</v>
      </c>
      <c r="G70" s="58">
        <f t="shared" si="35"/>
        <v>7.3</v>
      </c>
      <c r="H70" s="146">
        <f>IF(OR('Indicator Data'!S72="No data",'Indicator Data'!T72="No data"),"x",IF(OR('Indicator Data'!U72="No data",'Indicator Data'!V72="No data"),1-(POWER((POWER(POWER((POWER((10/IF('Indicator Data'!S72&lt;10,10,'Indicator Data'!S72))*(1/'Indicator Data'!T72),0.5))*('Indicator Data'!W72)*('Indicator Data'!Y72),(1/3)),-1)+POWER(POWER((1*('Indicator Data'!X72)*('Indicator Data'!Z72)),(1/3)),-1))/2,-1)/POWER((((POWER((10/IF('Indicator Data'!S72&lt;10,10,'Indicator Data'!S72))*(1/'Indicator Data'!T72),0.5)+1)/2)*(('Indicator Data'!W72+'Indicator Data'!X72)/2)*(('Indicator Data'!Y72+'Indicator Data'!Z72)/2)),(1/3))),IF(OR('Indicator Data'!S72="No data",'Indicator Data'!T72="No data"),"x",1-(POWER((POWER(POWER((POWER((10/IF('Indicator Data'!S72&lt;10,10,'Indicator Data'!S72))*(1/'Indicator Data'!T72),0.5))*(POWER(('Indicator Data'!W72*'Indicator Data'!U72),0.5))*('Indicator Data'!Y72),(1/3)),-1)+POWER(POWER(1*(POWER(('Indicator Data'!X72*'Indicator Data'!V72),0.5))*('Indicator Data'!Z72),(1/3)),-1))/2,-1)/POWER((((POWER((10/IF('Indicator Data'!S72&lt;10,10,'Indicator Data'!S72))*(1/'Indicator Data'!T72),0.5)+1)/2)*((POWER(('Indicator Data'!W72*'Indicator Data'!U72),0.5)+POWER(('Indicator Data'!X72*'Indicator Data'!V72),0.5))/2)*(('Indicator Data'!Y72+'Indicator Data'!Z72)/2)),(1/3))))))</f>
        <v>0.36300736484634799</v>
      </c>
      <c r="I70" s="57">
        <f t="shared" si="36"/>
        <v>6.6</v>
      </c>
      <c r="J70" s="57">
        <f>IF('Indicator Data'!AA72="No data","x",ROUND(IF('Indicator Data'!AA72&gt;J$86,10,IF('Indicator Data'!AA72&lt;J$85,0,10-(J$86-'Indicator Data'!AA72)/(J$86-J$85)*10)),1))</f>
        <v>4.5</v>
      </c>
      <c r="K70" s="58">
        <f t="shared" si="37"/>
        <v>5.6</v>
      </c>
      <c r="L70" s="166">
        <f>SUM(IF('Indicator Data'!AB72=0,0,'Indicator Data'!AB72/1000000),SUM('Indicator Data'!AC72:AD72))</f>
        <v>46.620000000000005</v>
      </c>
      <c r="M70" s="166">
        <f>L70/(SUM('Indicator Data'!BD$67:'Indicator Data'!BD$72))*1000000</f>
        <v>7.1161448872742818</v>
      </c>
      <c r="N70" s="57">
        <f t="shared" si="38"/>
        <v>0.2</v>
      </c>
      <c r="O70" s="57">
        <f>IF('Indicator Data'!AE72="No data","x",ROUND(IF('Indicator Data'!AE72&gt;O$86,10,IF('Indicator Data'!AE72&lt;O$85,0,10-(O$86-'Indicator Data'!AE72)/(O$86-O$85)*10)),1))</f>
        <v>0.1</v>
      </c>
      <c r="P70" s="160">
        <f>IF('Indicator Data'!R72="No data","x",ROUND(IF('Indicator Data'!R72&gt;P$86,10,IF('Indicator Data'!R72&lt;P$85,0,10-(P$86-'Indicator Data'!R72)/(P$86-P$85)*10)),1))</f>
        <v>0</v>
      </c>
      <c r="Q70" s="58">
        <f t="shared" si="39"/>
        <v>0.1</v>
      </c>
      <c r="R70" s="61">
        <f t="shared" si="40"/>
        <v>5.0999999999999996</v>
      </c>
      <c r="S70" s="146">
        <f>IF(AND('Indicator Data'!AF72="No data",'Indicator Data'!AG72="No data",'Indicator Data'!AH72="No data"),"x",SUM('Indicator Data'!AF72:AH72))</f>
        <v>1.091539083972E-3</v>
      </c>
      <c r="T70" s="160">
        <f t="shared" si="44"/>
        <v>0.2</v>
      </c>
      <c r="U70" s="160">
        <f>IF('Indicator Data'!M72="No data","x",'Indicator Data'!M72)</f>
        <v>7</v>
      </c>
      <c r="V70" s="58">
        <f>ROUND(IF(T70="x",U70,IF(U70="x",T70,(10-GEOMEAN(((10-T70)/10*9+1),((10-U70)/10*9+1))))/9*10),1)</f>
        <v>4.4000000000000004</v>
      </c>
      <c r="W70" s="57" t="str">
        <f>IF('Indicator Data'!AI72="No data","x",ROUND(IF('Indicator Data'!AI72&gt;W$86,10,IF('Indicator Data'!AI72&lt;W$85,0,10-(W$86-'Indicator Data'!AI72)/(W$86-W$85)*10)),1))</f>
        <v>x</v>
      </c>
      <c r="X70" s="57">
        <f>IF('Indicator Data'!AJ72="No data","x",ROUND(IF('Indicator Data'!AJ72&gt;X$86,10,IF('Indicator Data'!AJ72&lt;X$85,0,10-(X$86-'Indicator Data'!AJ72)/(X$86-X$85)*10)),1))</f>
        <v>5.6</v>
      </c>
      <c r="Y70" s="58">
        <f t="shared" si="41"/>
        <v>5.6</v>
      </c>
      <c r="Z70" s="57">
        <f>IF('Indicator Data'!AL72="No data","x",ROUND(IF('Indicator Data'!AL72&gt;Z$86,10,IF('Indicator Data'!AL72&lt;Z$85,0,10-(Z$86-'Indicator Data'!AL72)/(Z$86-Z$85)*10)),1))</f>
        <v>2.5</v>
      </c>
      <c r="AA70" s="58">
        <f t="shared" si="42"/>
        <v>2.5</v>
      </c>
      <c r="AB70" s="59" t="str">
        <f>IF(OR('Indicator Data'!AM72="No data",'Indicator Data'!BD72="No data"),"x",('Indicator Data'!AM72/'Indicator Data'!BD72))</f>
        <v>x</v>
      </c>
      <c r="AC70" s="58" t="str">
        <f t="shared" si="32"/>
        <v>x</v>
      </c>
      <c r="AD70" s="57">
        <f>IF('Indicator Data'!AN72="No data","x",ROUND(IF('Indicator Data'!AN72&lt;$AD$85,10,IF('Indicator Data'!AN72&gt;$AD$86,0,($AD$86-'Indicator Data'!AN72)/($AD$86-$AD$85)*10)),1))</f>
        <v>2</v>
      </c>
      <c r="AE70" s="57">
        <f>IF('Indicator Data'!AO72="No data","x",ROUND(IF('Indicator Data'!AO72&gt;$AE$86,10,IF('Indicator Data'!AO72&lt;$AE$85,0,10-($AE$86-'Indicator Data'!AO72)/($AE$86-$AE$85)*10)),1))</f>
        <v>0</v>
      </c>
      <c r="AF70" s="60">
        <f>IF('Indicator Data'!AP72="No data","x",ROUND(IF('Indicator Data'!AP72&gt;$AF$86,10,IF('Indicator Data'!AP72&lt;$AF$85,0,10-($AF$86-'Indicator Data'!AP72)/($AF$86-$AF$85)*10)),1))</f>
        <v>0.4</v>
      </c>
      <c r="AG70" s="57">
        <f t="shared" si="43"/>
        <v>0.4</v>
      </c>
      <c r="AH70" s="58">
        <f t="shared" si="33"/>
        <v>0.8</v>
      </c>
      <c r="AI70" s="61">
        <f>IF(AND(AA70="x",AC70="x"),ROUND((10-GEOMEAN(((10-Y70)/10*9+1),((10-V70)/10*9+1),((10-AH70)/10*9+1)))/9*10,1),IF(AND(Y70="x",AC70="x"),ROUND((10-GEOMEAN(((10-V70)/10*9+1),((10-AA70)/10*9+1),((10-AH70)/10*9+1)))/9*10,1),IF(AND(AA70="x",AC70="x"),ROUND((10-GEOMEAN(((10-V70)/10*9+1),((10-Y70)/10*9+1),((10-AH70)/10*9+1)))/9*10,1),IF(AC70="x",ROUND((10-GEOMEAN(((10-V70)/10*9+1),((10-Y70)/10*9+1),((10-AA70)/10*9+1),((10-AH70)/10*9+1)))/9*10,1),IF(AC70&lt;ROUND((10-GEOMEAN(((10-V70)/10*9+1),((10-Y70)/10*9+1),((10-AA70)/10*9+1),((10-AH70)/10*9+1)))/9*10,1),ROUND((10-GEOMEAN(((10-V70)/10*9+1),((10-Y70)/10*9+1),((10-AA70)/10*9+1),((10-AH70)/10*9+1)))/9*10,1),ROUND((10-GEOMEAN(((10-V70)/10*9+1),((10-Y70)/10*9+1),((10-AA70)/10*9+1),((10-AC70)/10*9+1),((10-AH70)/10*9+1)))/9*10,1))))))</f>
        <v>3.5</v>
      </c>
    </row>
    <row r="71" spans="1:35" s="3" customFormat="1">
      <c r="A71" s="226" t="s">
        <v>7</v>
      </c>
      <c r="B71" s="228" t="s">
        <v>738</v>
      </c>
      <c r="C71" s="274" t="s">
        <v>401</v>
      </c>
      <c r="D71" s="242">
        <f>ROUND(IF('Indicator Data'!P73="No data",IF((0.1233*LN('Indicator Data'!AR73)-0.4559)&gt;D$86,0,IF((0.1233*LN('Indicator Data'!AR73)-0.4559)&lt;D$85,10,(D$86-(0.1233*LN('Indicator Data'!AR73)-0.4559))/(D$86-D$85)*10)),IF('Indicator Data'!P73&gt;D$86,0,IF('Indicator Data'!P73&lt;D$85,10,(D$86-'Indicator Data'!P73)/(D$86-D$85)*10))),1)</f>
        <v>5.5</v>
      </c>
      <c r="E71" s="242">
        <f>IF('Indicator Data'!Q73="No data","x",ROUND((IF('Indicator Data'!Q73&gt;E$86,10,IF('Indicator Data'!Q73&lt;E$85,0,10-(E$86-'Indicator Data'!Q73)/(E$86-E$85)*10))),1))</f>
        <v>0.9</v>
      </c>
      <c r="F71" s="243">
        <f>IF('Indicator Data'!AK73="No data","x",ROUND(IF('Indicator Data'!AK73&gt;F$86,10,IF('Indicator Data'!AK73&lt;F$85,0,10-(F$86-'Indicator Data'!AK73)/(F$86-F$85)*10)),1))</f>
        <v>3</v>
      </c>
      <c r="G71" s="244">
        <f t="shared" si="35"/>
        <v>3.4</v>
      </c>
      <c r="H71" s="245">
        <f>IF(OR('Indicator Data'!S73="No data",'Indicator Data'!T73="No data"),"x",IF(OR('Indicator Data'!U73="No data",'Indicator Data'!V73="No data"),1-(POWER((POWER(POWER((POWER((10/IF('Indicator Data'!S73&lt;10,10,'Indicator Data'!S73))*(1/'Indicator Data'!T73),0.5))*('Indicator Data'!W73)*('Indicator Data'!Y73),(1/3)),-1)+POWER(POWER((1*('Indicator Data'!X73)*('Indicator Data'!Z73)),(1/3)),-1))/2,-1)/POWER((((POWER((10/IF('Indicator Data'!S73&lt;10,10,'Indicator Data'!S73))*(1/'Indicator Data'!T73),0.5)+1)/2)*(('Indicator Data'!W73+'Indicator Data'!X73)/2)*(('Indicator Data'!Y73+'Indicator Data'!Z73)/2)),(1/3))),IF(OR('Indicator Data'!S73="No data",'Indicator Data'!T73="No data"),"x",1-(POWER((POWER(POWER((POWER((10/IF('Indicator Data'!S73&lt;10,10,'Indicator Data'!S73))*(1/'Indicator Data'!T73),0.5))*(POWER(('Indicator Data'!W73*'Indicator Data'!U73),0.5))*('Indicator Data'!Y73),(1/3)),-1)+POWER(POWER(1*(POWER(('Indicator Data'!X73*'Indicator Data'!V73),0.5))*('Indicator Data'!Z73),(1/3)),-1))/2,-1)/POWER((((POWER((10/IF('Indicator Data'!S73&lt;10,10,'Indicator Data'!S73))*(1/'Indicator Data'!T73),0.5)+1)/2)*((POWER(('Indicator Data'!W73*'Indicator Data'!U73),0.5)+POWER(('Indicator Data'!X73*'Indicator Data'!V73),0.5))/2)*(('Indicator Data'!Y73+'Indicator Data'!Z73)/2)),(1/3))))))</f>
        <v>0.231329345525631</v>
      </c>
      <c r="I71" s="242">
        <f t="shared" si="36"/>
        <v>4.2</v>
      </c>
      <c r="J71" s="242">
        <f>IF('Indicator Data'!AA73="No data","x",ROUND(IF('Indicator Data'!AA73&gt;J$86,10,IF('Indicator Data'!AA73&lt;J$85,0,10-(J$86-'Indicator Data'!AA73)/(J$86-J$85)*10)),1))</f>
        <v>4.0999999999999996</v>
      </c>
      <c r="K71" s="244">
        <f t="shared" si="37"/>
        <v>4.2</v>
      </c>
      <c r="L71" s="246">
        <f>SUM(IF('Indicator Data'!AB73=0,0,'Indicator Data'!AB73/1000000),SUM('Indicator Data'!AC73:AD73))</f>
        <v>399.80905000000001</v>
      </c>
      <c r="M71" s="246">
        <f>L71/(SUM('Indicator Data'!BD$73:'Indicator Data'!BD$86))*1000000</f>
        <v>12.887712144411314</v>
      </c>
      <c r="N71" s="242">
        <f t="shared" si="38"/>
        <v>0.4</v>
      </c>
      <c r="O71" s="242">
        <f>IF('Indicator Data'!AE73="No data","x",ROUND(IF('Indicator Data'!AE73&gt;O$86,10,IF('Indicator Data'!AE73&lt;O$85,0,10-(O$86-'Indicator Data'!AE73)/(O$86-O$85)*10)),1))</f>
        <v>0.6</v>
      </c>
      <c r="P71" s="243">
        <f>IF('Indicator Data'!R73="No data","x",ROUND(IF('Indicator Data'!R73&gt;P$86,10,IF('Indicator Data'!R73&lt;P$85,0,10-(P$86-'Indicator Data'!R73)/(P$86-P$85)*10)),1))</f>
        <v>1.8</v>
      </c>
      <c r="Q71" s="244">
        <f t="shared" si="39"/>
        <v>0.9</v>
      </c>
      <c r="R71" s="249">
        <f t="shared" si="40"/>
        <v>3</v>
      </c>
      <c r="S71" s="245">
        <f>IF(AND('Indicator Data'!AF73="No data",'Indicator Data'!AG73="No data",'Indicator Data'!AH73="No data"),"x",SUM('Indicator Data'!AF73:AH73))</f>
        <v>2.7982915625170001E-3</v>
      </c>
      <c r="T71" s="243">
        <f t="shared" si="44"/>
        <v>0.6</v>
      </c>
      <c r="U71" s="243">
        <f>IF('Indicator Data'!M73="No data","x",'Indicator Data'!M73)</f>
        <v>1</v>
      </c>
      <c r="V71" s="244">
        <f t="shared" si="31"/>
        <v>0.8</v>
      </c>
      <c r="W71" s="242">
        <f>IF('Indicator Data'!AI73="No data","x",ROUND(IF('Indicator Data'!AI73&gt;W$86,10,IF('Indicator Data'!AI73&lt;W$85,0,10-(W$86-'Indicator Data'!AI73)/(W$86-W$85)*10)),1))</f>
        <v>4.4000000000000004</v>
      </c>
      <c r="X71" s="242">
        <f>IF('Indicator Data'!AJ73="No data","x",ROUND(IF('Indicator Data'!AJ73&gt;X$86,10,IF('Indicator Data'!AJ73&lt;X$85,0,10-(X$86-'Indicator Data'!AJ73)/(X$86-X$85)*10)),1))</f>
        <v>3.5</v>
      </c>
      <c r="Y71" s="244">
        <f t="shared" si="41"/>
        <v>4</v>
      </c>
      <c r="Z71" s="242">
        <f>IF('Indicator Data'!AL73="No data","x",ROUND(IF('Indicator Data'!AL73&gt;Z$86,10,IF('Indicator Data'!AL73&lt;Z$85,0,10-(Z$86-'Indicator Data'!AL73)/(Z$86-Z$85)*10)),1))</f>
        <v>0.4</v>
      </c>
      <c r="AA71" s="244">
        <f t="shared" si="42"/>
        <v>0.4</v>
      </c>
      <c r="AB71" s="247" t="str">
        <f>IF(OR('Indicator Data'!AM73="No data",'Indicator Data'!BD73="No data"),"x",('Indicator Data'!AM73/'Indicator Data'!BD73))</f>
        <v>x</v>
      </c>
      <c r="AC71" s="244" t="str">
        <f t="shared" si="32"/>
        <v>x</v>
      </c>
      <c r="AD71" s="242">
        <f>IF('Indicator Data'!AN73="No data","x",ROUND(IF('Indicator Data'!AN73&lt;$AD$85,10,IF('Indicator Data'!AN73&gt;$AD$86,0,($AD$86-'Indicator Data'!AN73)/($AD$86-$AD$85)*10)),1))</f>
        <v>4.3</v>
      </c>
      <c r="AE71" s="242">
        <f>IF('Indicator Data'!AO73="No data","x",ROUND(IF('Indicator Data'!AO73&gt;$AE$86,10,IF('Indicator Data'!AO73&lt;$AE$85,0,10-($AE$86-'Indicator Data'!AO73)/($AE$86-$AE$85)*10)),1))</f>
        <v>0</v>
      </c>
      <c r="AF71" s="248">
        <f>IF('Indicator Data'!AP73="No data","x",ROUND(IF('Indicator Data'!AP73&gt;$AF$86,10,IF('Indicator Data'!AP73&lt;$AF$85,0,10-($AF$86-'Indicator Data'!AP73)/($AF$86-$AF$85)*10)),1))</f>
        <v>2</v>
      </c>
      <c r="AG71" s="242">
        <f t="shared" si="43"/>
        <v>2</v>
      </c>
      <c r="AH71" s="244">
        <f t="shared" si="33"/>
        <v>2.1</v>
      </c>
      <c r="AI71" s="249">
        <f t="shared" ref="AI71:AI76" si="45">IF(AND(AA71="x",AC71="x"),ROUND((10-GEOMEAN(((10-Y71)/10*9+1),((10-V71)/10*9+1),((10-AH71)/10*9+1)))/9*10,1),IF(AND(Y71="x",AC71="x"),ROUND((10-GEOMEAN(((10-V71)/10*9+1),((10-AA71)/10*9+1),((10-AH71)/10*9+1)))/9*10,1),IF(AND(AA71="x",AC71="x"),ROUND((10-GEOMEAN(((10-V71)/10*9+1),((10-Y71)/10*9+1),((10-AH71)/10*9+1)))/9*10,1),IF(AC71="x",ROUND((10-GEOMEAN(((10-V71)/10*9+1),((10-Y71)/10*9+1),((10-AA71)/10*9+1),((10-AH71)/10*9+1)))/9*10,1),IF(AC71&lt;ROUND((10-GEOMEAN(((10-V71)/10*9+1),((10-Y71)/10*9+1),((10-AA71)/10*9+1),((10-AH71)/10*9+1)))/9*10,1),ROUND((10-GEOMEAN(((10-V71)/10*9+1),((10-Y71)/10*9+1),((10-AA71)/10*9+1),((10-AH71)/10*9+1)))/9*10,1),ROUND((10-GEOMEAN(((10-V71)/10*9+1),((10-Y71)/10*9+1),((10-AA71)/10*9+1),((10-AC71)/10*9+1),((10-AH71)/10*9+1)))/9*10,1))))))</f>
        <v>1.9</v>
      </c>
    </row>
    <row r="72" spans="1:35" s="3" customFormat="1">
      <c r="A72" s="224" t="s">
        <v>7</v>
      </c>
      <c r="B72" s="234" t="s">
        <v>328</v>
      </c>
      <c r="C72" s="275" t="s">
        <v>402</v>
      </c>
      <c r="D72" s="57">
        <f>ROUND(IF('Indicator Data'!P74="No data",IF((0.1233*LN('Indicator Data'!AR74)-0.4559)&gt;D$86,0,IF((0.1233*LN('Indicator Data'!AR74)-0.4559)&lt;D$85,10,(D$86-(0.1233*LN('Indicator Data'!AR74)-0.4559))/(D$86-D$85)*10)),IF('Indicator Data'!P74&gt;D$86,0,IF('Indicator Data'!P74&lt;D$85,10,(D$86-'Indicator Data'!P74)/(D$86-D$85)*10))),1)</f>
        <v>4.5999999999999996</v>
      </c>
      <c r="E72" s="57">
        <f>IF('Indicator Data'!Q74="No data","x",ROUND((IF('Indicator Data'!Q74&gt;E$86,10,IF('Indicator Data'!Q74&lt;E$85,0,10-(E$86-'Indicator Data'!Q74)/(E$86-E$85)*10))),1))</f>
        <v>0.5</v>
      </c>
      <c r="F72" s="160">
        <f>IF('Indicator Data'!AK74="No data","x",ROUND(IF('Indicator Data'!AK74&gt;F$86,10,IF('Indicator Data'!AK74&lt;F$85,0,10-(F$86-'Indicator Data'!AK74)/(F$86-F$85)*10)),1))</f>
        <v>2.7</v>
      </c>
      <c r="G72" s="58">
        <f t="shared" si="35"/>
        <v>2.8</v>
      </c>
      <c r="H72" s="146">
        <f>IF(OR('Indicator Data'!S74="No data",'Indicator Data'!T74="No data"),"x",IF(OR('Indicator Data'!U74="No data",'Indicator Data'!V74="No data"),1-(POWER((POWER(POWER((POWER((10/IF('Indicator Data'!S74&lt;10,10,'Indicator Data'!S74))*(1/'Indicator Data'!T74),0.5))*('Indicator Data'!W74)*('Indicator Data'!Y74),(1/3)),-1)+POWER(POWER((1*('Indicator Data'!X74)*('Indicator Data'!Z74)),(1/3)),-1))/2,-1)/POWER((((POWER((10/IF('Indicator Data'!S74&lt;10,10,'Indicator Data'!S74))*(1/'Indicator Data'!T74),0.5)+1)/2)*(('Indicator Data'!W74+'Indicator Data'!X74)/2)*(('Indicator Data'!Y74+'Indicator Data'!Z74)/2)),(1/3))),IF(OR('Indicator Data'!S74="No data",'Indicator Data'!T74="No data"),"x",1-(POWER((POWER(POWER((POWER((10/IF('Indicator Data'!S74&lt;10,10,'Indicator Data'!S74))*(1/'Indicator Data'!T74),0.5))*(POWER(('Indicator Data'!W74*'Indicator Data'!U74),0.5))*('Indicator Data'!Y74),(1/3)),-1)+POWER(POWER(1*(POWER(('Indicator Data'!X74*'Indicator Data'!V74),0.5))*('Indicator Data'!Z74),(1/3)),-1))/2,-1)/POWER((((POWER((10/IF('Indicator Data'!S74&lt;10,10,'Indicator Data'!S74))*(1/'Indicator Data'!T74),0.5)+1)/2)*((POWER(('Indicator Data'!W74*'Indicator Data'!U74),0.5)+POWER(('Indicator Data'!X74*'Indicator Data'!V74),0.5))/2)*(('Indicator Data'!Y74+'Indicator Data'!Z74)/2)),(1/3))))))</f>
        <v>0.19015812635030593</v>
      </c>
      <c r="I72" s="57">
        <f t="shared" si="36"/>
        <v>3.5</v>
      </c>
      <c r="J72" s="57">
        <f>IF('Indicator Data'!AA74="No data","x",ROUND(IF('Indicator Data'!AA74&gt;J$86,10,IF('Indicator Data'!AA74&lt;J$85,0,10-(J$86-'Indicator Data'!AA74)/(J$86-J$85)*10)),1))</f>
        <v>4.0999999999999996</v>
      </c>
      <c r="K72" s="58">
        <f t="shared" si="37"/>
        <v>3.8</v>
      </c>
      <c r="L72" s="166">
        <f>SUM(IF('Indicator Data'!AB74=0,0,'Indicator Data'!AB74/1000000),SUM('Indicator Data'!AC74:AD74))</f>
        <v>399.80905000000001</v>
      </c>
      <c r="M72" s="166">
        <f>L72/(SUM('Indicator Data'!BD$73:'Indicator Data'!BD$86))*1000000</f>
        <v>12.887712144411314</v>
      </c>
      <c r="N72" s="57">
        <f t="shared" si="38"/>
        <v>0.4</v>
      </c>
      <c r="O72" s="57">
        <f>IF('Indicator Data'!AE74="No data","x",ROUND(IF('Indicator Data'!AE74&gt;O$86,10,IF('Indicator Data'!AE74&lt;O$85,0,10-(O$86-'Indicator Data'!AE74)/(O$86-O$85)*10)),1))</f>
        <v>0.6</v>
      </c>
      <c r="P72" s="160">
        <f>IF('Indicator Data'!R74="No data","x",ROUND(IF('Indicator Data'!R74&gt;P$86,10,IF('Indicator Data'!R74&lt;P$85,0,10-(P$86-'Indicator Data'!R74)/(P$86-P$85)*10)),1))</f>
        <v>1.8</v>
      </c>
      <c r="Q72" s="58">
        <f t="shared" si="39"/>
        <v>0.9</v>
      </c>
      <c r="R72" s="61">
        <f t="shared" si="40"/>
        <v>2.6</v>
      </c>
      <c r="S72" s="146">
        <f>IF(AND('Indicator Data'!AF74="No data",'Indicator Data'!AG74="No data",'Indicator Data'!AH74="No data"),"x",SUM('Indicator Data'!AF74:AH74))</f>
        <v>2.7982915625170001E-3</v>
      </c>
      <c r="T72" s="160">
        <f t="shared" si="44"/>
        <v>0.6</v>
      </c>
      <c r="U72" s="160">
        <f>IF('Indicator Data'!M74="No data","x",'Indicator Data'!M74)</f>
        <v>1</v>
      </c>
      <c r="V72" s="58">
        <f t="shared" si="31"/>
        <v>0.8</v>
      </c>
      <c r="W72" s="57">
        <f>IF('Indicator Data'!AI74="No data","x",ROUND(IF('Indicator Data'!AI74&gt;W$86,10,IF('Indicator Data'!AI74&lt;W$85,0,10-(W$86-'Indicator Data'!AI74)/(W$86-W$85)*10)),1))</f>
        <v>1.9</v>
      </c>
      <c r="X72" s="57">
        <f>IF('Indicator Data'!AJ74="No data","x",ROUND(IF('Indicator Data'!AJ74&gt;X$86,10,IF('Indicator Data'!AJ74&lt;X$85,0,10-(X$86-'Indicator Data'!AJ74)/(X$86-X$85)*10)),1))</f>
        <v>3.2</v>
      </c>
      <c r="Y72" s="58">
        <f t="shared" si="41"/>
        <v>2.6</v>
      </c>
      <c r="Z72" s="57">
        <f>IF('Indicator Data'!AL74="No data","x",ROUND(IF('Indicator Data'!AL74&gt;Z$86,10,IF('Indicator Data'!AL74&lt;Z$85,0,10-(Z$86-'Indicator Data'!AL74)/(Z$86-Z$85)*10)),1))</f>
        <v>0.3</v>
      </c>
      <c r="AA72" s="58">
        <f t="shared" si="42"/>
        <v>0.3</v>
      </c>
      <c r="AB72" s="59" t="str">
        <f>IF(OR('Indicator Data'!AM74="No data",'Indicator Data'!BD74="No data"),"x",('Indicator Data'!AM74/'Indicator Data'!BD74))</f>
        <v>x</v>
      </c>
      <c r="AC72" s="58" t="str">
        <f t="shared" si="32"/>
        <v>x</v>
      </c>
      <c r="AD72" s="57">
        <f>IF('Indicator Data'!AN74="No data","x",ROUND(IF('Indicator Data'!AN74&lt;$AD$85,10,IF('Indicator Data'!AN74&gt;$AD$86,0,($AD$86-'Indicator Data'!AN74)/($AD$86-$AD$85)*10)),1))</f>
        <v>4.3</v>
      </c>
      <c r="AE72" s="57">
        <f>IF('Indicator Data'!AO74="No data","x",ROUND(IF('Indicator Data'!AO74&gt;$AE$86,10,IF('Indicator Data'!AO74&lt;$AE$85,0,10-($AE$86-'Indicator Data'!AO74)/($AE$86-$AE$85)*10)),1))</f>
        <v>0</v>
      </c>
      <c r="AF72" s="60">
        <f>IF('Indicator Data'!AP74="No data","x",ROUND(IF('Indicator Data'!AP74&gt;$AF$86,10,IF('Indicator Data'!AP74&lt;$AF$85,0,10-($AF$86-'Indicator Data'!AP74)/($AF$86-$AF$85)*10)),1))</f>
        <v>2</v>
      </c>
      <c r="AG72" s="57">
        <f t="shared" si="43"/>
        <v>2</v>
      </c>
      <c r="AH72" s="58">
        <f t="shared" si="33"/>
        <v>2.1</v>
      </c>
      <c r="AI72" s="61">
        <f t="shared" si="45"/>
        <v>1.5</v>
      </c>
    </row>
    <row r="73" spans="1:35" s="3" customFormat="1">
      <c r="A73" s="224" t="s">
        <v>7</v>
      </c>
      <c r="B73" s="234" t="s">
        <v>329</v>
      </c>
      <c r="C73" s="275" t="s">
        <v>403</v>
      </c>
      <c r="D73" s="57">
        <f>ROUND(IF('Indicator Data'!P75="No data",IF((0.1233*LN('Indicator Data'!AR75)-0.4559)&gt;D$86,0,IF((0.1233*LN('Indicator Data'!AR75)-0.4559)&lt;D$85,10,(D$86-(0.1233*LN('Indicator Data'!AR75)-0.4559))/(D$86-D$85)*10)),IF('Indicator Data'!P75&gt;D$86,0,IF('Indicator Data'!P75&lt;D$85,10,(D$86-'Indicator Data'!P75)/(D$86-D$85)*10))),1)</f>
        <v>5.2</v>
      </c>
      <c r="E73" s="57">
        <f>IF('Indicator Data'!Q75="No data","x",ROUND((IF('Indicator Data'!Q75&gt;E$86,10,IF('Indicator Data'!Q75&lt;E$85,0,10-(E$86-'Indicator Data'!Q75)/(E$86-E$85)*10))),1))</f>
        <v>0.9</v>
      </c>
      <c r="F73" s="160">
        <f>IF('Indicator Data'!AK75="No data","x",ROUND(IF('Indicator Data'!AK75&gt;F$86,10,IF('Indicator Data'!AK75&lt;F$85,0,10-(F$86-'Indicator Data'!AK75)/(F$86-F$85)*10)),1))</f>
        <v>2.5</v>
      </c>
      <c r="G73" s="58">
        <f t="shared" si="35"/>
        <v>3.1</v>
      </c>
      <c r="H73" s="146">
        <f>IF(OR('Indicator Data'!S75="No data",'Indicator Data'!T75="No data"),"x",IF(OR('Indicator Data'!U75="No data",'Indicator Data'!V75="No data"),1-(POWER((POWER(POWER((POWER((10/IF('Indicator Data'!S75&lt;10,10,'Indicator Data'!S75))*(1/'Indicator Data'!T75),0.5))*('Indicator Data'!W75)*('Indicator Data'!Y75),(1/3)),-1)+POWER(POWER((1*('Indicator Data'!X75)*('Indicator Data'!Z75)),(1/3)),-1))/2,-1)/POWER((((POWER((10/IF('Indicator Data'!S75&lt;10,10,'Indicator Data'!S75))*(1/'Indicator Data'!T75),0.5)+1)/2)*(('Indicator Data'!W75+'Indicator Data'!X75)/2)*(('Indicator Data'!Y75+'Indicator Data'!Z75)/2)),(1/3))),IF(OR('Indicator Data'!S75="No data",'Indicator Data'!T75="No data"),"x",1-(POWER((POWER(POWER((POWER((10/IF('Indicator Data'!S75&lt;10,10,'Indicator Data'!S75))*(1/'Indicator Data'!T75),0.5))*(POWER(('Indicator Data'!W75*'Indicator Data'!U75),0.5))*('Indicator Data'!Y75),(1/3)),-1)+POWER(POWER(1*(POWER(('Indicator Data'!X75*'Indicator Data'!V75),0.5))*('Indicator Data'!Z75),(1/3)),-1))/2,-1)/POWER((((POWER((10/IF('Indicator Data'!S75&lt;10,10,'Indicator Data'!S75))*(1/'Indicator Data'!T75),0.5)+1)/2)*((POWER(('Indicator Data'!W75*'Indicator Data'!U75),0.5)+POWER(('Indicator Data'!X75*'Indicator Data'!V75),0.5))/2)*(('Indicator Data'!Y75+'Indicator Data'!Z75)/2)),(1/3))))))</f>
        <v>0.24406855537273942</v>
      </c>
      <c r="I73" s="57">
        <f t="shared" si="36"/>
        <v>4.4000000000000004</v>
      </c>
      <c r="J73" s="57">
        <f>IF('Indicator Data'!AA75="No data","x",ROUND(IF('Indicator Data'!AA75&gt;J$86,10,IF('Indicator Data'!AA75&lt;J$85,0,10-(J$86-'Indicator Data'!AA75)/(J$86-J$85)*10)),1))</f>
        <v>4.0999999999999996</v>
      </c>
      <c r="K73" s="58">
        <f t="shared" si="37"/>
        <v>4.3</v>
      </c>
      <c r="L73" s="166">
        <f>SUM(IF('Indicator Data'!AB75=0,0,'Indicator Data'!AB75/1000000),SUM('Indicator Data'!AC75:AD75))</f>
        <v>399.80905000000001</v>
      </c>
      <c r="M73" s="166">
        <f>L73/(SUM('Indicator Data'!BD$73:'Indicator Data'!BD$86))*1000000</f>
        <v>12.887712144411314</v>
      </c>
      <c r="N73" s="57">
        <f t="shared" si="38"/>
        <v>0.4</v>
      </c>
      <c r="O73" s="57">
        <f>IF('Indicator Data'!AE75="No data","x",ROUND(IF('Indicator Data'!AE75&gt;O$86,10,IF('Indicator Data'!AE75&lt;O$85,0,10-(O$86-'Indicator Data'!AE75)/(O$86-O$85)*10)),1))</f>
        <v>0.6</v>
      </c>
      <c r="P73" s="160">
        <f>IF('Indicator Data'!R75="No data","x",ROUND(IF('Indicator Data'!R75&gt;P$86,10,IF('Indicator Data'!R75&lt;P$85,0,10-(P$86-'Indicator Data'!R75)/(P$86-P$85)*10)),1))</f>
        <v>1.8</v>
      </c>
      <c r="Q73" s="58">
        <f t="shared" si="39"/>
        <v>0.9</v>
      </c>
      <c r="R73" s="61">
        <f t="shared" si="40"/>
        <v>2.9</v>
      </c>
      <c r="S73" s="146">
        <f>IF(AND('Indicator Data'!AF75="No data",'Indicator Data'!AG75="No data",'Indicator Data'!AH75="No data"),"x",SUM('Indicator Data'!AF75:AH75))</f>
        <v>2.7982915625170001E-3</v>
      </c>
      <c r="T73" s="160">
        <f t="shared" si="44"/>
        <v>0.6</v>
      </c>
      <c r="U73" s="160">
        <f>IF('Indicator Data'!M75="No data","x",'Indicator Data'!M75)</f>
        <v>1</v>
      </c>
      <c r="V73" s="58">
        <f t="shared" si="31"/>
        <v>0.8</v>
      </c>
      <c r="W73" s="57">
        <f>IF('Indicator Data'!AI75="No data","x",ROUND(IF('Indicator Data'!AI75&gt;W$86,10,IF('Indicator Data'!AI75&lt;W$85,0,10-(W$86-'Indicator Data'!AI75)/(W$86-W$85)*10)),1))</f>
        <v>2.1</v>
      </c>
      <c r="X73" s="57">
        <f>IF('Indicator Data'!AJ75="No data","x",ROUND(IF('Indicator Data'!AJ75&gt;X$86,10,IF('Indicator Data'!AJ75&lt;X$85,0,10-(X$86-'Indicator Data'!AJ75)/(X$86-X$85)*10)),1))</f>
        <v>3</v>
      </c>
      <c r="Y73" s="58">
        <f t="shared" si="41"/>
        <v>2.6</v>
      </c>
      <c r="Z73" s="57">
        <f>IF('Indicator Data'!AL75="No data","x",ROUND(IF('Indicator Data'!AL75&gt;Z$86,10,IF('Indicator Data'!AL75&lt;Z$85,0,10-(Z$86-'Indicator Data'!AL75)/(Z$86-Z$85)*10)),1))</f>
        <v>0.3</v>
      </c>
      <c r="AA73" s="58">
        <f t="shared" si="42"/>
        <v>0.3</v>
      </c>
      <c r="AB73" s="59" t="str">
        <f>IF(OR('Indicator Data'!AM75="No data",'Indicator Data'!BD75="No data"),"x",('Indicator Data'!AM75/'Indicator Data'!BD75))</f>
        <v>x</v>
      </c>
      <c r="AC73" s="58" t="str">
        <f t="shared" si="32"/>
        <v>x</v>
      </c>
      <c r="AD73" s="57">
        <f>IF('Indicator Data'!AN75="No data","x",ROUND(IF('Indicator Data'!AN75&lt;$AD$85,10,IF('Indicator Data'!AN75&gt;$AD$86,0,($AD$86-'Indicator Data'!AN75)/($AD$86-$AD$85)*10)),1))</f>
        <v>4.3</v>
      </c>
      <c r="AE73" s="57">
        <f>IF('Indicator Data'!AO75="No data","x",ROUND(IF('Indicator Data'!AO75&gt;$AE$86,10,IF('Indicator Data'!AO75&lt;$AE$85,0,10-($AE$86-'Indicator Data'!AO75)/($AE$86-$AE$85)*10)),1))</f>
        <v>0</v>
      </c>
      <c r="AF73" s="60">
        <f>IF('Indicator Data'!AP75="No data","x",ROUND(IF('Indicator Data'!AP75&gt;$AF$86,10,IF('Indicator Data'!AP75&lt;$AF$85,0,10-($AF$86-'Indicator Data'!AP75)/($AF$86-$AF$85)*10)),1))</f>
        <v>2</v>
      </c>
      <c r="AG73" s="57">
        <f t="shared" si="43"/>
        <v>2</v>
      </c>
      <c r="AH73" s="58">
        <f t="shared" si="33"/>
        <v>2.1</v>
      </c>
      <c r="AI73" s="61">
        <f t="shared" si="45"/>
        <v>1.5</v>
      </c>
    </row>
    <row r="74" spans="1:35" s="3" customFormat="1">
      <c r="A74" s="224" t="s">
        <v>7</v>
      </c>
      <c r="B74" s="234" t="s">
        <v>739</v>
      </c>
      <c r="C74" s="275" t="s">
        <v>404</v>
      </c>
      <c r="D74" s="57">
        <f>ROUND(IF('Indicator Data'!P76="No data",IF((0.1233*LN('Indicator Data'!AR76)-0.4559)&gt;D$86,0,IF((0.1233*LN('Indicator Data'!AR76)-0.4559)&lt;D$85,10,(D$86-(0.1233*LN('Indicator Data'!AR76)-0.4559))/(D$86-D$85)*10)),IF('Indicator Data'!P76&gt;D$86,0,IF('Indicator Data'!P76&lt;D$85,10,(D$86-'Indicator Data'!P76)/(D$86-D$85)*10))),1)</f>
        <v>5</v>
      </c>
      <c r="E74" s="57">
        <f>IF('Indicator Data'!Q76="No data","x",ROUND((IF('Indicator Data'!Q76&gt;E$86,10,IF('Indicator Data'!Q76&lt;E$85,0,10-(E$86-'Indicator Data'!Q76)/(E$86-E$85)*10))),1))</f>
        <v>1.4</v>
      </c>
      <c r="F74" s="160">
        <f>IF('Indicator Data'!AK76="No data","x",ROUND(IF('Indicator Data'!AK76&gt;F$86,10,IF('Indicator Data'!AK76&lt;F$85,0,10-(F$86-'Indicator Data'!AK76)/(F$86-F$85)*10)),1))</f>
        <v>2.7</v>
      </c>
      <c r="G74" s="58">
        <f t="shared" si="35"/>
        <v>3.2</v>
      </c>
      <c r="H74" s="146">
        <f>IF(OR('Indicator Data'!S76="No data",'Indicator Data'!T76="No data"),"x",IF(OR('Indicator Data'!U76="No data",'Indicator Data'!V76="No data"),1-(POWER((POWER(POWER((POWER((10/IF('Indicator Data'!S76&lt;10,10,'Indicator Data'!S76))*(1/'Indicator Data'!T76),0.5))*('Indicator Data'!W76)*('Indicator Data'!Y76),(1/3)),-1)+POWER(POWER((1*('Indicator Data'!X76)*('Indicator Data'!Z76)),(1/3)),-1))/2,-1)/POWER((((POWER((10/IF('Indicator Data'!S76&lt;10,10,'Indicator Data'!S76))*(1/'Indicator Data'!T76),0.5)+1)/2)*(('Indicator Data'!W76+'Indicator Data'!X76)/2)*(('Indicator Data'!Y76+'Indicator Data'!Z76)/2)),(1/3))),IF(OR('Indicator Data'!S76="No data",'Indicator Data'!T76="No data"),"x",1-(POWER((POWER(POWER((POWER((10/IF('Indicator Data'!S76&lt;10,10,'Indicator Data'!S76))*(1/'Indicator Data'!T76),0.5))*(POWER(('Indicator Data'!W76*'Indicator Data'!U76),0.5))*('Indicator Data'!Y76),(1/3)),-1)+POWER(POWER(1*(POWER(('Indicator Data'!X76*'Indicator Data'!V76),0.5))*('Indicator Data'!Z76),(1/3)),-1))/2,-1)/POWER((((POWER((10/IF('Indicator Data'!S76&lt;10,10,'Indicator Data'!S76))*(1/'Indicator Data'!T76),0.5)+1)/2)*((POWER(('Indicator Data'!W76*'Indicator Data'!U76),0.5)+POWER(('Indicator Data'!X76*'Indicator Data'!V76),0.5))/2)*(('Indicator Data'!Y76+'Indicator Data'!Z76)/2)),(1/3))))))</f>
        <v>0.18914467110948519</v>
      </c>
      <c r="I74" s="57">
        <f t="shared" si="36"/>
        <v>3.4</v>
      </c>
      <c r="J74" s="57">
        <f>IF('Indicator Data'!AA76="No data","x",ROUND(IF('Indicator Data'!AA76&gt;J$86,10,IF('Indicator Data'!AA76&lt;J$85,0,10-(J$86-'Indicator Data'!AA76)/(J$86-J$85)*10)),1))</f>
        <v>4.0999999999999996</v>
      </c>
      <c r="K74" s="58">
        <f t="shared" si="37"/>
        <v>3.8</v>
      </c>
      <c r="L74" s="166">
        <f>SUM(IF('Indicator Data'!AB76=0,0,'Indicator Data'!AB76/1000000),SUM('Indicator Data'!AC76:AD76))</f>
        <v>399.80905000000001</v>
      </c>
      <c r="M74" s="166">
        <f>L74/(SUM('Indicator Data'!BD$73:'Indicator Data'!BD$86))*1000000</f>
        <v>12.887712144411314</v>
      </c>
      <c r="N74" s="57">
        <f t="shared" si="38"/>
        <v>0.4</v>
      </c>
      <c r="O74" s="57">
        <f>IF('Indicator Data'!AE76="No data","x",ROUND(IF('Indicator Data'!AE76&gt;O$86,10,IF('Indicator Data'!AE76&lt;O$85,0,10-(O$86-'Indicator Data'!AE76)/(O$86-O$85)*10)),1))</f>
        <v>0.6</v>
      </c>
      <c r="P74" s="160">
        <f>IF('Indicator Data'!R76="No data","x",ROUND(IF('Indicator Data'!R76&gt;P$86,10,IF('Indicator Data'!R76&lt;P$85,0,10-(P$86-'Indicator Data'!R76)/(P$86-P$85)*10)),1))</f>
        <v>1.8</v>
      </c>
      <c r="Q74" s="58">
        <f t="shared" si="39"/>
        <v>0.9</v>
      </c>
      <c r="R74" s="61">
        <f t="shared" si="40"/>
        <v>2.8</v>
      </c>
      <c r="S74" s="146">
        <f>IF(AND('Indicator Data'!AF76="No data",'Indicator Data'!AG76="No data",'Indicator Data'!AH76="No data"),"x",SUM('Indicator Data'!AF76:AH76))</f>
        <v>2.7982915625170001E-3</v>
      </c>
      <c r="T74" s="160">
        <f t="shared" si="44"/>
        <v>0.6</v>
      </c>
      <c r="U74" s="160">
        <f>IF('Indicator Data'!M76="No data","x",'Indicator Data'!M76)</f>
        <v>1</v>
      </c>
      <c r="V74" s="58">
        <f>ROUND(IF(T74="x",U74,IF(U74="x",T74,(10-GEOMEAN(((10-T74)/10*9+1),((10-U74)/10*9+1))))/9*10),1)</f>
        <v>0.8</v>
      </c>
      <c r="W74" s="57">
        <f>IF('Indicator Data'!AI76="No data","x",ROUND(IF('Indicator Data'!AI76&gt;W$86,10,IF('Indicator Data'!AI76&lt;W$85,0,10-(W$86-'Indicator Data'!AI76)/(W$86-W$85)*10)),1))</f>
        <v>1.2</v>
      </c>
      <c r="X74" s="57">
        <f>IF('Indicator Data'!AJ76="No data","x",ROUND(IF('Indicator Data'!AJ76&gt;X$86,10,IF('Indicator Data'!AJ76&lt;X$85,0,10-(X$86-'Indicator Data'!AJ76)/(X$86-X$85)*10)),1))</f>
        <v>3.2</v>
      </c>
      <c r="Y74" s="58">
        <f t="shared" si="41"/>
        <v>2.2000000000000002</v>
      </c>
      <c r="Z74" s="57">
        <f>IF('Indicator Data'!AL76="No data","x",ROUND(IF('Indicator Data'!AL76&gt;Z$86,10,IF('Indicator Data'!AL76&lt;Z$85,0,10-(Z$86-'Indicator Data'!AL76)/(Z$86-Z$85)*10)),1))</f>
        <v>0.2</v>
      </c>
      <c r="AA74" s="58">
        <f t="shared" si="42"/>
        <v>0.2</v>
      </c>
      <c r="AB74" s="59" t="str">
        <f>IF(OR('Indicator Data'!AM76="No data",'Indicator Data'!BD76="No data"),"x",('Indicator Data'!AM76/'Indicator Data'!BD76))</f>
        <v>x</v>
      </c>
      <c r="AC74" s="58" t="str">
        <f t="shared" si="32"/>
        <v>x</v>
      </c>
      <c r="AD74" s="57">
        <f>IF('Indicator Data'!AN76="No data","x",ROUND(IF('Indicator Data'!AN76&lt;$AD$85,10,IF('Indicator Data'!AN76&gt;$AD$86,0,($AD$86-'Indicator Data'!AN76)/($AD$86-$AD$85)*10)),1))</f>
        <v>4.3</v>
      </c>
      <c r="AE74" s="57">
        <f>IF('Indicator Data'!AO76="No data","x",ROUND(IF('Indicator Data'!AO76&gt;$AE$86,10,IF('Indicator Data'!AO76&lt;$AE$85,0,10-($AE$86-'Indicator Data'!AO76)/($AE$86-$AE$85)*10)),1))</f>
        <v>0</v>
      </c>
      <c r="AF74" s="60">
        <f>IF('Indicator Data'!AP76="No data","x",ROUND(IF('Indicator Data'!AP76&gt;$AF$86,10,IF('Indicator Data'!AP76&lt;$AF$85,0,10-($AF$86-'Indicator Data'!AP76)/($AF$86-$AF$85)*10)),1))</f>
        <v>2</v>
      </c>
      <c r="AG74" s="57">
        <f t="shared" si="43"/>
        <v>2</v>
      </c>
      <c r="AH74" s="58">
        <f t="shared" si="33"/>
        <v>2.1</v>
      </c>
      <c r="AI74" s="61">
        <f t="shared" si="45"/>
        <v>1.4</v>
      </c>
    </row>
    <row r="75" spans="1:35" s="3" customFormat="1">
      <c r="A75" s="224" t="s">
        <v>7</v>
      </c>
      <c r="B75" s="234" t="s">
        <v>740</v>
      </c>
      <c r="C75" s="275" t="s">
        <v>405</v>
      </c>
      <c r="D75" s="57">
        <f>ROUND(IF('Indicator Data'!P77="No data",IF((0.1233*LN('Indicator Data'!AR77)-0.4559)&gt;D$86,0,IF((0.1233*LN('Indicator Data'!AR77)-0.4559)&lt;D$85,10,(D$86-(0.1233*LN('Indicator Data'!AR77)-0.4559))/(D$86-D$85)*10)),IF('Indicator Data'!P77&gt;D$86,0,IF('Indicator Data'!P77&lt;D$85,10,(D$86-'Indicator Data'!P77)/(D$86-D$85)*10))),1)</f>
        <v>6.8</v>
      </c>
      <c r="E75" s="57">
        <f>IF('Indicator Data'!Q77="No data","x",ROUND((IF('Indicator Data'!Q77&gt;E$86,10,IF('Indicator Data'!Q77&lt;E$85,0,10-(E$86-'Indicator Data'!Q77)/(E$86-E$85)*10))),1))</f>
        <v>0.8</v>
      </c>
      <c r="F75" s="160">
        <f>IF('Indicator Data'!AK77="No data","x",ROUND(IF('Indicator Data'!AK77&gt;F$86,10,IF('Indicator Data'!AK77&lt;F$85,0,10-(F$86-'Indicator Data'!AK77)/(F$86-F$85)*10)),1))</f>
        <v>3.2</v>
      </c>
      <c r="G75" s="58">
        <f t="shared" si="35"/>
        <v>4.0999999999999996</v>
      </c>
      <c r="H75" s="146">
        <f>IF(OR('Indicator Data'!S77="No data",'Indicator Data'!T77="No data"),"x",IF(OR('Indicator Data'!U77="No data",'Indicator Data'!V77="No data"),1-(POWER((POWER(POWER((POWER((10/IF('Indicator Data'!S77&lt;10,10,'Indicator Data'!S77))*(1/'Indicator Data'!T77),0.5))*('Indicator Data'!W77)*('Indicator Data'!Y77),(1/3)),-1)+POWER(POWER((1*('Indicator Data'!X77)*('Indicator Data'!Z77)),(1/3)),-1))/2,-1)/POWER((((POWER((10/IF('Indicator Data'!S77&lt;10,10,'Indicator Data'!S77))*(1/'Indicator Data'!T77),0.5)+1)/2)*(('Indicator Data'!W77+'Indicator Data'!X77)/2)*(('Indicator Data'!Y77+'Indicator Data'!Z77)/2)),(1/3))),IF(OR('Indicator Data'!S77="No data",'Indicator Data'!T77="No data"),"x",1-(POWER((POWER(POWER((POWER((10/IF('Indicator Data'!S77&lt;10,10,'Indicator Data'!S77))*(1/'Indicator Data'!T77),0.5))*(POWER(('Indicator Data'!W77*'Indicator Data'!U77),0.5))*('Indicator Data'!Y77),(1/3)),-1)+POWER(POWER(1*(POWER(('Indicator Data'!X77*'Indicator Data'!V77),0.5))*('Indicator Data'!Z77),(1/3)),-1))/2,-1)/POWER((((POWER((10/IF('Indicator Data'!S77&lt;10,10,'Indicator Data'!S77))*(1/'Indicator Data'!T77),0.5)+1)/2)*((POWER(('Indicator Data'!W77*'Indicator Data'!U77),0.5)+POWER(('Indicator Data'!X77*'Indicator Data'!V77),0.5))/2)*(('Indicator Data'!Y77+'Indicator Data'!Z77)/2)),(1/3))))))</f>
        <v>0.25881916535621807</v>
      </c>
      <c r="I75" s="57">
        <f t="shared" si="36"/>
        <v>4.7</v>
      </c>
      <c r="J75" s="57">
        <f>IF('Indicator Data'!AA77="No data","x",ROUND(IF('Indicator Data'!AA77&gt;J$86,10,IF('Indicator Data'!AA77&lt;J$85,0,10-(J$86-'Indicator Data'!AA77)/(J$86-J$85)*10)),1))</f>
        <v>4.0999999999999996</v>
      </c>
      <c r="K75" s="58">
        <f t="shared" si="37"/>
        <v>4.4000000000000004</v>
      </c>
      <c r="L75" s="166">
        <f>SUM(IF('Indicator Data'!AB77=0,0,'Indicator Data'!AB77/1000000),SUM('Indicator Data'!AC77:AD77))</f>
        <v>399.80905000000001</v>
      </c>
      <c r="M75" s="166">
        <f>L75/(SUM('Indicator Data'!BD$73:'Indicator Data'!BD$86))*1000000</f>
        <v>12.887712144411314</v>
      </c>
      <c r="N75" s="57">
        <f t="shared" si="38"/>
        <v>0.4</v>
      </c>
      <c r="O75" s="57">
        <f>IF('Indicator Data'!AE77="No data","x",ROUND(IF('Indicator Data'!AE77&gt;O$86,10,IF('Indicator Data'!AE77&lt;O$85,0,10-(O$86-'Indicator Data'!AE77)/(O$86-O$85)*10)),1))</f>
        <v>0.6</v>
      </c>
      <c r="P75" s="160">
        <f>IF('Indicator Data'!R77="No data","x",ROUND(IF('Indicator Data'!R77&gt;P$86,10,IF('Indicator Data'!R77&lt;P$85,0,10-(P$86-'Indicator Data'!R77)/(P$86-P$85)*10)),1))</f>
        <v>1.8</v>
      </c>
      <c r="Q75" s="58">
        <f t="shared" si="39"/>
        <v>0.9</v>
      </c>
      <c r="R75" s="61">
        <f t="shared" si="40"/>
        <v>3.4</v>
      </c>
      <c r="S75" s="146">
        <f>IF(AND('Indicator Data'!AF77="No data",'Indicator Data'!AG77="No data",'Indicator Data'!AH77="No data"),"x",SUM('Indicator Data'!AF77:AH77))</f>
        <v>2.7982915625170001E-3</v>
      </c>
      <c r="T75" s="160">
        <f t="shared" si="44"/>
        <v>0.6</v>
      </c>
      <c r="U75" s="160">
        <f>IF('Indicator Data'!M77="No data","x",'Indicator Data'!M77)</f>
        <v>1</v>
      </c>
      <c r="V75" s="58">
        <f t="shared" si="31"/>
        <v>0.8</v>
      </c>
      <c r="W75" s="57">
        <f>IF('Indicator Data'!AI77="No data","x",ROUND(IF('Indicator Data'!AI77&gt;W$86,10,IF('Indicator Data'!AI77&lt;W$85,0,10-(W$86-'Indicator Data'!AI77)/(W$86-W$85)*10)),1))</f>
        <v>1.3</v>
      </c>
      <c r="X75" s="57">
        <f>IF('Indicator Data'!AJ77="No data","x",ROUND(IF('Indicator Data'!AJ77&gt;X$86,10,IF('Indicator Data'!AJ77&lt;X$85,0,10-(X$86-'Indicator Data'!AJ77)/(X$86-X$85)*10)),1))</f>
        <v>7.5</v>
      </c>
      <c r="Y75" s="58">
        <f t="shared" si="41"/>
        <v>4.4000000000000004</v>
      </c>
      <c r="Z75" s="57">
        <f>IF('Indicator Data'!AL77="No data","x",ROUND(IF('Indicator Data'!AL77&gt;Z$86,10,IF('Indicator Data'!AL77&lt;Z$85,0,10-(Z$86-'Indicator Data'!AL77)/(Z$86-Z$85)*10)),1))</f>
        <v>0.4</v>
      </c>
      <c r="AA75" s="58">
        <f t="shared" si="42"/>
        <v>0.4</v>
      </c>
      <c r="AB75" s="59" t="str">
        <f>IF(OR('Indicator Data'!AM77="No data",'Indicator Data'!BD77="No data"),"x",('Indicator Data'!AM77/'Indicator Data'!BD77))</f>
        <v>x</v>
      </c>
      <c r="AC75" s="58" t="str">
        <f t="shared" si="32"/>
        <v>x</v>
      </c>
      <c r="AD75" s="57">
        <f>IF('Indicator Data'!AN77="No data","x",ROUND(IF('Indicator Data'!AN77&lt;$AD$85,10,IF('Indicator Data'!AN77&gt;$AD$86,0,($AD$86-'Indicator Data'!AN77)/($AD$86-$AD$85)*10)),1))</f>
        <v>4.3</v>
      </c>
      <c r="AE75" s="57">
        <f>IF('Indicator Data'!AO77="No data","x",ROUND(IF('Indicator Data'!AO77&gt;$AE$86,10,IF('Indicator Data'!AO77&lt;$AE$85,0,10-($AE$86-'Indicator Data'!AO77)/($AE$86-$AE$85)*10)),1))</f>
        <v>0</v>
      </c>
      <c r="AF75" s="60">
        <f>IF('Indicator Data'!AP77="No data","x",ROUND(IF('Indicator Data'!AP77&gt;$AF$86,10,IF('Indicator Data'!AP77&lt;$AF$85,0,10-($AF$86-'Indicator Data'!AP77)/($AF$86-$AF$85)*10)),1))</f>
        <v>2</v>
      </c>
      <c r="AG75" s="57">
        <f t="shared" si="43"/>
        <v>2</v>
      </c>
      <c r="AH75" s="58">
        <f t="shared" si="33"/>
        <v>2.1</v>
      </c>
      <c r="AI75" s="61">
        <f t="shared" si="45"/>
        <v>2.1</v>
      </c>
    </row>
    <row r="76" spans="1:35" s="3" customFormat="1">
      <c r="A76" s="224" t="s">
        <v>7</v>
      </c>
      <c r="B76" s="234" t="s">
        <v>330</v>
      </c>
      <c r="C76" s="275" t="s">
        <v>406</v>
      </c>
      <c r="D76" s="57">
        <f>ROUND(IF('Indicator Data'!P78="No data",IF((0.1233*LN('Indicator Data'!AR78)-0.4559)&gt;D$86,0,IF((0.1233*LN('Indicator Data'!AR78)-0.4559)&lt;D$85,10,(D$86-(0.1233*LN('Indicator Data'!AR78)-0.4559))/(D$86-D$85)*10)),IF('Indicator Data'!P78&gt;D$86,0,IF('Indicator Data'!P78&lt;D$85,10,(D$86-'Indicator Data'!P78)/(D$86-D$85)*10))),1)</f>
        <v>6.1</v>
      </c>
      <c r="E76" s="57">
        <f>IF('Indicator Data'!Q78="No data","x",ROUND((IF('Indicator Data'!Q78&gt;E$86,10,IF('Indicator Data'!Q78&lt;E$85,0,10-(E$86-'Indicator Data'!Q78)/(E$86-E$85)*10))),1))</f>
        <v>0.9</v>
      </c>
      <c r="F76" s="160">
        <f>IF('Indicator Data'!AK78="No data","x",ROUND(IF('Indicator Data'!AK78&gt;F$86,10,IF('Indicator Data'!AK78&lt;F$85,0,10-(F$86-'Indicator Data'!AK78)/(F$86-F$85)*10)),1))</f>
        <v>2.9</v>
      </c>
      <c r="G76" s="58">
        <f t="shared" si="35"/>
        <v>3.6</v>
      </c>
      <c r="H76" s="146">
        <f>IF(OR('Indicator Data'!S78="No data",'Indicator Data'!T78="No data"),"x",IF(OR('Indicator Data'!U78="No data",'Indicator Data'!V78="No data"),1-(POWER((POWER(POWER((POWER((10/IF('Indicator Data'!S78&lt;10,10,'Indicator Data'!S78))*(1/'Indicator Data'!T78),0.5))*('Indicator Data'!W78)*('Indicator Data'!Y78),(1/3)),-1)+POWER(POWER((1*('Indicator Data'!X78)*('Indicator Data'!Z78)),(1/3)),-1))/2,-1)/POWER((((POWER((10/IF('Indicator Data'!S78&lt;10,10,'Indicator Data'!S78))*(1/'Indicator Data'!T78),0.5)+1)/2)*(('Indicator Data'!W78+'Indicator Data'!X78)/2)*(('Indicator Data'!Y78+'Indicator Data'!Z78)/2)),(1/3))),IF(OR('Indicator Data'!S78="No data",'Indicator Data'!T78="No data"),"x",1-(POWER((POWER(POWER((POWER((10/IF('Indicator Data'!S78&lt;10,10,'Indicator Data'!S78))*(1/'Indicator Data'!T78),0.5))*(POWER(('Indicator Data'!W78*'Indicator Data'!U78),0.5))*('Indicator Data'!Y78),(1/3)),-1)+POWER(POWER(1*(POWER(('Indicator Data'!X78*'Indicator Data'!V78),0.5))*('Indicator Data'!Z78),(1/3)),-1))/2,-1)/POWER((((POWER((10/IF('Indicator Data'!S78&lt;10,10,'Indicator Data'!S78))*(1/'Indicator Data'!T78),0.5)+1)/2)*((POWER(('Indicator Data'!W78*'Indicator Data'!U78),0.5)+POWER(('Indicator Data'!X78*'Indicator Data'!V78),0.5))/2)*(('Indicator Data'!Y78+'Indicator Data'!Z78)/2)),(1/3))))))</f>
        <v>0.21389409138499427</v>
      </c>
      <c r="I76" s="57">
        <f t="shared" si="36"/>
        <v>3.9</v>
      </c>
      <c r="J76" s="57">
        <f>IF('Indicator Data'!AA78="No data","x",ROUND(IF('Indicator Data'!AA78&gt;J$86,10,IF('Indicator Data'!AA78&lt;J$85,0,10-(J$86-'Indicator Data'!AA78)/(J$86-J$85)*10)),1))</f>
        <v>4.0999999999999996</v>
      </c>
      <c r="K76" s="58">
        <f t="shared" si="37"/>
        <v>4</v>
      </c>
      <c r="L76" s="166">
        <f>SUM(IF('Indicator Data'!AB78=0,0,'Indicator Data'!AB78/1000000),SUM('Indicator Data'!AC78:AD78))</f>
        <v>399.80905000000001</v>
      </c>
      <c r="M76" s="166">
        <f>L76/(SUM('Indicator Data'!BD$73:'Indicator Data'!BD$86))*1000000</f>
        <v>12.887712144411314</v>
      </c>
      <c r="N76" s="57">
        <f t="shared" si="38"/>
        <v>0.4</v>
      </c>
      <c r="O76" s="57">
        <f>IF('Indicator Data'!AE78="No data","x",ROUND(IF('Indicator Data'!AE78&gt;O$86,10,IF('Indicator Data'!AE78&lt;O$85,0,10-(O$86-'Indicator Data'!AE78)/(O$86-O$85)*10)),1))</f>
        <v>0.6</v>
      </c>
      <c r="P76" s="160">
        <f>IF('Indicator Data'!R78="No data","x",ROUND(IF('Indicator Data'!R78&gt;P$86,10,IF('Indicator Data'!R78&lt;P$85,0,10-(P$86-'Indicator Data'!R78)/(P$86-P$85)*10)),1))</f>
        <v>1.8</v>
      </c>
      <c r="Q76" s="58">
        <f t="shared" si="39"/>
        <v>0.9</v>
      </c>
      <c r="R76" s="61">
        <f t="shared" si="40"/>
        <v>3</v>
      </c>
      <c r="S76" s="146">
        <f>IF(AND('Indicator Data'!AF78="No data",'Indicator Data'!AG78="No data",'Indicator Data'!AH78="No data"),"x",SUM('Indicator Data'!AF78:AH78))</f>
        <v>2.7982915625170001E-3</v>
      </c>
      <c r="T76" s="160">
        <f t="shared" si="44"/>
        <v>0.6</v>
      </c>
      <c r="U76" s="160">
        <f>IF('Indicator Data'!M78="No data","x",'Indicator Data'!M78)</f>
        <v>1</v>
      </c>
      <c r="V76" s="58">
        <f>ROUND(IF(T76="x",U76,IF(U76="x",T76,(10-GEOMEAN(((10-T76)/10*9+1),((10-U76)/10*9+1))))/9*10),1)</f>
        <v>0.8</v>
      </c>
      <c r="W76" s="57">
        <f>IF('Indicator Data'!AI78="No data","x",ROUND(IF('Indicator Data'!AI78&gt;W$86,10,IF('Indicator Data'!AI78&lt;W$85,0,10-(W$86-'Indicator Data'!AI78)/(W$86-W$85)*10)),1))</f>
        <v>1.4</v>
      </c>
      <c r="X76" s="57">
        <f>IF('Indicator Data'!AJ78="No data","x",ROUND(IF('Indicator Data'!AJ78&gt;X$86,10,IF('Indicator Data'!AJ78&lt;X$85,0,10-(X$86-'Indicator Data'!AJ78)/(X$86-X$85)*10)),1))</f>
        <v>3.2</v>
      </c>
      <c r="Y76" s="58">
        <f t="shared" si="41"/>
        <v>2.2999999999999998</v>
      </c>
      <c r="Z76" s="57">
        <f>IF('Indicator Data'!AL78="No data","x",ROUND(IF('Indicator Data'!AL78&gt;Z$86,10,IF('Indicator Data'!AL78&lt;Z$85,0,10-(Z$86-'Indicator Data'!AL78)/(Z$86-Z$85)*10)),1))</f>
        <v>0.9</v>
      </c>
      <c r="AA76" s="58">
        <f t="shared" si="42"/>
        <v>0.9</v>
      </c>
      <c r="AB76" s="59" t="str">
        <f>IF(OR('Indicator Data'!AM78="No data",'Indicator Data'!BD78="No data"),"x",('Indicator Data'!AM78/'Indicator Data'!BD78))</f>
        <v>x</v>
      </c>
      <c r="AC76" s="58" t="str">
        <f t="shared" si="32"/>
        <v>x</v>
      </c>
      <c r="AD76" s="57">
        <f>IF('Indicator Data'!AN78="No data","x",ROUND(IF('Indicator Data'!AN78&lt;$AD$85,10,IF('Indicator Data'!AN78&gt;$AD$86,0,($AD$86-'Indicator Data'!AN78)/($AD$86-$AD$85)*10)),1))</f>
        <v>4.3</v>
      </c>
      <c r="AE76" s="57">
        <f>IF('Indicator Data'!AO78="No data","x",ROUND(IF('Indicator Data'!AO78&gt;$AE$86,10,IF('Indicator Data'!AO78&lt;$AE$85,0,10-($AE$86-'Indicator Data'!AO78)/($AE$86-$AE$85)*10)),1))</f>
        <v>0</v>
      </c>
      <c r="AF76" s="60">
        <f>IF('Indicator Data'!AP78="No data","x",ROUND(IF('Indicator Data'!AP78&gt;$AF$86,10,IF('Indicator Data'!AP78&lt;$AF$85,0,10-($AF$86-'Indicator Data'!AP78)/($AF$86-$AF$85)*10)),1))</f>
        <v>2</v>
      </c>
      <c r="AG76" s="57">
        <f t="shared" si="43"/>
        <v>2</v>
      </c>
      <c r="AH76" s="58">
        <f t="shared" si="33"/>
        <v>2.1</v>
      </c>
      <c r="AI76" s="61">
        <f t="shared" si="45"/>
        <v>1.5</v>
      </c>
    </row>
    <row r="77" spans="1:35" s="3" customFormat="1">
      <c r="A77" s="224" t="s">
        <v>7</v>
      </c>
      <c r="B77" s="234" t="s">
        <v>741</v>
      </c>
      <c r="C77" s="275" t="s">
        <v>407</v>
      </c>
      <c r="D77" s="57">
        <f>ROUND(IF('Indicator Data'!P79="No data",IF((0.1233*LN('Indicator Data'!AR79)-0.4559)&gt;D$86,0,IF((0.1233*LN('Indicator Data'!AR79)-0.4559)&lt;D$85,10,(D$86-(0.1233*LN('Indicator Data'!AR79)-0.4559))/(D$86-D$85)*10)),IF('Indicator Data'!P79&gt;D$86,0,IF('Indicator Data'!P79&lt;D$85,10,(D$86-'Indicator Data'!P79)/(D$86-D$85)*10))),1)</f>
        <v>5.0999999999999996</v>
      </c>
      <c r="E77" s="57">
        <f>IF('Indicator Data'!Q79="No data","x",ROUND((IF('Indicator Data'!Q79&gt;E$86,10,IF('Indicator Data'!Q79&lt;E$85,0,10-(E$86-'Indicator Data'!Q79)/(E$86-E$85)*10))),1))</f>
        <v>0.5</v>
      </c>
      <c r="F77" s="160">
        <f>IF('Indicator Data'!AK79="No data","x",ROUND(IF('Indicator Data'!AK79&gt;F$86,10,IF('Indicator Data'!AK79&lt;F$85,0,10-(F$86-'Indicator Data'!AK79)/(F$86-F$85)*10)),1))</f>
        <v>2.4</v>
      </c>
      <c r="G77" s="58">
        <f t="shared" si="35"/>
        <v>2.9</v>
      </c>
      <c r="H77" s="146">
        <f>IF(OR('Indicator Data'!S79="No data",'Indicator Data'!T79="No data"),"x",IF(OR('Indicator Data'!U79="No data",'Indicator Data'!V79="No data"),1-(POWER((POWER(POWER((POWER((10/IF('Indicator Data'!S79&lt;10,10,'Indicator Data'!S79))*(1/'Indicator Data'!T79),0.5))*('Indicator Data'!W79)*('Indicator Data'!Y79),(1/3)),-1)+POWER(POWER((1*('Indicator Data'!X79)*('Indicator Data'!Z79)),(1/3)),-1))/2,-1)/POWER((((POWER((10/IF('Indicator Data'!S79&lt;10,10,'Indicator Data'!S79))*(1/'Indicator Data'!T79),0.5)+1)/2)*(('Indicator Data'!W79+'Indicator Data'!X79)/2)*(('Indicator Data'!Y79+'Indicator Data'!Z79)/2)),(1/3))),IF(OR('Indicator Data'!S79="No data",'Indicator Data'!T79="No data"),"x",1-(POWER((POWER(POWER((POWER((10/IF('Indicator Data'!S79&lt;10,10,'Indicator Data'!S79))*(1/'Indicator Data'!T79),0.5))*(POWER(('Indicator Data'!W79*'Indicator Data'!U79),0.5))*('Indicator Data'!Y79),(1/3)),-1)+POWER(POWER(1*(POWER(('Indicator Data'!X79*'Indicator Data'!V79),0.5))*('Indicator Data'!Z79),(1/3)),-1))/2,-1)/POWER((((POWER((10/IF('Indicator Data'!S79&lt;10,10,'Indicator Data'!S79))*(1/'Indicator Data'!T79),0.5)+1)/2)*((POWER(('Indicator Data'!W79*'Indicator Data'!U79),0.5)+POWER(('Indicator Data'!X79*'Indicator Data'!V79),0.5))/2)*(('Indicator Data'!Y79+'Indicator Data'!Z79)/2)),(1/3))))))</f>
        <v>0.21569889388489794</v>
      </c>
      <c r="I77" s="57">
        <f t="shared" si="36"/>
        <v>3.9</v>
      </c>
      <c r="J77" s="57">
        <f>IF('Indicator Data'!AA79="No data","x",ROUND(IF('Indicator Data'!AA79&gt;J$86,10,IF('Indicator Data'!AA79&lt;J$85,0,10-(J$86-'Indicator Data'!AA79)/(J$86-J$85)*10)),1))</f>
        <v>4.0999999999999996</v>
      </c>
      <c r="K77" s="58">
        <f t="shared" si="37"/>
        <v>4</v>
      </c>
      <c r="L77" s="166">
        <f>SUM(IF('Indicator Data'!AB79=0,0,'Indicator Data'!AB79/1000000),SUM('Indicator Data'!AC79:AD79))</f>
        <v>399.80905000000001</v>
      </c>
      <c r="M77" s="166">
        <f>L77/(SUM('Indicator Data'!BD$73:'Indicator Data'!BD$86))*1000000</f>
        <v>12.887712144411314</v>
      </c>
      <c r="N77" s="57">
        <f t="shared" si="38"/>
        <v>0.4</v>
      </c>
      <c r="O77" s="57">
        <f>IF('Indicator Data'!AE79="No data","x",ROUND(IF('Indicator Data'!AE79&gt;O$86,10,IF('Indicator Data'!AE79&lt;O$85,0,10-(O$86-'Indicator Data'!AE79)/(O$86-O$85)*10)),1))</f>
        <v>0.6</v>
      </c>
      <c r="P77" s="160">
        <f>IF('Indicator Data'!R79="No data","x",ROUND(IF('Indicator Data'!R79&gt;P$86,10,IF('Indicator Data'!R79&lt;P$85,0,10-(P$86-'Indicator Data'!R79)/(P$86-P$85)*10)),1))</f>
        <v>1.8</v>
      </c>
      <c r="Q77" s="58">
        <f t="shared" si="39"/>
        <v>0.9</v>
      </c>
      <c r="R77" s="61">
        <f t="shared" si="40"/>
        <v>2.7</v>
      </c>
      <c r="S77" s="146">
        <f>IF(AND('Indicator Data'!AF79="No data",'Indicator Data'!AG79="No data",'Indicator Data'!AH79="No data"),"x",SUM('Indicator Data'!AF79:AH79))</f>
        <v>2.7982915625170001E-3</v>
      </c>
      <c r="T77" s="160">
        <f t="shared" si="44"/>
        <v>0.6</v>
      </c>
      <c r="U77" s="160">
        <f>IF('Indicator Data'!M79="No data","x",'Indicator Data'!M79)</f>
        <v>1</v>
      </c>
      <c r="V77" s="58">
        <f>ROUND(IF(T77="x",U77,IF(U77="x",T77,(10-GEOMEAN(((10-T77)/10*9+1),((10-U77)/10*9+1))))/9*10),1)</f>
        <v>0.8</v>
      </c>
      <c r="W77" s="57">
        <f>IF('Indicator Data'!AI79="No data","x",ROUND(IF('Indicator Data'!AI79&gt;W$86,10,IF('Indicator Data'!AI79&lt;W$85,0,10-(W$86-'Indicator Data'!AI79)/(W$86-W$85)*10)),1))</f>
        <v>1</v>
      </c>
      <c r="X77" s="57">
        <f>IF('Indicator Data'!AJ79="No data","x",ROUND(IF('Indicator Data'!AJ79&gt;X$86,10,IF('Indicator Data'!AJ79&lt;X$85,0,10-(X$86-'Indicator Data'!AJ79)/(X$86-X$85)*10)),1))</f>
        <v>2.9</v>
      </c>
      <c r="Y77" s="58">
        <f t="shared" si="41"/>
        <v>2</v>
      </c>
      <c r="Z77" s="57">
        <f>IF('Indicator Data'!AL79="No data","x",ROUND(IF('Indicator Data'!AL79&gt;Z$86,10,IF('Indicator Data'!AL79&lt;Z$85,0,10-(Z$86-'Indicator Data'!AL79)/(Z$86-Z$85)*10)),1))</f>
        <v>0.4</v>
      </c>
      <c r="AA77" s="58">
        <f t="shared" si="42"/>
        <v>0.4</v>
      </c>
      <c r="AB77" s="59" t="str">
        <f>IF(OR('Indicator Data'!AM79="No data",'Indicator Data'!BD79="No data"),"x",('Indicator Data'!AM79/'Indicator Data'!BD79))</f>
        <v>x</v>
      </c>
      <c r="AC77" s="58" t="str">
        <f t="shared" si="32"/>
        <v>x</v>
      </c>
      <c r="AD77" s="57">
        <f>IF('Indicator Data'!AN79="No data","x",ROUND(IF('Indicator Data'!AN79&lt;$AD$85,10,IF('Indicator Data'!AN79&gt;$AD$86,0,($AD$86-'Indicator Data'!AN79)/($AD$86-$AD$85)*10)),1))</f>
        <v>4.3</v>
      </c>
      <c r="AE77" s="57">
        <f>IF('Indicator Data'!AO79="No data","x",ROUND(IF('Indicator Data'!AO79&gt;$AE$86,10,IF('Indicator Data'!AO79&lt;$AE$85,0,10-($AE$86-'Indicator Data'!AO79)/($AE$86-$AE$85)*10)),1))</f>
        <v>0</v>
      </c>
      <c r="AF77" s="60">
        <f>IF('Indicator Data'!AP79="No data","x",ROUND(IF('Indicator Data'!AP79&gt;$AF$86,10,IF('Indicator Data'!AP79&lt;$AF$85,0,10-($AF$86-'Indicator Data'!AP79)/($AF$86-$AF$85)*10)),1))</f>
        <v>2</v>
      </c>
      <c r="AG77" s="57">
        <f t="shared" si="43"/>
        <v>2</v>
      </c>
      <c r="AH77" s="58">
        <f t="shared" si="33"/>
        <v>2.1</v>
      </c>
      <c r="AI77" s="61">
        <f>IF(AND(AA77="x",AC77="x"),ROUND((10-GEOMEAN(((10-Y77)/10*9+1),((10-V77)/10*9+1),((10-AH77)/10*9+1)))/9*10,1),IF(AND(Y77="x",AC77="x"),ROUND((10-GEOMEAN(((10-V77)/10*9+1),((10-AA77)/10*9+1),((10-AH77)/10*9+1)))/9*10,1),IF(AND(AA77="x",AC77="x"),ROUND((10-GEOMEAN(((10-V77)/10*9+1),((10-Y77)/10*9+1),((10-AH77)/10*9+1)))/9*10,1),IF(AC77="x",ROUND((10-GEOMEAN(((10-V77)/10*9+1),((10-Y77)/10*9+1),((10-AA77)/10*9+1),((10-AH77)/10*9+1)))/9*10,1),IF(AC77&lt;ROUND((10-GEOMEAN(((10-V77)/10*9+1),((10-Y77)/10*9+1),((10-AA77)/10*9+1),((10-AH77)/10*9+1)))/9*10,1),ROUND((10-GEOMEAN(((10-V77)/10*9+1),((10-Y77)/10*9+1),((10-AA77)/10*9+1),((10-AH77)/10*9+1)))/9*10,1),ROUND((10-GEOMEAN(((10-V77)/10*9+1),((10-Y77)/10*9+1),((10-AA77)/10*9+1),((10-AC77)/10*9+1),((10-AH77)/10*9+1)))/9*10,1))))))</f>
        <v>1.4</v>
      </c>
    </row>
    <row r="78" spans="1:35" s="3" customFormat="1">
      <c r="A78" s="224" t="s">
        <v>7</v>
      </c>
      <c r="B78" s="234" t="s">
        <v>742</v>
      </c>
      <c r="C78" s="275" t="s">
        <v>408</v>
      </c>
      <c r="D78" s="57">
        <f>ROUND(IF('Indicator Data'!P80="No data",IF((0.1233*LN('Indicator Data'!AR80)-0.4559)&gt;D$86,0,IF((0.1233*LN('Indicator Data'!AR80)-0.4559)&lt;D$85,10,(D$86-(0.1233*LN('Indicator Data'!AR80)-0.4559))/(D$86-D$85)*10)),IF('Indicator Data'!P80&gt;D$86,0,IF('Indicator Data'!P80&lt;D$85,10,(D$86-'Indicator Data'!P80)/(D$86-D$85)*10))),1)</f>
        <v>4.8</v>
      </c>
      <c r="E78" s="57">
        <f>IF('Indicator Data'!Q80="No data","x",ROUND((IF('Indicator Data'!Q80&gt;E$86,10,IF('Indicator Data'!Q80&lt;E$85,0,10-(E$86-'Indicator Data'!Q80)/(E$86-E$85)*10))),1))</f>
        <v>2</v>
      </c>
      <c r="F78" s="160">
        <f>IF('Indicator Data'!AK80="No data","x",ROUND(IF('Indicator Data'!AK80&gt;F$86,10,IF('Indicator Data'!AK80&lt;F$85,0,10-(F$86-'Indicator Data'!AK80)/(F$86-F$85)*10)),1))</f>
        <v>2.2999999999999998</v>
      </c>
      <c r="G78" s="58">
        <f t="shared" si="35"/>
        <v>3.1</v>
      </c>
      <c r="H78" s="146">
        <f>IF(OR('Indicator Data'!S80="No data",'Indicator Data'!T80="No data"),"x",IF(OR('Indicator Data'!U80="No data",'Indicator Data'!V80="No data"),1-(POWER((POWER(POWER((POWER((10/IF('Indicator Data'!S80&lt;10,10,'Indicator Data'!S80))*(1/'Indicator Data'!T80),0.5))*('Indicator Data'!W80)*('Indicator Data'!Y80),(1/3)),-1)+POWER(POWER((1*('Indicator Data'!X80)*('Indicator Data'!Z80)),(1/3)),-1))/2,-1)/POWER((((POWER((10/IF('Indicator Data'!S80&lt;10,10,'Indicator Data'!S80))*(1/'Indicator Data'!T80),0.5)+1)/2)*(('Indicator Data'!W80+'Indicator Data'!X80)/2)*(('Indicator Data'!Y80+'Indicator Data'!Z80)/2)),(1/3))),IF(OR('Indicator Data'!S80="No data",'Indicator Data'!T80="No data"),"x",1-(POWER((POWER(POWER((POWER((10/IF('Indicator Data'!S80&lt;10,10,'Indicator Data'!S80))*(1/'Indicator Data'!T80),0.5))*(POWER(('Indicator Data'!W80*'Indicator Data'!U80),0.5))*('Indicator Data'!Y80),(1/3)),-1)+POWER(POWER(1*(POWER(('Indicator Data'!X80*'Indicator Data'!V80),0.5))*('Indicator Data'!Z80),(1/3)),-1))/2,-1)/POWER((((POWER((10/IF('Indicator Data'!S80&lt;10,10,'Indicator Data'!S80))*(1/'Indicator Data'!T80),0.5)+1)/2)*((POWER(('Indicator Data'!W80*'Indicator Data'!U80),0.5)+POWER(('Indicator Data'!X80*'Indicator Data'!V80),0.5))/2)*(('Indicator Data'!Y80+'Indicator Data'!Z80)/2)),(1/3))))))</f>
        <v>0.24235996029572004</v>
      </c>
      <c r="I78" s="57">
        <f t="shared" si="36"/>
        <v>4.4000000000000004</v>
      </c>
      <c r="J78" s="57">
        <f>IF('Indicator Data'!AA80="No data","x",ROUND(IF('Indicator Data'!AA80&gt;J$86,10,IF('Indicator Data'!AA80&lt;J$85,0,10-(J$86-'Indicator Data'!AA80)/(J$86-J$85)*10)),1))</f>
        <v>4.0999999999999996</v>
      </c>
      <c r="K78" s="58">
        <f t="shared" si="37"/>
        <v>4.3</v>
      </c>
      <c r="L78" s="166">
        <f>SUM(IF('Indicator Data'!AB80=0,0,'Indicator Data'!AB80/1000000),SUM('Indicator Data'!AC80:AD80))</f>
        <v>399.80905000000001</v>
      </c>
      <c r="M78" s="166">
        <f>L78/(SUM('Indicator Data'!BD$73:'Indicator Data'!BD$86))*1000000</f>
        <v>12.887712144411314</v>
      </c>
      <c r="N78" s="57">
        <f t="shared" si="38"/>
        <v>0.4</v>
      </c>
      <c r="O78" s="57">
        <f>IF('Indicator Data'!AE80="No data","x",ROUND(IF('Indicator Data'!AE80&gt;O$86,10,IF('Indicator Data'!AE80&lt;O$85,0,10-(O$86-'Indicator Data'!AE80)/(O$86-O$85)*10)),1))</f>
        <v>0.6</v>
      </c>
      <c r="P78" s="160">
        <f>IF('Indicator Data'!R80="No data","x",ROUND(IF('Indicator Data'!R80&gt;P$86,10,IF('Indicator Data'!R80&lt;P$85,0,10-(P$86-'Indicator Data'!R80)/(P$86-P$85)*10)),1))</f>
        <v>1.8</v>
      </c>
      <c r="Q78" s="58">
        <f t="shared" si="39"/>
        <v>0.9</v>
      </c>
      <c r="R78" s="61">
        <f t="shared" si="40"/>
        <v>2.9</v>
      </c>
      <c r="S78" s="146">
        <f>IF(AND('Indicator Data'!AF80="No data",'Indicator Data'!AG80="No data",'Indicator Data'!AH80="No data"),"x",SUM('Indicator Data'!AF80:AH80))</f>
        <v>2.7982915625170001E-3</v>
      </c>
      <c r="T78" s="160">
        <f t="shared" si="44"/>
        <v>0.6</v>
      </c>
      <c r="U78" s="160">
        <f>IF('Indicator Data'!M80="No data","x",'Indicator Data'!M80)</f>
        <v>1</v>
      </c>
      <c r="V78" s="58">
        <f t="shared" ref="V78:V84" si="46">ROUND(IF(T78="x",U78,IF(U78="x",T78,(10-GEOMEAN(((10-T78)/10*9+1),((10-U78)/10*9+1))))/9*10),1)</f>
        <v>0.8</v>
      </c>
      <c r="W78" s="57">
        <f>IF('Indicator Data'!AI80="No data","x",ROUND(IF('Indicator Data'!AI80&gt;W$86,10,IF('Indicator Data'!AI80&lt;W$85,0,10-(W$86-'Indicator Data'!AI80)/(W$86-W$85)*10)),1))</f>
        <v>1.5</v>
      </c>
      <c r="X78" s="57">
        <f>IF('Indicator Data'!AJ80="No data","x",ROUND(IF('Indicator Data'!AJ80&gt;X$86,10,IF('Indicator Data'!AJ80&lt;X$85,0,10-(X$86-'Indicator Data'!AJ80)/(X$86-X$85)*10)),1))</f>
        <v>3.3</v>
      </c>
      <c r="Y78" s="58">
        <f t="shared" si="41"/>
        <v>2.4</v>
      </c>
      <c r="Z78" s="57">
        <f>IF('Indicator Data'!AL80="No data","x",ROUND(IF('Indicator Data'!AL80&gt;Z$86,10,IF('Indicator Data'!AL80&lt;Z$85,0,10-(Z$86-'Indicator Data'!AL80)/(Z$86-Z$85)*10)),1))</f>
        <v>0.8</v>
      </c>
      <c r="AA78" s="58">
        <f t="shared" si="42"/>
        <v>0.8</v>
      </c>
      <c r="AB78" s="59" t="str">
        <f>IF(OR('Indicator Data'!AM80="No data",'Indicator Data'!BD80="No data"),"x",('Indicator Data'!AM80/'Indicator Data'!BD80))</f>
        <v>x</v>
      </c>
      <c r="AC78" s="58" t="str">
        <f t="shared" si="32"/>
        <v>x</v>
      </c>
      <c r="AD78" s="57">
        <f>IF('Indicator Data'!AN80="No data","x",ROUND(IF('Indicator Data'!AN80&lt;$AD$85,10,IF('Indicator Data'!AN80&gt;$AD$86,0,($AD$86-'Indicator Data'!AN80)/($AD$86-$AD$85)*10)),1))</f>
        <v>4.3</v>
      </c>
      <c r="AE78" s="57">
        <f>IF('Indicator Data'!AO80="No data","x",ROUND(IF('Indicator Data'!AO80&gt;$AE$86,10,IF('Indicator Data'!AO80&lt;$AE$85,0,10-($AE$86-'Indicator Data'!AO80)/($AE$86-$AE$85)*10)),1))</f>
        <v>0</v>
      </c>
      <c r="AF78" s="60">
        <f>IF('Indicator Data'!AP80="No data","x",ROUND(IF('Indicator Data'!AP80&gt;$AF$86,10,IF('Indicator Data'!AP80&lt;$AF$85,0,10-($AF$86-'Indicator Data'!AP80)/($AF$86-$AF$85)*10)),1))</f>
        <v>2</v>
      </c>
      <c r="AG78" s="57">
        <f t="shared" si="43"/>
        <v>2</v>
      </c>
      <c r="AH78" s="58">
        <f t="shared" si="33"/>
        <v>2.1</v>
      </c>
      <c r="AI78" s="61">
        <f t="shared" ref="AI78:AI84" si="47">IF(AND(AA78="x",AC78="x"),ROUND((10-GEOMEAN(((10-Y78)/10*9+1),((10-V78)/10*9+1),((10-AH78)/10*9+1)))/9*10,1),IF(AND(Y78="x",AC78="x"),ROUND((10-GEOMEAN(((10-V78)/10*9+1),((10-AA78)/10*9+1),((10-AH78)/10*9+1)))/9*10,1),IF(AND(AA78="x",AC78="x"),ROUND((10-GEOMEAN(((10-V78)/10*9+1),((10-Y78)/10*9+1),((10-AH78)/10*9+1)))/9*10,1),IF(AC78="x",ROUND((10-GEOMEAN(((10-V78)/10*9+1),((10-Y78)/10*9+1),((10-AA78)/10*9+1),((10-AH78)/10*9+1)))/9*10,1),IF(AC78&lt;ROUND((10-GEOMEAN(((10-V78)/10*9+1),((10-Y78)/10*9+1),((10-AA78)/10*9+1),((10-AH78)/10*9+1)))/9*10,1),ROUND((10-GEOMEAN(((10-V78)/10*9+1),((10-Y78)/10*9+1),((10-AA78)/10*9+1),((10-AH78)/10*9+1)))/9*10,1),ROUND((10-GEOMEAN(((10-V78)/10*9+1),((10-Y78)/10*9+1),((10-AA78)/10*9+1),((10-AC78)/10*9+1),((10-AH78)/10*9+1)))/9*10,1))))))</f>
        <v>1.6</v>
      </c>
    </row>
    <row r="79" spans="1:35" s="3" customFormat="1">
      <c r="A79" s="224" t="s">
        <v>7</v>
      </c>
      <c r="B79" s="234" t="s">
        <v>743</v>
      </c>
      <c r="C79" s="275" t="s">
        <v>409</v>
      </c>
      <c r="D79" s="57">
        <f>ROUND(IF('Indicator Data'!P81="No data",IF((0.1233*LN('Indicator Data'!AR81)-0.4559)&gt;D$86,0,IF((0.1233*LN('Indicator Data'!AR81)-0.4559)&lt;D$85,10,(D$86-(0.1233*LN('Indicator Data'!AR81)-0.4559))/(D$86-D$85)*10)),IF('Indicator Data'!P81&gt;D$86,0,IF('Indicator Data'!P81&lt;D$85,10,(D$86-'Indicator Data'!P81)/(D$86-D$85)*10))),1)</f>
        <v>5.9</v>
      </c>
      <c r="E79" s="57">
        <f>IF('Indicator Data'!Q81="No data","x",ROUND((IF('Indicator Data'!Q81&gt;E$86,10,IF('Indicator Data'!Q81&lt;E$85,0,10-(E$86-'Indicator Data'!Q81)/(E$86-E$85)*10))),1))</f>
        <v>0.5</v>
      </c>
      <c r="F79" s="160">
        <f>IF('Indicator Data'!AK81="No data","x",ROUND(IF('Indicator Data'!AK81&gt;F$86,10,IF('Indicator Data'!AK81&lt;F$85,0,10-(F$86-'Indicator Data'!AK81)/(F$86-F$85)*10)),1))</f>
        <v>2.2999999999999998</v>
      </c>
      <c r="G79" s="58">
        <f t="shared" si="35"/>
        <v>3.2</v>
      </c>
      <c r="H79" s="146">
        <f>IF(OR('Indicator Data'!S81="No data",'Indicator Data'!T81="No data"),"x",IF(OR('Indicator Data'!U81="No data",'Indicator Data'!V81="No data"),1-(POWER((POWER(POWER((POWER((10/IF('Indicator Data'!S81&lt;10,10,'Indicator Data'!S81))*(1/'Indicator Data'!T81),0.5))*('Indicator Data'!W81)*('Indicator Data'!Y81),(1/3)),-1)+POWER(POWER((1*('Indicator Data'!X81)*('Indicator Data'!Z81)),(1/3)),-1))/2,-1)/POWER((((POWER((10/IF('Indicator Data'!S81&lt;10,10,'Indicator Data'!S81))*(1/'Indicator Data'!T81),0.5)+1)/2)*(('Indicator Data'!W81+'Indicator Data'!X81)/2)*(('Indicator Data'!Y81+'Indicator Data'!Z81)/2)),(1/3))),IF(OR('Indicator Data'!S81="No data",'Indicator Data'!T81="No data"),"x",1-(POWER((POWER(POWER((POWER((10/IF('Indicator Data'!S81&lt;10,10,'Indicator Data'!S81))*(1/'Indicator Data'!T81),0.5))*(POWER(('Indicator Data'!W81*'Indicator Data'!U81),0.5))*('Indicator Data'!Y81),(1/3)),-1)+POWER(POWER(1*(POWER(('Indicator Data'!X81*'Indicator Data'!V81),0.5))*('Indicator Data'!Z81),(1/3)),-1))/2,-1)/POWER((((POWER((10/IF('Indicator Data'!S81&lt;10,10,'Indicator Data'!S81))*(1/'Indicator Data'!T81),0.5)+1)/2)*((POWER(('Indicator Data'!W81*'Indicator Data'!U81),0.5)+POWER(('Indicator Data'!X81*'Indicator Data'!V81),0.5))/2)*(('Indicator Data'!Y81+'Indicator Data'!Z81)/2)),(1/3))))))</f>
        <v>0.27415157060554352</v>
      </c>
      <c r="I79" s="57">
        <f t="shared" si="36"/>
        <v>5</v>
      </c>
      <c r="J79" s="57">
        <f>IF('Indicator Data'!AA81="No data","x",ROUND(IF('Indicator Data'!AA81&gt;J$86,10,IF('Indicator Data'!AA81&lt;J$85,0,10-(J$86-'Indicator Data'!AA81)/(J$86-J$85)*10)),1))</f>
        <v>4.0999999999999996</v>
      </c>
      <c r="K79" s="58">
        <f t="shared" si="37"/>
        <v>4.5999999999999996</v>
      </c>
      <c r="L79" s="166">
        <f>SUM(IF('Indicator Data'!AB81=0,0,'Indicator Data'!AB81/1000000),SUM('Indicator Data'!AC81:AD81))</f>
        <v>399.80905000000001</v>
      </c>
      <c r="M79" s="166">
        <f>L79/(SUM('Indicator Data'!BD$73:'Indicator Data'!BD$86))*1000000</f>
        <v>12.887712144411314</v>
      </c>
      <c r="N79" s="57">
        <f t="shared" si="38"/>
        <v>0.4</v>
      </c>
      <c r="O79" s="57">
        <f>IF('Indicator Data'!AE81="No data","x",ROUND(IF('Indicator Data'!AE81&gt;O$86,10,IF('Indicator Data'!AE81&lt;O$85,0,10-(O$86-'Indicator Data'!AE81)/(O$86-O$85)*10)),1))</f>
        <v>0.6</v>
      </c>
      <c r="P79" s="160">
        <f>IF('Indicator Data'!R81="No data","x",ROUND(IF('Indicator Data'!R81&gt;P$86,10,IF('Indicator Data'!R81&lt;P$85,0,10-(P$86-'Indicator Data'!R81)/(P$86-P$85)*10)),1))</f>
        <v>1.8</v>
      </c>
      <c r="Q79" s="58">
        <f t="shared" si="39"/>
        <v>0.9</v>
      </c>
      <c r="R79" s="61">
        <f t="shared" si="40"/>
        <v>3</v>
      </c>
      <c r="S79" s="146">
        <f>IF(AND('Indicator Data'!AF81="No data",'Indicator Data'!AG81="No data",'Indicator Data'!AH81="No data"),"x",SUM('Indicator Data'!AF81:AH81))</f>
        <v>2.7982915625170001E-3</v>
      </c>
      <c r="T79" s="160">
        <f t="shared" si="44"/>
        <v>0.6</v>
      </c>
      <c r="U79" s="160">
        <f>IF('Indicator Data'!M81="No data","x",'Indicator Data'!M81)</f>
        <v>1</v>
      </c>
      <c r="V79" s="58">
        <f t="shared" si="46"/>
        <v>0.8</v>
      </c>
      <c r="W79" s="57">
        <f>IF('Indicator Data'!AI81="No data","x",ROUND(IF('Indicator Data'!AI81&gt;W$86,10,IF('Indicator Data'!AI81&lt;W$85,0,10-(W$86-'Indicator Data'!AI81)/(W$86-W$85)*10)),1))</f>
        <v>2.6</v>
      </c>
      <c r="X79" s="57">
        <f>IF('Indicator Data'!AJ81="No data","x",ROUND(IF('Indicator Data'!AJ81&gt;X$86,10,IF('Indicator Data'!AJ81&lt;X$85,0,10-(X$86-'Indicator Data'!AJ81)/(X$86-X$85)*10)),1))</f>
        <v>4.2</v>
      </c>
      <c r="Y79" s="58">
        <f t="shared" si="41"/>
        <v>3.4</v>
      </c>
      <c r="Z79" s="57">
        <f>IF('Indicator Data'!AL81="No data","x",ROUND(IF('Indicator Data'!AL81&gt;Z$86,10,IF('Indicator Data'!AL81&lt;Z$85,0,10-(Z$86-'Indicator Data'!AL81)/(Z$86-Z$85)*10)),1))</f>
        <v>0.4</v>
      </c>
      <c r="AA79" s="58">
        <f t="shared" si="42"/>
        <v>0.4</v>
      </c>
      <c r="AB79" s="59" t="str">
        <f>IF(OR('Indicator Data'!AM81="No data",'Indicator Data'!BD81="No data"),"x",('Indicator Data'!AM81/'Indicator Data'!BD81))</f>
        <v>x</v>
      </c>
      <c r="AC79" s="58" t="str">
        <f t="shared" si="32"/>
        <v>x</v>
      </c>
      <c r="AD79" s="57">
        <f>IF('Indicator Data'!AN81="No data","x",ROUND(IF('Indicator Data'!AN81&lt;$AD$85,10,IF('Indicator Data'!AN81&gt;$AD$86,0,($AD$86-'Indicator Data'!AN81)/($AD$86-$AD$85)*10)),1))</f>
        <v>4.3</v>
      </c>
      <c r="AE79" s="57">
        <f>IF('Indicator Data'!AO81="No data","x",ROUND(IF('Indicator Data'!AO81&gt;$AE$86,10,IF('Indicator Data'!AO81&lt;$AE$85,0,10-($AE$86-'Indicator Data'!AO81)/($AE$86-$AE$85)*10)),1))</f>
        <v>0</v>
      </c>
      <c r="AF79" s="60">
        <f>IF('Indicator Data'!AP81="No data","x",ROUND(IF('Indicator Data'!AP81&gt;$AF$86,10,IF('Indicator Data'!AP81&lt;$AF$85,0,10-($AF$86-'Indicator Data'!AP81)/($AF$86-$AF$85)*10)),1))</f>
        <v>2</v>
      </c>
      <c r="AG79" s="57">
        <f t="shared" si="43"/>
        <v>2</v>
      </c>
      <c r="AH79" s="58">
        <f t="shared" si="33"/>
        <v>2.1</v>
      </c>
      <c r="AI79" s="61">
        <f t="shared" si="47"/>
        <v>1.8</v>
      </c>
    </row>
    <row r="80" spans="1:35" s="3" customFormat="1">
      <c r="A80" s="224" t="s">
        <v>7</v>
      </c>
      <c r="B80" s="234" t="s">
        <v>744</v>
      </c>
      <c r="C80" s="275" t="s">
        <v>410</v>
      </c>
      <c r="D80" s="57">
        <f>ROUND(IF('Indicator Data'!P82="No data",IF((0.1233*LN('Indicator Data'!AR82)-0.4559)&gt;D$86,0,IF((0.1233*LN('Indicator Data'!AR82)-0.4559)&lt;D$85,10,(D$86-(0.1233*LN('Indicator Data'!AR82)-0.4559))/(D$86-D$85)*10)),IF('Indicator Data'!P82&gt;D$86,0,IF('Indicator Data'!P82&lt;D$85,10,(D$86-'Indicator Data'!P82)/(D$86-D$85)*10))),1)</f>
        <v>5.9</v>
      </c>
      <c r="E80" s="57">
        <f>IF('Indicator Data'!Q82="No data","x",ROUND((IF('Indicator Data'!Q82&gt;E$86,10,IF('Indicator Data'!Q82&lt;E$85,0,10-(E$86-'Indicator Data'!Q82)/(E$86-E$85)*10))),1))</f>
        <v>1.4</v>
      </c>
      <c r="F80" s="160">
        <f>IF('Indicator Data'!AK82="No data","x",ROUND(IF('Indicator Data'!AK82&gt;F$86,10,IF('Indicator Data'!AK82&lt;F$85,0,10-(F$86-'Indicator Data'!AK82)/(F$86-F$85)*10)),1))</f>
        <v>2.8</v>
      </c>
      <c r="G80" s="58">
        <f t="shared" si="35"/>
        <v>3.6</v>
      </c>
      <c r="H80" s="146">
        <f>IF(OR('Indicator Data'!S82="No data",'Indicator Data'!T82="No data"),"x",IF(OR('Indicator Data'!U82="No data",'Indicator Data'!V82="No data"),1-(POWER((POWER(POWER((POWER((10/IF('Indicator Data'!S82&lt;10,10,'Indicator Data'!S82))*(1/'Indicator Data'!T82),0.5))*('Indicator Data'!W82)*('Indicator Data'!Y82),(1/3)),-1)+POWER(POWER((1*('Indicator Data'!X82)*('Indicator Data'!Z82)),(1/3)),-1))/2,-1)/POWER((((POWER((10/IF('Indicator Data'!S82&lt;10,10,'Indicator Data'!S82))*(1/'Indicator Data'!T82),0.5)+1)/2)*(('Indicator Data'!W82+'Indicator Data'!X82)/2)*(('Indicator Data'!Y82+'Indicator Data'!Z82)/2)),(1/3))),IF(OR('Indicator Data'!S82="No data",'Indicator Data'!T82="No data"),"x",1-(POWER((POWER(POWER((POWER((10/IF('Indicator Data'!S82&lt;10,10,'Indicator Data'!S82))*(1/'Indicator Data'!T82),0.5))*(POWER(('Indicator Data'!W82*'Indicator Data'!U82),0.5))*('Indicator Data'!Y82),(1/3)),-1)+POWER(POWER(1*(POWER(('Indicator Data'!X82*'Indicator Data'!V82),0.5))*('Indicator Data'!Z82),(1/3)),-1))/2,-1)/POWER((((POWER((10/IF('Indicator Data'!S82&lt;10,10,'Indicator Data'!S82))*(1/'Indicator Data'!T82),0.5)+1)/2)*((POWER(('Indicator Data'!W82*'Indicator Data'!U82),0.5)+POWER(('Indicator Data'!X82*'Indicator Data'!V82),0.5))/2)*(('Indicator Data'!Y82+'Indicator Data'!Z82)/2)),(1/3))))))</f>
        <v>0.21157638423263436</v>
      </c>
      <c r="I80" s="57">
        <f t="shared" si="36"/>
        <v>3.8</v>
      </c>
      <c r="J80" s="57">
        <f>IF('Indicator Data'!AA82="No data","x",ROUND(IF('Indicator Data'!AA82&gt;J$86,10,IF('Indicator Data'!AA82&lt;J$85,0,10-(J$86-'Indicator Data'!AA82)/(J$86-J$85)*10)),1))</f>
        <v>4.0999999999999996</v>
      </c>
      <c r="K80" s="58">
        <f t="shared" si="37"/>
        <v>4</v>
      </c>
      <c r="L80" s="166">
        <f>SUM(IF('Indicator Data'!AB82=0,0,'Indicator Data'!AB82/1000000),SUM('Indicator Data'!AC82:AD82))</f>
        <v>399.80905000000001</v>
      </c>
      <c r="M80" s="166">
        <f>L80/(SUM('Indicator Data'!BD$73:'Indicator Data'!BD$86))*1000000</f>
        <v>12.887712144411314</v>
      </c>
      <c r="N80" s="57">
        <f t="shared" si="38"/>
        <v>0.4</v>
      </c>
      <c r="O80" s="57">
        <f>IF('Indicator Data'!AE82="No data","x",ROUND(IF('Indicator Data'!AE82&gt;O$86,10,IF('Indicator Data'!AE82&lt;O$85,0,10-(O$86-'Indicator Data'!AE82)/(O$86-O$85)*10)),1))</f>
        <v>0.6</v>
      </c>
      <c r="P80" s="160">
        <f>IF('Indicator Data'!R82="No data","x",ROUND(IF('Indicator Data'!R82&gt;P$86,10,IF('Indicator Data'!R82&lt;P$85,0,10-(P$86-'Indicator Data'!R82)/(P$86-P$85)*10)),1))</f>
        <v>1.8</v>
      </c>
      <c r="Q80" s="58">
        <f t="shared" si="39"/>
        <v>0.9</v>
      </c>
      <c r="R80" s="61">
        <f t="shared" si="40"/>
        <v>3</v>
      </c>
      <c r="S80" s="146">
        <f>IF(AND('Indicator Data'!AF82="No data",'Indicator Data'!AG82="No data",'Indicator Data'!AH82="No data"),"x",SUM('Indicator Data'!AF82:AH82))</f>
        <v>2.7982915625170001E-3</v>
      </c>
      <c r="T80" s="160">
        <f t="shared" si="44"/>
        <v>0.6</v>
      </c>
      <c r="U80" s="160">
        <f>IF('Indicator Data'!M82="No data","x",'Indicator Data'!M82)</f>
        <v>1</v>
      </c>
      <c r="V80" s="58">
        <f t="shared" si="46"/>
        <v>0.8</v>
      </c>
      <c r="W80" s="57">
        <f>IF('Indicator Data'!AI82="No data","x",ROUND(IF('Indicator Data'!AI82&gt;W$86,10,IF('Indicator Data'!AI82&lt;W$85,0,10-(W$86-'Indicator Data'!AI82)/(W$86-W$85)*10)),1))</f>
        <v>6.9</v>
      </c>
      <c r="X80" s="57">
        <f>IF('Indicator Data'!AJ82="No data","x",ROUND(IF('Indicator Data'!AJ82&gt;X$86,10,IF('Indicator Data'!AJ82&lt;X$85,0,10-(X$86-'Indicator Data'!AJ82)/(X$86-X$85)*10)),1))</f>
        <v>4.5999999999999996</v>
      </c>
      <c r="Y80" s="58">
        <f t="shared" si="41"/>
        <v>5.8</v>
      </c>
      <c r="Z80" s="57">
        <f>IF('Indicator Data'!AL82="No data","x",ROUND(IF('Indicator Data'!AL82&gt;Z$86,10,IF('Indicator Data'!AL82&lt;Z$85,0,10-(Z$86-'Indicator Data'!AL82)/(Z$86-Z$85)*10)),1))</f>
        <v>0.6</v>
      </c>
      <c r="AA80" s="58">
        <f t="shared" si="42"/>
        <v>0.6</v>
      </c>
      <c r="AB80" s="59" t="str">
        <f>IF(OR('Indicator Data'!AM82="No data",'Indicator Data'!BD82="No data"),"x",('Indicator Data'!AM82/'Indicator Data'!BD82))</f>
        <v>x</v>
      </c>
      <c r="AC80" s="58" t="str">
        <f t="shared" si="32"/>
        <v>x</v>
      </c>
      <c r="AD80" s="57">
        <f>IF('Indicator Data'!AN82="No data","x",ROUND(IF('Indicator Data'!AN82&lt;$AD$85,10,IF('Indicator Data'!AN82&gt;$AD$86,0,($AD$86-'Indicator Data'!AN82)/($AD$86-$AD$85)*10)),1))</f>
        <v>4.3</v>
      </c>
      <c r="AE80" s="57">
        <f>IF('Indicator Data'!AO82="No data","x",ROUND(IF('Indicator Data'!AO82&gt;$AE$86,10,IF('Indicator Data'!AO82&lt;$AE$85,0,10-($AE$86-'Indicator Data'!AO82)/($AE$86-$AE$85)*10)),1))</f>
        <v>0</v>
      </c>
      <c r="AF80" s="60">
        <f>IF('Indicator Data'!AP82="No data","x",ROUND(IF('Indicator Data'!AP82&gt;$AF$86,10,IF('Indicator Data'!AP82&lt;$AF$85,0,10-($AF$86-'Indicator Data'!AP82)/($AF$86-$AF$85)*10)),1))</f>
        <v>2</v>
      </c>
      <c r="AG80" s="57">
        <f t="shared" si="43"/>
        <v>2</v>
      </c>
      <c r="AH80" s="58">
        <f t="shared" si="33"/>
        <v>2.1</v>
      </c>
      <c r="AI80" s="61">
        <f t="shared" si="47"/>
        <v>2.6</v>
      </c>
    </row>
    <row r="81" spans="1:35" s="3" customFormat="1">
      <c r="A81" s="224" t="s">
        <v>7</v>
      </c>
      <c r="B81" s="234" t="s">
        <v>745</v>
      </c>
      <c r="C81" s="275" t="s">
        <v>411</v>
      </c>
      <c r="D81" s="57">
        <f>ROUND(IF('Indicator Data'!P83="No data",IF((0.1233*LN('Indicator Data'!AR83)-0.4559)&gt;D$86,0,IF((0.1233*LN('Indicator Data'!AR83)-0.4559)&lt;D$85,10,(D$86-(0.1233*LN('Indicator Data'!AR83)-0.4559))/(D$86-D$85)*10)),IF('Indicator Data'!P83&gt;D$86,0,IF('Indicator Data'!P83&lt;D$85,10,(D$86-'Indicator Data'!P83)/(D$86-D$85)*10))),1)</f>
        <v>5.6</v>
      </c>
      <c r="E81" s="57">
        <f>IF('Indicator Data'!Q83="No data","x",ROUND((IF('Indicator Data'!Q83&gt;E$86,10,IF('Indicator Data'!Q83&lt;E$85,0,10-(E$86-'Indicator Data'!Q83)/(E$86-E$85)*10))),1))</f>
        <v>2</v>
      </c>
      <c r="F81" s="160">
        <f>IF('Indicator Data'!AK83="No data","x",ROUND(IF('Indicator Data'!AK83&gt;F$86,10,IF('Indicator Data'!AK83&lt;F$85,0,10-(F$86-'Indicator Data'!AK83)/(F$86-F$85)*10)),1))</f>
        <v>3.1</v>
      </c>
      <c r="G81" s="58">
        <f t="shared" si="35"/>
        <v>3.7</v>
      </c>
      <c r="H81" s="146">
        <f>IF(OR('Indicator Data'!S83="No data",'Indicator Data'!T83="No data"),"x",IF(OR('Indicator Data'!U83="No data",'Indicator Data'!V83="No data"),1-(POWER((POWER(POWER((POWER((10/IF('Indicator Data'!S83&lt;10,10,'Indicator Data'!S83))*(1/'Indicator Data'!T83),0.5))*('Indicator Data'!W83)*('Indicator Data'!Y83),(1/3)),-1)+POWER(POWER((1*('Indicator Data'!X83)*('Indicator Data'!Z83)),(1/3)),-1))/2,-1)/POWER((((POWER((10/IF('Indicator Data'!S83&lt;10,10,'Indicator Data'!S83))*(1/'Indicator Data'!T83),0.5)+1)/2)*(('Indicator Data'!W83+'Indicator Data'!X83)/2)*(('Indicator Data'!Y83+'Indicator Data'!Z83)/2)),(1/3))),IF(OR('Indicator Data'!S83="No data",'Indicator Data'!T83="No data"),"x",1-(POWER((POWER(POWER((POWER((10/IF('Indicator Data'!S83&lt;10,10,'Indicator Data'!S83))*(1/'Indicator Data'!T83),0.5))*(POWER(('Indicator Data'!W83*'Indicator Data'!U83),0.5))*('Indicator Data'!Y83),(1/3)),-1)+POWER(POWER(1*(POWER(('Indicator Data'!X83*'Indicator Data'!V83),0.5))*('Indicator Data'!Z83),(1/3)),-1))/2,-1)/POWER((((POWER((10/IF('Indicator Data'!S83&lt;10,10,'Indicator Data'!S83))*(1/'Indicator Data'!T83),0.5)+1)/2)*((POWER(('Indicator Data'!W83*'Indicator Data'!U83),0.5)+POWER(('Indicator Data'!X83*'Indicator Data'!V83),0.5))/2)*(('Indicator Data'!Y83+'Indicator Data'!Z83)/2)),(1/3))))))</f>
        <v>0.23307876080474221</v>
      </c>
      <c r="I81" s="57">
        <f t="shared" si="36"/>
        <v>4.2</v>
      </c>
      <c r="J81" s="57">
        <f>IF('Indicator Data'!AA83="No data","x",ROUND(IF('Indicator Data'!AA83&gt;J$86,10,IF('Indicator Data'!AA83&lt;J$85,0,10-(J$86-'Indicator Data'!AA83)/(J$86-J$85)*10)),1))</f>
        <v>4.0999999999999996</v>
      </c>
      <c r="K81" s="58">
        <f t="shared" si="37"/>
        <v>4.2</v>
      </c>
      <c r="L81" s="166">
        <f>SUM(IF('Indicator Data'!AB83=0,0,'Indicator Data'!AB83/1000000),SUM('Indicator Data'!AC83:AD83))</f>
        <v>399.80905000000001</v>
      </c>
      <c r="M81" s="166">
        <f>L81/(SUM('Indicator Data'!BD$73:'Indicator Data'!BD$86))*1000000</f>
        <v>12.887712144411314</v>
      </c>
      <c r="N81" s="57">
        <f t="shared" si="38"/>
        <v>0.4</v>
      </c>
      <c r="O81" s="57">
        <f>IF('Indicator Data'!AE83="No data","x",ROUND(IF('Indicator Data'!AE83&gt;O$86,10,IF('Indicator Data'!AE83&lt;O$85,0,10-(O$86-'Indicator Data'!AE83)/(O$86-O$85)*10)),1))</f>
        <v>0.6</v>
      </c>
      <c r="P81" s="160">
        <f>IF('Indicator Data'!R83="No data","x",ROUND(IF('Indicator Data'!R83&gt;P$86,10,IF('Indicator Data'!R83&lt;P$85,0,10-(P$86-'Indicator Data'!R83)/(P$86-P$85)*10)),1))</f>
        <v>1.8</v>
      </c>
      <c r="Q81" s="58">
        <f t="shared" si="39"/>
        <v>0.9</v>
      </c>
      <c r="R81" s="61">
        <f t="shared" si="40"/>
        <v>3.1</v>
      </c>
      <c r="S81" s="146">
        <f>IF(AND('Indicator Data'!AF83="No data",'Indicator Data'!AG83="No data",'Indicator Data'!AH83="No data"),"x",SUM('Indicator Data'!AF83:AH83))</f>
        <v>2.7982915625170001E-3</v>
      </c>
      <c r="T81" s="160">
        <f t="shared" si="44"/>
        <v>0.6</v>
      </c>
      <c r="U81" s="160">
        <f>IF('Indicator Data'!M83="No data","x",'Indicator Data'!M83)</f>
        <v>7</v>
      </c>
      <c r="V81" s="58">
        <f>ROUND(IF(T81="x",U81,IF(U81="x",T81,(10-GEOMEAN(((10-T81)/10*9+1),((10-U81)/10*9+1))))/9*10),1)</f>
        <v>4.5</v>
      </c>
      <c r="W81" s="57">
        <f>IF('Indicator Data'!AI83="No data","x",ROUND(IF('Indicator Data'!AI83&gt;W$86,10,IF('Indicator Data'!AI83&lt;W$85,0,10-(W$86-'Indicator Data'!AI83)/(W$86-W$85)*10)),1))</f>
        <v>2.8</v>
      </c>
      <c r="X81" s="57">
        <f>IF('Indicator Data'!AJ83="No data","x",ROUND(IF('Indicator Data'!AJ83&gt;X$86,10,IF('Indicator Data'!AJ83&lt;X$85,0,10-(X$86-'Indicator Data'!AJ83)/(X$86-X$85)*10)),1))</f>
        <v>3</v>
      </c>
      <c r="Y81" s="58">
        <f t="shared" si="41"/>
        <v>2.9</v>
      </c>
      <c r="Z81" s="57">
        <f>IF('Indicator Data'!AL83="No data","x",ROUND(IF('Indicator Data'!AL83&gt;Z$86,10,IF('Indicator Data'!AL83&lt;Z$85,0,10-(Z$86-'Indicator Data'!AL83)/(Z$86-Z$85)*10)),1))</f>
        <v>0.3</v>
      </c>
      <c r="AA81" s="58">
        <f t="shared" si="42"/>
        <v>0.3</v>
      </c>
      <c r="AB81" s="59" t="str">
        <f>IF(OR('Indicator Data'!AM83="No data",'Indicator Data'!BD83="No data"),"x",('Indicator Data'!AM83/'Indicator Data'!BD83))</f>
        <v>x</v>
      </c>
      <c r="AC81" s="58" t="str">
        <f t="shared" si="32"/>
        <v>x</v>
      </c>
      <c r="AD81" s="57">
        <f>IF('Indicator Data'!AN83="No data","x",ROUND(IF('Indicator Data'!AN83&lt;$AD$85,10,IF('Indicator Data'!AN83&gt;$AD$86,0,($AD$86-'Indicator Data'!AN83)/($AD$86-$AD$85)*10)),1))</f>
        <v>4.3</v>
      </c>
      <c r="AE81" s="57">
        <f>IF('Indicator Data'!AO83="No data","x",ROUND(IF('Indicator Data'!AO83&gt;$AE$86,10,IF('Indicator Data'!AO83&lt;$AE$85,0,10-($AE$86-'Indicator Data'!AO83)/($AE$86-$AE$85)*10)),1))</f>
        <v>0</v>
      </c>
      <c r="AF81" s="60">
        <f>IF('Indicator Data'!AP83="No data","x",ROUND(IF('Indicator Data'!AP83&gt;$AF$86,10,IF('Indicator Data'!AP83&lt;$AF$85,0,10-($AF$86-'Indicator Data'!AP83)/($AF$86-$AF$85)*10)),1))</f>
        <v>2</v>
      </c>
      <c r="AG81" s="57">
        <f t="shared" si="43"/>
        <v>2</v>
      </c>
      <c r="AH81" s="58">
        <f t="shared" si="33"/>
        <v>2.1</v>
      </c>
      <c r="AI81" s="61">
        <f t="shared" si="47"/>
        <v>2.6</v>
      </c>
    </row>
    <row r="82" spans="1:35" s="3" customFormat="1">
      <c r="A82" s="224" t="s">
        <v>7</v>
      </c>
      <c r="B82" s="234" t="s">
        <v>331</v>
      </c>
      <c r="C82" s="275" t="s">
        <v>412</v>
      </c>
      <c r="D82" s="57">
        <f>ROUND(IF('Indicator Data'!P84="No data",IF((0.1233*LN('Indicator Data'!AR84)-0.4559)&gt;D$86,0,IF((0.1233*LN('Indicator Data'!AR84)-0.4559)&lt;D$85,10,(D$86-(0.1233*LN('Indicator Data'!AR84)-0.4559))/(D$86-D$85)*10)),IF('Indicator Data'!P84&gt;D$86,0,IF('Indicator Data'!P84&lt;D$85,10,(D$86-'Indicator Data'!P84)/(D$86-D$85)*10))),1)</f>
        <v>5.2</v>
      </c>
      <c r="E82" s="57">
        <f>IF('Indicator Data'!Q84="No data","x",ROUND((IF('Indicator Data'!Q84&gt;E$86,10,IF('Indicator Data'!Q84&lt;E$85,0,10-(E$86-'Indicator Data'!Q84)/(E$86-E$85)*10))),1))</f>
        <v>1.4</v>
      </c>
      <c r="F82" s="160">
        <f>IF('Indicator Data'!AK84="No data","x",ROUND(IF('Indicator Data'!AK84&gt;F$86,10,IF('Indicator Data'!AK84&lt;F$85,0,10-(F$86-'Indicator Data'!AK84)/(F$86-F$85)*10)),1))</f>
        <v>2.7</v>
      </c>
      <c r="G82" s="58">
        <f t="shared" si="35"/>
        <v>3.3</v>
      </c>
      <c r="H82" s="146">
        <f>IF(OR('Indicator Data'!S84="No data",'Indicator Data'!T84="No data"),"x",IF(OR('Indicator Data'!U84="No data",'Indicator Data'!V84="No data"),1-(POWER((POWER(POWER((POWER((10/IF('Indicator Data'!S84&lt;10,10,'Indicator Data'!S84))*(1/'Indicator Data'!T84),0.5))*('Indicator Data'!W84)*('Indicator Data'!Y84),(1/3)),-1)+POWER(POWER((1*('Indicator Data'!X84)*('Indicator Data'!Z84)),(1/3)),-1))/2,-1)/POWER((((POWER((10/IF('Indicator Data'!S84&lt;10,10,'Indicator Data'!S84))*(1/'Indicator Data'!T84),0.5)+1)/2)*(('Indicator Data'!W84+'Indicator Data'!X84)/2)*(('Indicator Data'!Y84+'Indicator Data'!Z84)/2)),(1/3))),IF(OR('Indicator Data'!S84="No data",'Indicator Data'!T84="No data"),"x",1-(POWER((POWER(POWER((POWER((10/IF('Indicator Data'!S84&lt;10,10,'Indicator Data'!S84))*(1/'Indicator Data'!T84),0.5))*(POWER(('Indicator Data'!W84*'Indicator Data'!U84),0.5))*('Indicator Data'!Y84),(1/3)),-1)+POWER(POWER(1*(POWER(('Indicator Data'!X84*'Indicator Data'!V84),0.5))*('Indicator Data'!Z84),(1/3)),-1))/2,-1)/POWER((((POWER((10/IF('Indicator Data'!S84&lt;10,10,'Indicator Data'!S84))*(1/'Indicator Data'!T84),0.5)+1)/2)*((POWER(('Indicator Data'!W84*'Indicator Data'!U84),0.5)+POWER(('Indicator Data'!X84*'Indicator Data'!V84),0.5))/2)*(('Indicator Data'!Y84+'Indicator Data'!Z84)/2)),(1/3))))))</f>
        <v>0.25539681026126126</v>
      </c>
      <c r="I82" s="57">
        <f t="shared" si="36"/>
        <v>4.5999999999999996</v>
      </c>
      <c r="J82" s="57">
        <f>IF('Indicator Data'!AA84="No data","x",ROUND(IF('Indicator Data'!AA84&gt;J$86,10,IF('Indicator Data'!AA84&lt;J$85,0,10-(J$86-'Indicator Data'!AA84)/(J$86-J$85)*10)),1))</f>
        <v>4.0999999999999996</v>
      </c>
      <c r="K82" s="58">
        <f t="shared" si="37"/>
        <v>4.4000000000000004</v>
      </c>
      <c r="L82" s="166">
        <f>SUM(IF('Indicator Data'!AB84=0,0,'Indicator Data'!AB84/1000000),SUM('Indicator Data'!AC84:AD84))</f>
        <v>399.80905000000001</v>
      </c>
      <c r="M82" s="166">
        <f>L82/(SUM('Indicator Data'!BD$73:'Indicator Data'!BD$86))*1000000</f>
        <v>12.887712144411314</v>
      </c>
      <c r="N82" s="57">
        <f t="shared" si="38"/>
        <v>0.4</v>
      </c>
      <c r="O82" s="57">
        <f>IF('Indicator Data'!AE84="No data","x",ROUND(IF('Indicator Data'!AE84&gt;O$86,10,IF('Indicator Data'!AE84&lt;O$85,0,10-(O$86-'Indicator Data'!AE84)/(O$86-O$85)*10)),1))</f>
        <v>0.6</v>
      </c>
      <c r="P82" s="160">
        <f>IF('Indicator Data'!R84="No data","x",ROUND(IF('Indicator Data'!R84&gt;P$86,10,IF('Indicator Data'!R84&lt;P$85,0,10-(P$86-'Indicator Data'!R84)/(P$86-P$85)*10)),1))</f>
        <v>1.8</v>
      </c>
      <c r="Q82" s="58">
        <f t="shared" si="39"/>
        <v>0.9</v>
      </c>
      <c r="R82" s="61">
        <f t="shared" si="40"/>
        <v>3</v>
      </c>
      <c r="S82" s="146">
        <f>IF(AND('Indicator Data'!AF84="No data",'Indicator Data'!AG84="No data",'Indicator Data'!AH84="No data"),"x",SUM('Indicator Data'!AF84:AH84))</f>
        <v>2.7982915625170001E-3</v>
      </c>
      <c r="T82" s="160">
        <f t="shared" si="44"/>
        <v>0.6</v>
      </c>
      <c r="U82" s="160">
        <f>IF('Indicator Data'!M84="No data","x",'Indicator Data'!M84)</f>
        <v>1</v>
      </c>
      <c r="V82" s="58">
        <f t="shared" si="46"/>
        <v>0.8</v>
      </c>
      <c r="W82" s="57">
        <f>IF('Indicator Data'!AI84="No data","x",ROUND(IF('Indicator Data'!AI84&gt;W$86,10,IF('Indicator Data'!AI84&lt;W$85,0,10-(W$86-'Indicator Data'!AI84)/(W$86-W$85)*10)),1))</f>
        <v>4.5</v>
      </c>
      <c r="X82" s="57">
        <f>IF('Indicator Data'!AJ84="No data","x",ROUND(IF('Indicator Data'!AJ84&gt;X$86,10,IF('Indicator Data'!AJ84&lt;X$85,0,10-(X$86-'Indicator Data'!AJ84)/(X$86-X$85)*10)),1))</f>
        <v>4.2</v>
      </c>
      <c r="Y82" s="58">
        <f t="shared" si="41"/>
        <v>4.4000000000000004</v>
      </c>
      <c r="Z82" s="57">
        <f>IF('Indicator Data'!AL84="No data","x",ROUND(IF('Indicator Data'!AL84&gt;Z$86,10,IF('Indicator Data'!AL84&lt;Z$85,0,10-(Z$86-'Indicator Data'!AL84)/(Z$86-Z$85)*10)),1))</f>
        <v>0.6</v>
      </c>
      <c r="AA82" s="58">
        <f t="shared" si="42"/>
        <v>0.6</v>
      </c>
      <c r="AB82" s="59" t="str">
        <f>IF(OR('Indicator Data'!AM84="No data",'Indicator Data'!BD84="No data"),"x",('Indicator Data'!AM84/'Indicator Data'!BD84))</f>
        <v>x</v>
      </c>
      <c r="AC82" s="58" t="str">
        <f t="shared" si="32"/>
        <v>x</v>
      </c>
      <c r="AD82" s="57">
        <f>IF('Indicator Data'!AN84="No data","x",ROUND(IF('Indicator Data'!AN84&lt;$AD$85,10,IF('Indicator Data'!AN84&gt;$AD$86,0,($AD$86-'Indicator Data'!AN84)/($AD$86-$AD$85)*10)),1))</f>
        <v>4.3</v>
      </c>
      <c r="AE82" s="57">
        <f>IF('Indicator Data'!AO84="No data","x",ROUND(IF('Indicator Data'!AO84&gt;$AE$86,10,IF('Indicator Data'!AO84&lt;$AE$85,0,10-($AE$86-'Indicator Data'!AO84)/($AE$86-$AE$85)*10)),1))</f>
        <v>0</v>
      </c>
      <c r="AF82" s="60">
        <f>IF('Indicator Data'!AP84="No data","x",ROUND(IF('Indicator Data'!AP84&gt;$AF$86,10,IF('Indicator Data'!AP84&lt;$AF$85,0,10-($AF$86-'Indicator Data'!AP84)/($AF$86-$AF$85)*10)),1))</f>
        <v>2</v>
      </c>
      <c r="AG82" s="57">
        <f t="shared" si="43"/>
        <v>2</v>
      </c>
      <c r="AH82" s="58">
        <f t="shared" si="33"/>
        <v>2.1</v>
      </c>
      <c r="AI82" s="61">
        <f t="shared" si="47"/>
        <v>2.1</v>
      </c>
    </row>
    <row r="83" spans="1:35" s="3" customFormat="1">
      <c r="A83" s="224" t="s">
        <v>7</v>
      </c>
      <c r="B83" s="234" t="s">
        <v>332</v>
      </c>
      <c r="C83" s="275" t="s">
        <v>413</v>
      </c>
      <c r="D83" s="57">
        <f>ROUND(IF('Indicator Data'!P85="No data",IF((0.1233*LN('Indicator Data'!AR85)-0.4559)&gt;D$86,0,IF((0.1233*LN('Indicator Data'!AR85)-0.4559)&lt;D$85,10,(D$86-(0.1233*LN('Indicator Data'!AR85)-0.4559))/(D$86-D$85)*10)),IF('Indicator Data'!P85&gt;D$86,0,IF('Indicator Data'!P85&lt;D$85,10,(D$86-'Indicator Data'!P85)/(D$86-D$85)*10))),1)</f>
        <v>3.8</v>
      </c>
      <c r="E83" s="57">
        <f>IF('Indicator Data'!Q85="No data","x",ROUND((IF('Indicator Data'!Q85&gt;E$86,10,IF('Indicator Data'!Q85&lt;E$85,0,10-(E$86-'Indicator Data'!Q85)/(E$86-E$85)*10))),1))</f>
        <v>0.1</v>
      </c>
      <c r="F83" s="160">
        <f>IF('Indicator Data'!AK85="No data","x",ROUND(IF('Indicator Data'!AK85&gt;F$86,10,IF('Indicator Data'!AK85&lt;F$85,0,10-(F$86-'Indicator Data'!AK85)/(F$86-F$85)*10)),1))</f>
        <v>3.8</v>
      </c>
      <c r="G83" s="58">
        <f t="shared" si="35"/>
        <v>2.7</v>
      </c>
      <c r="H83" s="146">
        <f>IF(OR('Indicator Data'!S85="No data",'Indicator Data'!T85="No data"),"x",IF(OR('Indicator Data'!U85="No data",'Indicator Data'!V85="No data"),1-(POWER((POWER(POWER((POWER((10/IF('Indicator Data'!S85&lt;10,10,'Indicator Data'!S85))*(1/'Indicator Data'!T85),0.5))*('Indicator Data'!W85)*('Indicator Data'!Y85),(1/3)),-1)+POWER(POWER((1*('Indicator Data'!X85)*('Indicator Data'!Z85)),(1/3)),-1))/2,-1)/POWER((((POWER((10/IF('Indicator Data'!S85&lt;10,10,'Indicator Data'!S85))*(1/'Indicator Data'!T85),0.5)+1)/2)*(('Indicator Data'!W85+'Indicator Data'!X85)/2)*(('Indicator Data'!Y85+'Indicator Data'!Z85)/2)),(1/3))),IF(OR('Indicator Data'!S85="No data",'Indicator Data'!T85="No data"),"x",1-(POWER((POWER(POWER((POWER((10/IF('Indicator Data'!S85&lt;10,10,'Indicator Data'!S85))*(1/'Indicator Data'!T85),0.5))*(POWER(('Indicator Data'!W85*'Indicator Data'!U85),0.5))*('Indicator Data'!Y85),(1/3)),-1)+POWER(POWER(1*(POWER(('Indicator Data'!X85*'Indicator Data'!V85),0.5))*('Indicator Data'!Z85),(1/3)),-1))/2,-1)/POWER((((POWER((10/IF('Indicator Data'!S85&lt;10,10,'Indicator Data'!S85))*(1/'Indicator Data'!T85),0.5)+1)/2)*((POWER(('Indicator Data'!W85*'Indicator Data'!U85),0.5)+POWER(('Indicator Data'!X85*'Indicator Data'!V85),0.5))/2)*(('Indicator Data'!Y85+'Indicator Data'!Z85)/2)),(1/3))))))</f>
        <v>0.24896402881509494</v>
      </c>
      <c r="I83" s="57">
        <f t="shared" si="36"/>
        <v>4.5</v>
      </c>
      <c r="J83" s="57">
        <f>IF('Indicator Data'!AA85="No data","x",ROUND(IF('Indicator Data'!AA85&gt;J$86,10,IF('Indicator Data'!AA85&lt;J$85,0,10-(J$86-'Indicator Data'!AA85)/(J$86-J$85)*10)),1))</f>
        <v>4.0999999999999996</v>
      </c>
      <c r="K83" s="58">
        <f t="shared" si="37"/>
        <v>4.3</v>
      </c>
      <c r="L83" s="166">
        <f>SUM(IF('Indicator Data'!AB85=0,0,'Indicator Data'!AB85/1000000),SUM('Indicator Data'!AC85:AD85))</f>
        <v>399.80905000000001</v>
      </c>
      <c r="M83" s="166">
        <f>L83/(SUM('Indicator Data'!BD$73:'Indicator Data'!BD$86))*1000000</f>
        <v>12.887712144411314</v>
      </c>
      <c r="N83" s="57">
        <f t="shared" si="38"/>
        <v>0.4</v>
      </c>
      <c r="O83" s="57">
        <f>IF('Indicator Data'!AE85="No data","x",ROUND(IF('Indicator Data'!AE85&gt;O$86,10,IF('Indicator Data'!AE85&lt;O$85,0,10-(O$86-'Indicator Data'!AE85)/(O$86-O$85)*10)),1))</f>
        <v>0.6</v>
      </c>
      <c r="P83" s="160">
        <f>IF('Indicator Data'!R85="No data","x",ROUND(IF('Indicator Data'!R85&gt;P$86,10,IF('Indicator Data'!R85&lt;P$85,0,10-(P$86-'Indicator Data'!R85)/(P$86-P$85)*10)),1))</f>
        <v>1.8</v>
      </c>
      <c r="Q83" s="58">
        <f t="shared" si="39"/>
        <v>0.9</v>
      </c>
      <c r="R83" s="61">
        <f t="shared" si="40"/>
        <v>2.7</v>
      </c>
      <c r="S83" s="146">
        <f>IF(AND('Indicator Data'!AF85="No data",'Indicator Data'!AG85="No data",'Indicator Data'!AH85="No data"),"x",SUM('Indicator Data'!AF85:AH85))</f>
        <v>2.7982915625170001E-3</v>
      </c>
      <c r="T83" s="160">
        <f t="shared" si="44"/>
        <v>0.6</v>
      </c>
      <c r="U83" s="160">
        <f>IF('Indicator Data'!M85="No data","x",'Indicator Data'!M85)</f>
        <v>1</v>
      </c>
      <c r="V83" s="58">
        <f>ROUND(IF(T83="x",U83,IF(U83="x",T83,(10-GEOMEAN(((10-T83)/10*9+1),((10-U83)/10*9+1))))/9*10),1)</f>
        <v>0.8</v>
      </c>
      <c r="W83" s="57">
        <f>IF('Indicator Data'!AI85="No data","x",ROUND(IF('Indicator Data'!AI85&gt;W$86,10,IF('Indicator Data'!AI85&lt;W$85,0,10-(W$86-'Indicator Data'!AI85)/(W$86-W$85)*10)),1))</f>
        <v>5.8</v>
      </c>
      <c r="X83" s="57">
        <f>IF('Indicator Data'!AJ85="No data","x",ROUND(IF('Indicator Data'!AJ85&gt;X$86,10,IF('Indicator Data'!AJ85&lt;X$85,0,10-(X$86-'Indicator Data'!AJ85)/(X$86-X$85)*10)),1))</f>
        <v>4</v>
      </c>
      <c r="Y83" s="58">
        <f t="shared" si="41"/>
        <v>4.9000000000000004</v>
      </c>
      <c r="Z83" s="57">
        <f>IF('Indicator Data'!AL85="No data","x",ROUND(IF('Indicator Data'!AL85&gt;Z$86,10,IF('Indicator Data'!AL85&lt;Z$85,0,10-(Z$86-'Indicator Data'!AL85)/(Z$86-Z$85)*10)),1))</f>
        <v>0.3</v>
      </c>
      <c r="AA83" s="58">
        <f t="shared" si="42"/>
        <v>0.3</v>
      </c>
      <c r="AB83" s="59" t="str">
        <f>IF(OR('Indicator Data'!AM85="No data",'Indicator Data'!BD85="No data"),"x",('Indicator Data'!AM85/'Indicator Data'!BD85))</f>
        <v>x</v>
      </c>
      <c r="AC83" s="58" t="str">
        <f t="shared" si="32"/>
        <v>x</v>
      </c>
      <c r="AD83" s="57">
        <f>IF('Indicator Data'!AN85="No data","x",ROUND(IF('Indicator Data'!AN85&lt;$AD$85,10,IF('Indicator Data'!AN85&gt;$AD$86,0,($AD$86-'Indicator Data'!AN85)/($AD$86-$AD$85)*10)),1))</f>
        <v>4.3</v>
      </c>
      <c r="AE83" s="57">
        <f>IF('Indicator Data'!AO85="No data","x",ROUND(IF('Indicator Data'!AO85&gt;$AE$86,10,IF('Indicator Data'!AO85&lt;$AE$85,0,10-($AE$86-'Indicator Data'!AO85)/($AE$86-$AE$85)*10)),1))</f>
        <v>0</v>
      </c>
      <c r="AF83" s="60">
        <f>IF('Indicator Data'!AP85="No data","x",ROUND(IF('Indicator Data'!AP85&gt;$AF$86,10,IF('Indicator Data'!AP85&lt;$AF$85,0,10-($AF$86-'Indicator Data'!AP85)/($AF$86-$AF$85)*10)),1))</f>
        <v>2</v>
      </c>
      <c r="AG83" s="57">
        <f t="shared" si="43"/>
        <v>2</v>
      </c>
      <c r="AH83" s="58">
        <f t="shared" si="33"/>
        <v>2.1</v>
      </c>
      <c r="AI83" s="61">
        <f t="shared" si="47"/>
        <v>2.2000000000000002</v>
      </c>
    </row>
    <row r="84" spans="1:35" s="3" customFormat="1">
      <c r="A84" s="227" t="s">
        <v>7</v>
      </c>
      <c r="B84" s="235" t="s">
        <v>746</v>
      </c>
      <c r="C84" s="276" t="s">
        <v>414</v>
      </c>
      <c r="D84" s="250">
        <f>ROUND(IF('Indicator Data'!P86="No data",IF((0.1233*LN('Indicator Data'!AR86)-0.4559)&gt;D$86,0,IF((0.1233*LN('Indicator Data'!AR86)-0.4559)&lt;D$85,10,(D$86-(0.1233*LN('Indicator Data'!AR86)-0.4559))/(D$86-D$85)*10)),IF('Indicator Data'!P86&gt;D$86,0,IF('Indicator Data'!P86&lt;D$85,10,(D$86-'Indicator Data'!P86)/(D$86-D$85)*10))),1)</f>
        <v>5.6</v>
      </c>
      <c r="E84" s="250">
        <f>IF('Indicator Data'!Q86="No data","x",ROUND((IF('Indicator Data'!Q86&gt;E$86,10,IF('Indicator Data'!Q86&lt;E$85,0,10-(E$86-'Indicator Data'!Q86)/(E$86-E$85)*10))),1))</f>
        <v>0.8</v>
      </c>
      <c r="F84" s="251">
        <f>IF('Indicator Data'!AK86="No data","x",ROUND(IF('Indicator Data'!AK86&gt;F$86,10,IF('Indicator Data'!AK86&lt;F$85,0,10-(F$86-'Indicator Data'!AK86)/(F$86-F$85)*10)),1))</f>
        <v>3.4</v>
      </c>
      <c r="G84" s="252">
        <f t="shared" si="35"/>
        <v>3.5</v>
      </c>
      <c r="H84" s="253">
        <f>IF(OR('Indicator Data'!S86="No data",'Indicator Data'!T86="No data"),"x",IF(OR('Indicator Data'!U86="No data",'Indicator Data'!V86="No data"),1-(POWER((POWER(POWER((POWER((10/IF('Indicator Data'!S86&lt;10,10,'Indicator Data'!S86))*(1/'Indicator Data'!T86),0.5))*('Indicator Data'!W86)*('Indicator Data'!Y86),(1/3)),-1)+POWER(POWER((1*('Indicator Data'!X86)*('Indicator Data'!Z86)),(1/3)),-1))/2,-1)/POWER((((POWER((10/IF('Indicator Data'!S86&lt;10,10,'Indicator Data'!S86))*(1/'Indicator Data'!T86),0.5)+1)/2)*(('Indicator Data'!W86+'Indicator Data'!X86)/2)*(('Indicator Data'!Y86+'Indicator Data'!Z86)/2)),(1/3))),IF(OR('Indicator Data'!S86="No data",'Indicator Data'!T86="No data"),"x",1-(POWER((POWER(POWER((POWER((10/IF('Indicator Data'!S86&lt;10,10,'Indicator Data'!S86))*(1/'Indicator Data'!T86),0.5))*(POWER(('Indicator Data'!W86*'Indicator Data'!U86),0.5))*('Indicator Data'!Y86),(1/3)),-1)+POWER(POWER(1*(POWER(('Indicator Data'!X86*'Indicator Data'!V86),0.5))*('Indicator Data'!Z86),(1/3)),-1))/2,-1)/POWER((((POWER((10/IF('Indicator Data'!S86&lt;10,10,'Indicator Data'!S86))*(1/'Indicator Data'!T86),0.5)+1)/2)*((POWER(('Indicator Data'!W86*'Indicator Data'!U86),0.5)+POWER(('Indicator Data'!X86*'Indicator Data'!V86),0.5))/2)*(('Indicator Data'!Y86+'Indicator Data'!Z86)/2)),(1/3))))))</f>
        <v>0.26358183345056474</v>
      </c>
      <c r="I84" s="250">
        <f t="shared" si="36"/>
        <v>4.8</v>
      </c>
      <c r="J84" s="250">
        <f>IF('Indicator Data'!AA86="No data","x",ROUND(IF('Indicator Data'!AA86&gt;J$86,10,IF('Indicator Data'!AA86&lt;J$85,0,10-(J$86-'Indicator Data'!AA86)/(J$86-J$85)*10)),1))</f>
        <v>4.0999999999999996</v>
      </c>
      <c r="K84" s="252">
        <f t="shared" si="37"/>
        <v>4.5</v>
      </c>
      <c r="L84" s="254">
        <f>SUM(IF('Indicator Data'!AB86=0,0,'Indicator Data'!AB86/1000000),SUM('Indicator Data'!AC86:AD86))</f>
        <v>399.80905000000001</v>
      </c>
      <c r="M84" s="254">
        <f>L84/(SUM('Indicator Data'!BD$73:'Indicator Data'!BD$86))*1000000</f>
        <v>12.887712144411314</v>
      </c>
      <c r="N84" s="250">
        <f t="shared" si="38"/>
        <v>0.4</v>
      </c>
      <c r="O84" s="250">
        <f>IF('Indicator Data'!AE86="No data","x",ROUND(IF('Indicator Data'!AE86&gt;O$86,10,IF('Indicator Data'!AE86&lt;O$85,0,10-(O$86-'Indicator Data'!AE86)/(O$86-O$85)*10)),1))</f>
        <v>0.6</v>
      </c>
      <c r="P84" s="251">
        <f>IF('Indicator Data'!R86="No data","x",ROUND(IF('Indicator Data'!R86&gt;P$86,10,IF('Indicator Data'!R86&lt;P$85,0,10-(P$86-'Indicator Data'!R86)/(P$86-P$85)*10)),1))</f>
        <v>1.8</v>
      </c>
      <c r="Q84" s="252">
        <f t="shared" si="39"/>
        <v>0.9</v>
      </c>
      <c r="R84" s="257">
        <f t="shared" si="40"/>
        <v>3.1</v>
      </c>
      <c r="S84" s="253">
        <f>IF(AND('Indicator Data'!AF86="No data",'Indicator Data'!AG86="No data",'Indicator Data'!AH86="No data"),"x",SUM('Indicator Data'!AF86:AH86))</f>
        <v>2.7982915625170001E-3</v>
      </c>
      <c r="T84" s="251">
        <f t="shared" si="44"/>
        <v>0.6</v>
      </c>
      <c r="U84" s="251">
        <f>IF('Indicator Data'!M86="No data","x",'Indicator Data'!M86)</f>
        <v>1</v>
      </c>
      <c r="V84" s="252">
        <f t="shared" si="46"/>
        <v>0.8</v>
      </c>
      <c r="W84" s="250">
        <f>IF('Indicator Data'!AI86="No data","x",ROUND(IF('Indicator Data'!AI86&gt;W$86,10,IF('Indicator Data'!AI86&lt;W$85,0,10-(W$86-'Indicator Data'!AI86)/(W$86-W$85)*10)),1))</f>
        <v>2.2000000000000002</v>
      </c>
      <c r="X84" s="250">
        <f>IF('Indicator Data'!AJ86="No data","x",ROUND(IF('Indicator Data'!AJ86&gt;X$86,10,IF('Indicator Data'!AJ86&lt;X$85,0,10-(X$86-'Indicator Data'!AJ86)/(X$86-X$85)*10)),1))</f>
        <v>3.5</v>
      </c>
      <c r="Y84" s="252">
        <f t="shared" si="41"/>
        <v>2.9</v>
      </c>
      <c r="Z84" s="250">
        <f>IF('Indicator Data'!AL86="No data","x",ROUND(IF('Indicator Data'!AL86&gt;Z$86,10,IF('Indicator Data'!AL86&lt;Z$85,0,10-(Z$86-'Indicator Data'!AL86)/(Z$86-Z$85)*10)),1))</f>
        <v>0.3</v>
      </c>
      <c r="AA84" s="252">
        <f t="shared" si="42"/>
        <v>0.3</v>
      </c>
      <c r="AB84" s="255" t="str">
        <f>IF(OR('Indicator Data'!AM86="No data",'Indicator Data'!BD86="No data"),"x",('Indicator Data'!AM86/'Indicator Data'!BD86))</f>
        <v>x</v>
      </c>
      <c r="AC84" s="252" t="str">
        <f t="shared" si="32"/>
        <v>x</v>
      </c>
      <c r="AD84" s="250">
        <f>IF('Indicator Data'!AN86="No data","x",ROUND(IF('Indicator Data'!AN86&lt;$AD$85,10,IF('Indicator Data'!AN86&gt;$AD$86,0,($AD$86-'Indicator Data'!AN86)/($AD$86-$AD$85)*10)),1))</f>
        <v>4.3</v>
      </c>
      <c r="AE84" s="250">
        <f>IF('Indicator Data'!AO86="No data","x",ROUND(IF('Indicator Data'!AO86&gt;$AE$86,10,IF('Indicator Data'!AO86&lt;$AE$85,0,10-($AE$86-'Indicator Data'!AO86)/($AE$86-$AE$85)*10)),1))</f>
        <v>0</v>
      </c>
      <c r="AF84" s="256">
        <f>IF('Indicator Data'!AP86="No data","x",ROUND(IF('Indicator Data'!AP86&gt;$AF$86,10,IF('Indicator Data'!AP86&lt;$AF$85,0,10-($AF$86-'Indicator Data'!AP86)/($AF$86-$AF$85)*10)),1))</f>
        <v>2</v>
      </c>
      <c r="AG84" s="250">
        <f t="shared" si="43"/>
        <v>2</v>
      </c>
      <c r="AH84" s="252">
        <f t="shared" si="33"/>
        <v>2.1</v>
      </c>
      <c r="AI84" s="257">
        <f t="shared" si="47"/>
        <v>1.6</v>
      </c>
    </row>
    <row r="85" spans="1:35" s="3" customFormat="1">
      <c r="A85" s="72"/>
      <c r="B85" s="62"/>
      <c r="C85" s="277" t="s">
        <v>27</v>
      </c>
      <c r="D85" s="63">
        <v>0.55000000000000004</v>
      </c>
      <c r="E85" s="63">
        <v>0</v>
      </c>
      <c r="F85" s="63">
        <v>0</v>
      </c>
      <c r="G85" s="63"/>
      <c r="H85" s="63"/>
      <c r="I85" s="63">
        <v>0</v>
      </c>
      <c r="J85" s="63">
        <v>0.15</v>
      </c>
      <c r="K85" s="63"/>
      <c r="L85" s="63"/>
      <c r="M85" s="63"/>
      <c r="N85" s="63">
        <v>0</v>
      </c>
      <c r="O85" s="63">
        <v>0</v>
      </c>
      <c r="P85" s="63">
        <v>0</v>
      </c>
      <c r="Q85" s="63"/>
      <c r="R85" s="63"/>
      <c r="S85" s="63"/>
      <c r="T85" s="63">
        <v>0</v>
      </c>
      <c r="U85" s="63"/>
      <c r="V85" s="63"/>
      <c r="W85" s="63">
        <v>0</v>
      </c>
      <c r="X85" s="63">
        <v>0</v>
      </c>
      <c r="Y85" s="63"/>
      <c r="Z85" s="63">
        <v>0</v>
      </c>
      <c r="AA85" s="63"/>
      <c r="AB85" s="63"/>
      <c r="AC85" s="64">
        <v>0</v>
      </c>
      <c r="AD85" s="63">
        <v>105</v>
      </c>
      <c r="AE85" s="63">
        <v>0.05</v>
      </c>
      <c r="AF85" s="63">
        <v>0</v>
      </c>
      <c r="AG85" s="63"/>
      <c r="AH85" s="63"/>
      <c r="AI85" s="63"/>
    </row>
    <row r="86" spans="1:35" s="3" customFormat="1">
      <c r="A86" s="72"/>
      <c r="B86" s="62"/>
      <c r="C86" s="277" t="s">
        <v>28</v>
      </c>
      <c r="D86" s="63">
        <v>0.8</v>
      </c>
      <c r="E86" s="63">
        <v>0.08</v>
      </c>
      <c r="F86" s="63">
        <v>50</v>
      </c>
      <c r="G86" s="63"/>
      <c r="H86" s="63"/>
      <c r="I86" s="63">
        <v>0.55000000000000004</v>
      </c>
      <c r="J86" s="63">
        <v>0.45</v>
      </c>
      <c r="K86" s="63"/>
      <c r="L86" s="63"/>
      <c r="M86" s="63"/>
      <c r="N86" s="63">
        <v>300</v>
      </c>
      <c r="O86" s="63">
        <v>8</v>
      </c>
      <c r="P86" s="63">
        <v>0.25</v>
      </c>
      <c r="Q86" s="63"/>
      <c r="R86" s="63"/>
      <c r="S86" s="63"/>
      <c r="T86" s="63">
        <v>0.05</v>
      </c>
      <c r="U86" s="63"/>
      <c r="V86" s="63"/>
      <c r="W86" s="63">
        <v>0.05</v>
      </c>
      <c r="X86" s="63">
        <v>125</v>
      </c>
      <c r="Y86" s="63"/>
      <c r="Z86" s="63">
        <v>0.3</v>
      </c>
      <c r="AA86" s="63"/>
      <c r="AB86" s="63"/>
      <c r="AC86" s="65">
        <v>0.05</v>
      </c>
      <c r="AD86" s="63">
        <v>135</v>
      </c>
      <c r="AE86" s="63">
        <v>0.35</v>
      </c>
      <c r="AF86" s="63">
        <v>0.45</v>
      </c>
      <c r="AG86" s="63"/>
      <c r="AH86" s="63"/>
      <c r="AI86" s="63"/>
    </row>
    <row r="87" spans="1:35">
      <c r="T87" s="7"/>
      <c r="AD87" s="156"/>
    </row>
    <row r="88" spans="1:35">
      <c r="T88" s="156"/>
      <c r="V88" s="156"/>
      <c r="AD88" s="156"/>
      <c r="AE88" s="156"/>
    </row>
  </sheetData>
  <sortState ref="B3:C193">
    <sortCondition ref="B3:B193"/>
  </sortState>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B88"/>
  <sheetViews>
    <sheetView showGridLines="0" workbookViewId="0">
      <pane xSplit="3" ySplit="2" topLeftCell="D3" activePane="bottomRight" state="frozen"/>
      <selection pane="topRight" activeCell="B1" sqref="B1"/>
      <selection pane="bottomLeft" activeCell="A4" sqref="A4"/>
      <selection pane="bottomRight"/>
    </sheetView>
  </sheetViews>
  <sheetFormatPr defaultColWidth="9.140625" defaultRowHeight="15"/>
  <cols>
    <col min="1" max="1" width="12.85546875" style="1" bestFit="1" customWidth="1"/>
    <col min="2" max="2" width="31.85546875" style="1" bestFit="1" customWidth="1"/>
    <col min="3" max="3" width="13.85546875" style="278" bestFit="1" customWidth="1"/>
    <col min="4" max="4" width="7.85546875" style="1" customWidth="1"/>
    <col min="5" max="15" width="7.85546875" style="13" customWidth="1"/>
    <col min="16" max="17" width="7.85546875" style="1" customWidth="1"/>
    <col min="18" max="19" width="7.85546875" style="13" customWidth="1"/>
    <col min="20" max="20" width="7.85546875" style="1" customWidth="1"/>
    <col min="21" max="22" width="7.85546875" style="9" customWidth="1"/>
    <col min="23" max="23" width="7.85546875" style="1" customWidth="1"/>
    <col min="24" max="25" width="7.85546875" style="9" customWidth="1"/>
    <col min="26" max="26" width="7.85546875" style="1" customWidth="1"/>
    <col min="27" max="27" width="7.85546875" style="13" customWidth="1"/>
    <col min="28" max="16384" width="9.140625" style="1"/>
  </cols>
  <sheetData>
    <row r="1" spans="1:28">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row>
    <row r="2" spans="1:28" s="3" customFormat="1" ht="109.5" customHeight="1" thickBot="1">
      <c r="A2" s="86" t="s">
        <v>18</v>
      </c>
      <c r="B2" s="86" t="s">
        <v>460</v>
      </c>
      <c r="C2" s="272" t="s">
        <v>461</v>
      </c>
      <c r="D2" s="66" t="s">
        <v>10</v>
      </c>
      <c r="E2" s="67" t="s">
        <v>42</v>
      </c>
      <c r="F2" s="66" t="s">
        <v>477</v>
      </c>
      <c r="G2" s="66" t="s">
        <v>478</v>
      </c>
      <c r="H2" s="67" t="s">
        <v>475</v>
      </c>
      <c r="I2" s="149" t="s">
        <v>479</v>
      </c>
      <c r="J2" s="151" t="s">
        <v>564</v>
      </c>
      <c r="K2" s="66" t="s">
        <v>525</v>
      </c>
      <c r="L2" s="66" t="s">
        <v>526</v>
      </c>
      <c r="M2" s="162" t="s">
        <v>569</v>
      </c>
      <c r="N2" s="67" t="s">
        <v>476</v>
      </c>
      <c r="O2" s="68" t="s">
        <v>226</v>
      </c>
      <c r="P2" s="66" t="s">
        <v>11</v>
      </c>
      <c r="Q2" s="66" t="s">
        <v>12</v>
      </c>
      <c r="R2" s="67" t="s">
        <v>19</v>
      </c>
      <c r="S2" s="104" t="s">
        <v>51</v>
      </c>
      <c r="T2" s="66" t="s">
        <v>51</v>
      </c>
      <c r="U2" s="66" t="s">
        <v>77</v>
      </c>
      <c r="V2" s="66" t="s">
        <v>78</v>
      </c>
      <c r="W2" s="67" t="s">
        <v>20</v>
      </c>
      <c r="X2" s="66" t="s">
        <v>37</v>
      </c>
      <c r="Y2" s="66" t="s">
        <v>269</v>
      </c>
      <c r="Z2" s="67" t="s">
        <v>36</v>
      </c>
      <c r="AA2" s="68" t="s">
        <v>225</v>
      </c>
    </row>
    <row r="3" spans="1:28" s="3" customFormat="1" ht="15.75" thickTop="1">
      <c r="A3" s="224" t="s">
        <v>0</v>
      </c>
      <c r="B3" s="90" t="s">
        <v>276</v>
      </c>
      <c r="C3" s="279" t="s">
        <v>333</v>
      </c>
      <c r="D3" s="69">
        <f>IF('Indicator Data'!AQ5="No data","x",ROUND(IF('Indicator Data'!AQ5&gt;D$86,0,IF('Indicator Data'!AQ5&lt;D$85,10,(D$86-'Indicator Data'!AQ5)/(D$86-D$85)*10)),1))</f>
        <v>5.3</v>
      </c>
      <c r="E3" s="70">
        <f>D3</f>
        <v>5.3</v>
      </c>
      <c r="F3" s="69">
        <f>IF('Indicator Data'!AR5="No data","x",ROUND(IF('Indicator Data'!AR5&gt;F$86,0,IF('Indicator Data'!AR5&lt;F$85,10,(F$86-'Indicator Data'!AR5)/(F$86-F$85)*10)),1))</f>
        <v>6</v>
      </c>
      <c r="G3" s="69">
        <f>IF('Indicator Data'!AS5="No data","x",ROUND(IF('Indicator Data'!AS5&gt;G$86,0,IF('Indicator Data'!AS5&lt;G$85,10,(G$86-'Indicator Data'!AS5)/(G$86-G$85)*10)),1))</f>
        <v>0</v>
      </c>
      <c r="H3" s="70">
        <f>ROUND(IF(F3="x",G3,IF(G3="x",F3,(10-GEOMEAN(((10-F3)/10*9+1),((10-G3)/10*9+1))))/9*10),1)</f>
        <v>3.6</v>
      </c>
      <c r="I3" s="150">
        <f>IF('Indicator Data'!AT5="No data","x",'Indicator Data'!AT5/'Indicator Data'!BD5)</f>
        <v>2.4371667936024373E-4</v>
      </c>
      <c r="J3" s="152">
        <f t="shared" ref="J3:J34" si="0">IF(I3="x","x",ROUND(IF(I3&gt;J$86,0,IF(I3&lt;J$85,10,(J$86-I3)/(J$86-J$85)*10)),1))</f>
        <v>7.6</v>
      </c>
      <c r="K3" s="69">
        <f>IF('Indicator Data'!AU5="No data","x",ROUND(IF('Indicator Data'!AU5&gt;K$86,10,IF('Indicator Data'!AU5&lt;K$85,0,10-(K$86-'Indicator Data'!AU5)/(K$86-K$85)*10)),1))</f>
        <v>2.2000000000000002</v>
      </c>
      <c r="L3" s="69">
        <f>IF('Indicator Data'!AV5="No data","x",ROUND(IF('Indicator Data'!AV5&gt;L$86,10,IF('Indicator Data'!AV5&lt;L$85,0,10-(L$86-'Indicator Data'!AV5)/(L$86-L$85)*10)),1))</f>
        <v>0</v>
      </c>
      <c r="M3" s="69">
        <f>MAX(K3,L3)</f>
        <v>2.2000000000000002</v>
      </c>
      <c r="N3" s="70">
        <f>ROUND(IF(J3="x",M3,IF(M3="x",J3,(10-GEOMEAN(((10-J3)/10*9+1),((10-M3)/10*9+1))))/9*10),1)</f>
        <v>5.5</v>
      </c>
      <c r="O3" s="71">
        <f t="shared" ref="O3:O32" si="1">ROUND(AVERAGE(E3,H3,N3),1)</f>
        <v>4.8</v>
      </c>
      <c r="P3" s="69">
        <f>IF('Indicator Data'!AW5="No data","x",ROUND(IF('Indicator Data'!AW5&gt;P$86,0,IF('Indicator Data'!AW5&lt;P$85,10,(P$86-'Indicator Data'!AW5)/(P$86-P$85)*10)),1))</f>
        <v>6.5</v>
      </c>
      <c r="Q3" s="69">
        <f>IF('Indicator Data'!AX5="No data","x",ROUND(IF('Indicator Data'!AX5&gt;Q$86,0,IF('Indicator Data'!AX5&lt;Q$85,10,(Q$86-'Indicator Data'!AX5)/(Q$86-Q$85)*10)),1))</f>
        <v>4.4000000000000004</v>
      </c>
      <c r="R3" s="70">
        <f>IF(AND(P3="x",Q3="x"),"x",ROUND(AVERAGE(P3,Q3),1))</f>
        <v>5.5</v>
      </c>
      <c r="S3" s="103">
        <f>IF('Indicator Data'!BA5="No data","x",'Indicator Data'!BA5/'Indicator Data'!BC5*100)</f>
        <v>38.039296565684154</v>
      </c>
      <c r="T3" s="69">
        <f t="shared" ref="T3:T32" si="2">IF(S3="x","x",ROUND(IF(S3&gt;T$86,0,IF(S3&lt;T$85,10,(T$86-S3)/(T$86-T$85)*10)),1))</f>
        <v>6.3</v>
      </c>
      <c r="U3" s="69">
        <f>IF('Indicator Data'!AY5="No data","x",ROUND(IF('Indicator Data'!AY5&gt;U$86,0,IF('Indicator Data'!AY5&lt;U$85,10,(U$86-'Indicator Data'!AY5)/(U$86-U$85)*10)),1))</f>
        <v>3.5</v>
      </c>
      <c r="V3" s="69">
        <f>IF('Indicator Data'!AZ5="No data","x",ROUND(IF('Indicator Data'!AZ5&gt;V$86,0,IF('Indicator Data'!AZ5&lt;V$85,10,(V$86-'Indicator Data'!AZ5)/(V$86-V$85)*10)),1))</f>
        <v>0</v>
      </c>
      <c r="W3" s="70">
        <f>IF(AND(T3="x",U3="x",V3="x"),"x",ROUND(AVERAGE(T3,V3,U3),1))</f>
        <v>3.3</v>
      </c>
      <c r="X3" s="69">
        <f>IF('Indicator Data'!BB5="No data","x",ROUND(IF('Indicator Data'!BB5&gt;X$86,0,IF('Indicator Data'!BB5&lt;X$85,10,(X$86-'Indicator Data'!BB5)/(X$86-X$85)*10)),1))</f>
        <v>8.9</v>
      </c>
      <c r="Y3" s="69">
        <f>IF('Indicator Data'!S5="No data","x",ROUND(IF('Indicator Data'!S5&gt;Y$86,10,IF('Indicator Data'!S5&lt;Y$85,0,10-(Y$86-'Indicator Data'!S5)/(Y$86-Y$85)*10)),1))</f>
        <v>0</v>
      </c>
      <c r="Z3" s="70">
        <f>IF(AND(X3="x",Y3="x"),"x",ROUND(AVERAGE(X3,Y3),1))</f>
        <v>4.5</v>
      </c>
      <c r="AA3" s="71">
        <f t="shared" ref="AA3:AA32" si="3">ROUND(AVERAGE(W3,R3,Z3),1)</f>
        <v>4.4000000000000004</v>
      </c>
      <c r="AB3" s="125"/>
    </row>
    <row r="4" spans="1:28" s="3" customFormat="1">
      <c r="A4" s="224" t="s">
        <v>0</v>
      </c>
      <c r="B4" s="90" t="s">
        <v>277</v>
      </c>
      <c r="C4" s="279" t="s">
        <v>334</v>
      </c>
      <c r="D4" s="69">
        <f>IF('Indicator Data'!AQ6="No data","x",ROUND(IF('Indicator Data'!AQ6&gt;D$86,0,IF('Indicator Data'!AQ6&lt;D$85,10,(D$86-'Indicator Data'!AQ6)/(D$86-D$85)*10)),1))</f>
        <v>5.3</v>
      </c>
      <c r="E4" s="70">
        <f t="shared" ref="E4:E65" si="4">D4</f>
        <v>5.3</v>
      </c>
      <c r="F4" s="69">
        <f>IF('Indicator Data'!AR6="No data","x",ROUND(IF('Indicator Data'!AR6&gt;F$86,0,IF('Indicator Data'!AR6&lt;F$85,10,(F$86-'Indicator Data'!AR6)/(F$86-F$85)*10)),1))</f>
        <v>6</v>
      </c>
      <c r="G4" s="69">
        <f>IF('Indicator Data'!AS6="No data","x",ROUND(IF('Indicator Data'!AS6&gt;G$86,0,IF('Indicator Data'!AS6&lt;G$85,10,(G$86-'Indicator Data'!AS6)/(G$86-G$85)*10)),1))</f>
        <v>0</v>
      </c>
      <c r="H4" s="70">
        <f t="shared" ref="H4:H65" si="5">ROUND(IF(F4="x",G4,IF(G4="x",F4,(10-GEOMEAN(((10-F4)/10*9+1),((10-G4)/10*9+1))))/9*10),1)</f>
        <v>3.6</v>
      </c>
      <c r="I4" s="150">
        <f>IF('Indicator Data'!AT6="No data","x",'Indicator Data'!AT6/'Indicator Data'!BD6)</f>
        <v>5.2287581699346399E-4</v>
      </c>
      <c r="J4" s="152">
        <f t="shared" si="0"/>
        <v>4.8</v>
      </c>
      <c r="K4" s="69">
        <f>IF('Indicator Data'!AU6="No data","x",ROUND(IF('Indicator Data'!AU6&gt;K$86,10,IF('Indicator Data'!AU6&lt;K$85,0,10-(K$86-'Indicator Data'!AU6)/(K$86-K$85)*10)),1))</f>
        <v>2.2000000000000002</v>
      </c>
      <c r="L4" s="69">
        <f>IF('Indicator Data'!AV6="No data","x",ROUND(IF('Indicator Data'!AV6&gt;L$86,10,IF('Indicator Data'!AV6&lt;L$85,0,10-(L$86-'Indicator Data'!AV6)/(L$86-L$85)*10)),1))</f>
        <v>0</v>
      </c>
      <c r="M4" s="69">
        <f t="shared" ref="M4:M65" si="6">MAX(K4,L4)</f>
        <v>2.2000000000000002</v>
      </c>
      <c r="N4" s="70">
        <f t="shared" ref="N4:N65" si="7">ROUND(IF(J4="x",M4,IF(M4="x",J4,(10-GEOMEAN(((10-J4)/10*9+1),((10-M4)/10*9+1))))/9*10),1)</f>
        <v>3.6</v>
      </c>
      <c r="O4" s="71">
        <f t="shared" si="1"/>
        <v>4.2</v>
      </c>
      <c r="P4" s="69">
        <f>IF('Indicator Data'!AW6="No data","x",ROUND(IF('Indicator Data'!AW6&gt;P$86,0,IF('Indicator Data'!AW6&lt;P$85,10,(P$86-'Indicator Data'!AW6)/(P$86-P$85)*10)),1))</f>
        <v>4.9000000000000004</v>
      </c>
      <c r="Q4" s="69">
        <f>IF('Indicator Data'!AX6="No data","x",ROUND(IF('Indicator Data'!AX6&gt;Q$86,0,IF('Indicator Data'!AX6&lt;Q$85,10,(Q$86-'Indicator Data'!AX6)/(Q$86-Q$85)*10)),1))</f>
        <v>4.4000000000000004</v>
      </c>
      <c r="R4" s="70">
        <f t="shared" ref="R4:R65" si="8">IF(AND(P4="x",Q4="x"),"x",ROUND(AVERAGE(P4,Q4),1))</f>
        <v>4.7</v>
      </c>
      <c r="S4" s="103">
        <f>IF('Indicator Data'!BA6="No data","x",'Indicator Data'!BA6/'Indicator Data'!BC6*100)</f>
        <v>47.325382503348266</v>
      </c>
      <c r="T4" s="69">
        <f t="shared" si="2"/>
        <v>5.3</v>
      </c>
      <c r="U4" s="69">
        <f>IF('Indicator Data'!AY6="No data","x",ROUND(IF('Indicator Data'!AY6&gt;U$86,0,IF('Indicator Data'!AY6&lt;U$85,10,(U$86-'Indicator Data'!AY6)/(U$86-U$85)*10)),1))</f>
        <v>3.5</v>
      </c>
      <c r="V4" s="69">
        <f>IF('Indicator Data'!AZ6="No data","x",ROUND(IF('Indicator Data'!AZ6&gt;V$86,0,IF('Indicator Data'!AZ6&lt;V$85,10,(V$86-'Indicator Data'!AZ6)/(V$86-V$85)*10)),1))</f>
        <v>0</v>
      </c>
      <c r="W4" s="70">
        <f t="shared" ref="W4:W65" si="9">IF(AND(T4="x",U4="x",V4="x"),"x",ROUND(AVERAGE(T4,V4,U4),1))</f>
        <v>2.9</v>
      </c>
      <c r="X4" s="69">
        <f>IF('Indicator Data'!BB6="No data","x",ROUND(IF('Indicator Data'!BB6&gt;X$86,0,IF('Indicator Data'!BB6&lt;X$85,10,(X$86-'Indicator Data'!BB6)/(X$86-X$85)*10)),1))</f>
        <v>8.9</v>
      </c>
      <c r="Y4" s="69">
        <f>IF('Indicator Data'!S6="No data","x",ROUND(IF('Indicator Data'!S6&gt;Y$86,10,IF('Indicator Data'!S6&lt;Y$85,0,10-(Y$86-'Indicator Data'!S6)/(Y$86-Y$85)*10)),1))</f>
        <v>1.5</v>
      </c>
      <c r="Z4" s="70">
        <f t="shared" ref="Z4:Z65" si="10">IF(AND(X4="x",Y4="x"),"x",ROUND(AVERAGE(X4,Y4),1))</f>
        <v>5.2</v>
      </c>
      <c r="AA4" s="71">
        <f t="shared" si="3"/>
        <v>4.3</v>
      </c>
      <c r="AB4" s="125"/>
    </row>
    <row r="5" spans="1:28" s="3" customFormat="1">
      <c r="A5" s="224" t="s">
        <v>0</v>
      </c>
      <c r="B5" s="90" t="s">
        <v>278</v>
      </c>
      <c r="C5" s="279" t="s">
        <v>335</v>
      </c>
      <c r="D5" s="69">
        <f>IF('Indicator Data'!AQ7="No data","x",ROUND(IF('Indicator Data'!AQ7&gt;D$86,0,IF('Indicator Data'!AQ7&lt;D$85,10,(D$86-'Indicator Data'!AQ7)/(D$86-D$85)*10)),1))</f>
        <v>5.3</v>
      </c>
      <c r="E5" s="70">
        <f t="shared" si="4"/>
        <v>5.3</v>
      </c>
      <c r="F5" s="69">
        <f>IF('Indicator Data'!AR7="No data","x",ROUND(IF('Indicator Data'!AR7&gt;F$86,0,IF('Indicator Data'!AR7&lt;F$85,10,(F$86-'Indicator Data'!AR7)/(F$86-F$85)*10)),1))</f>
        <v>6</v>
      </c>
      <c r="G5" s="69">
        <f>IF('Indicator Data'!AS7="No data","x",ROUND(IF('Indicator Data'!AS7&gt;G$86,0,IF('Indicator Data'!AS7&lt;G$85,10,(G$86-'Indicator Data'!AS7)/(G$86-G$85)*10)),1))</f>
        <v>0</v>
      </c>
      <c r="H5" s="70">
        <f t="shared" si="5"/>
        <v>3.6</v>
      </c>
      <c r="I5" s="150">
        <f>IF('Indicator Data'!AT7="No data","x",'Indicator Data'!AT7/'Indicator Data'!BD7)</f>
        <v>1.4232209737827716E-4</v>
      </c>
      <c r="J5" s="152">
        <f t="shared" si="0"/>
        <v>8.6</v>
      </c>
      <c r="K5" s="69">
        <f>IF('Indicator Data'!AU7="No data","x",ROUND(IF('Indicator Data'!AU7&gt;K$86,10,IF('Indicator Data'!AU7&lt;K$85,0,10-(K$86-'Indicator Data'!AU7)/(K$86-K$85)*10)),1))</f>
        <v>2.2000000000000002</v>
      </c>
      <c r="L5" s="69">
        <f>IF('Indicator Data'!AV7="No data","x",ROUND(IF('Indicator Data'!AV7&gt;L$86,10,IF('Indicator Data'!AV7&lt;L$85,0,10-(L$86-'Indicator Data'!AV7)/(L$86-L$85)*10)),1))</f>
        <v>0</v>
      </c>
      <c r="M5" s="69">
        <f t="shared" si="6"/>
        <v>2.2000000000000002</v>
      </c>
      <c r="N5" s="70">
        <f t="shared" si="7"/>
        <v>6.4</v>
      </c>
      <c r="O5" s="71">
        <f t="shared" si="1"/>
        <v>5.0999999999999996</v>
      </c>
      <c r="P5" s="69">
        <f>IF('Indicator Data'!AW7="No data","x",ROUND(IF('Indicator Data'!AW7&gt;P$86,0,IF('Indicator Data'!AW7&lt;P$85,10,(P$86-'Indicator Data'!AW7)/(P$86-P$85)*10)),1))</f>
        <v>5.7</v>
      </c>
      <c r="Q5" s="69">
        <f>IF('Indicator Data'!AX7="No data","x",ROUND(IF('Indicator Data'!AX7&gt;Q$86,0,IF('Indicator Data'!AX7&lt;Q$85,10,(Q$86-'Indicator Data'!AX7)/(Q$86-Q$85)*10)),1))</f>
        <v>4.4000000000000004</v>
      </c>
      <c r="R5" s="70">
        <f t="shared" si="8"/>
        <v>5.0999999999999996</v>
      </c>
      <c r="S5" s="103">
        <f>IF('Indicator Data'!BA7="No data","x",'Indicator Data'!BA7/'Indicator Data'!BC7*100)</f>
        <v>76.941810031305934</v>
      </c>
      <c r="T5" s="69">
        <f t="shared" si="2"/>
        <v>2.2999999999999998</v>
      </c>
      <c r="U5" s="69">
        <f>IF('Indicator Data'!AY7="No data","x",ROUND(IF('Indicator Data'!AY7&gt;U$86,0,IF('Indicator Data'!AY7&lt;U$85,10,(U$86-'Indicator Data'!AY7)/(U$86-U$85)*10)),1))</f>
        <v>3.5</v>
      </c>
      <c r="V5" s="69">
        <f>IF('Indicator Data'!AZ7="No data","x",ROUND(IF('Indicator Data'!AZ7&gt;V$86,0,IF('Indicator Data'!AZ7&lt;V$85,10,(V$86-'Indicator Data'!AZ7)/(V$86-V$85)*10)),1))</f>
        <v>0</v>
      </c>
      <c r="W5" s="70">
        <f t="shared" si="9"/>
        <v>1.9</v>
      </c>
      <c r="X5" s="69">
        <f>IF('Indicator Data'!BB7="No data","x",ROUND(IF('Indicator Data'!BB7&gt;X$86,0,IF('Indicator Data'!BB7&lt;X$85,10,(X$86-'Indicator Data'!BB7)/(X$86-X$85)*10)),1))</f>
        <v>8.9</v>
      </c>
      <c r="Y5" s="69">
        <f>IF('Indicator Data'!S7="No data","x",ROUND(IF('Indicator Data'!S7&gt;Y$86,10,IF('Indicator Data'!S7&lt;Y$85,0,10-(Y$86-'Indicator Data'!S7)/(Y$86-Y$85)*10)),1))</f>
        <v>4.5999999999999996</v>
      </c>
      <c r="Z5" s="70">
        <f t="shared" si="10"/>
        <v>6.8</v>
      </c>
      <c r="AA5" s="71">
        <f t="shared" si="3"/>
        <v>4.5999999999999996</v>
      </c>
      <c r="AB5" s="125"/>
    </row>
    <row r="6" spans="1:28" s="3" customFormat="1">
      <c r="A6" s="224" t="s">
        <v>0</v>
      </c>
      <c r="B6" s="90" t="s">
        <v>279</v>
      </c>
      <c r="C6" s="279" t="s">
        <v>336</v>
      </c>
      <c r="D6" s="69">
        <f>IF('Indicator Data'!AQ8="No data","x",ROUND(IF('Indicator Data'!AQ8&gt;D$86,0,IF('Indicator Data'!AQ8&lt;D$85,10,(D$86-'Indicator Data'!AQ8)/(D$86-D$85)*10)),1))</f>
        <v>5.3</v>
      </c>
      <c r="E6" s="70">
        <f t="shared" si="4"/>
        <v>5.3</v>
      </c>
      <c r="F6" s="69">
        <f>IF('Indicator Data'!AR8="No data","x",ROUND(IF('Indicator Data'!AR8&gt;F$86,0,IF('Indicator Data'!AR8&lt;F$85,10,(F$86-'Indicator Data'!AR8)/(F$86-F$85)*10)),1))</f>
        <v>6</v>
      </c>
      <c r="G6" s="69">
        <f>IF('Indicator Data'!AS8="No data","x",ROUND(IF('Indicator Data'!AS8&gt;G$86,0,IF('Indicator Data'!AS8&lt;G$85,10,(G$86-'Indicator Data'!AS8)/(G$86-G$85)*10)),1))</f>
        <v>0</v>
      </c>
      <c r="H6" s="70">
        <f t="shared" si="5"/>
        <v>3.6</v>
      </c>
      <c r="I6" s="150">
        <f>IF('Indicator Data'!AT8="No data","x",'Indicator Data'!AT8/'Indicator Data'!BD8)</f>
        <v>2.1030042918454935E-4</v>
      </c>
      <c r="J6" s="152">
        <f t="shared" si="0"/>
        <v>7.9</v>
      </c>
      <c r="K6" s="69">
        <f>IF('Indicator Data'!AU8="No data","x",ROUND(IF('Indicator Data'!AU8&gt;K$86,10,IF('Indicator Data'!AU8&lt;K$85,0,10-(K$86-'Indicator Data'!AU8)/(K$86-K$85)*10)),1))</f>
        <v>2.2000000000000002</v>
      </c>
      <c r="L6" s="69">
        <f>IF('Indicator Data'!AV8="No data","x",ROUND(IF('Indicator Data'!AV8&gt;L$86,10,IF('Indicator Data'!AV8&lt;L$85,0,10-(L$86-'Indicator Data'!AV8)/(L$86-L$85)*10)),1))</f>
        <v>0</v>
      </c>
      <c r="M6" s="69">
        <f t="shared" si="6"/>
        <v>2.2000000000000002</v>
      </c>
      <c r="N6" s="70">
        <f t="shared" si="7"/>
        <v>5.8</v>
      </c>
      <c r="O6" s="71">
        <f t="shared" si="1"/>
        <v>4.9000000000000004</v>
      </c>
      <c r="P6" s="69">
        <f>IF('Indicator Data'!AW8="No data","x",ROUND(IF('Indicator Data'!AW8&gt;P$86,0,IF('Indicator Data'!AW8&lt;P$85,10,(P$86-'Indicator Data'!AW8)/(P$86-P$85)*10)),1))</f>
        <v>4.3</v>
      </c>
      <c r="Q6" s="69">
        <f>IF('Indicator Data'!AX8="No data","x",ROUND(IF('Indicator Data'!AX8&gt;Q$86,0,IF('Indicator Data'!AX8&lt;Q$85,10,(Q$86-'Indicator Data'!AX8)/(Q$86-Q$85)*10)),1))</f>
        <v>4.4000000000000004</v>
      </c>
      <c r="R6" s="70">
        <f t="shared" si="8"/>
        <v>4.4000000000000004</v>
      </c>
      <c r="S6" s="103">
        <f>IF('Indicator Data'!BA8="No data","x",'Indicator Data'!BA8/'Indicator Data'!BC8*100)</f>
        <v>24.934971211659722</v>
      </c>
      <c r="T6" s="69">
        <f t="shared" si="2"/>
        <v>7.6</v>
      </c>
      <c r="U6" s="69">
        <f>IF('Indicator Data'!AY8="No data","x",ROUND(IF('Indicator Data'!AY8&gt;U$86,0,IF('Indicator Data'!AY8&lt;U$85,10,(U$86-'Indicator Data'!AY8)/(U$86-U$85)*10)),1))</f>
        <v>3.5</v>
      </c>
      <c r="V6" s="69">
        <f>IF('Indicator Data'!AZ8="No data","x",ROUND(IF('Indicator Data'!AZ8&gt;V$86,0,IF('Indicator Data'!AZ8&lt;V$85,10,(V$86-'Indicator Data'!AZ8)/(V$86-V$85)*10)),1))</f>
        <v>0</v>
      </c>
      <c r="W6" s="70">
        <f t="shared" si="9"/>
        <v>3.7</v>
      </c>
      <c r="X6" s="69">
        <f>IF('Indicator Data'!BB8="No data","x",ROUND(IF('Indicator Data'!BB8&gt;X$86,0,IF('Indicator Data'!BB8&lt;X$85,10,(X$86-'Indicator Data'!BB8)/(X$86-X$85)*10)),1))</f>
        <v>8.9</v>
      </c>
      <c r="Y6" s="69">
        <f>IF('Indicator Data'!S8="No data","x",ROUND(IF('Indicator Data'!S8&gt;Y$86,10,IF('Indicator Data'!S8&lt;Y$85,0,10-(Y$86-'Indicator Data'!S8)/(Y$86-Y$85)*10)),1))</f>
        <v>1.8</v>
      </c>
      <c r="Z6" s="70">
        <f t="shared" si="10"/>
        <v>5.4</v>
      </c>
      <c r="AA6" s="71">
        <f t="shared" si="3"/>
        <v>4.5</v>
      </c>
      <c r="AB6" s="125"/>
    </row>
    <row r="7" spans="1:28" s="3" customFormat="1">
      <c r="A7" s="224" t="s">
        <v>0</v>
      </c>
      <c r="B7" s="90" t="s">
        <v>280</v>
      </c>
      <c r="C7" s="279" t="s">
        <v>337</v>
      </c>
      <c r="D7" s="69">
        <f>IF('Indicator Data'!AQ9="No data","x",ROUND(IF('Indicator Data'!AQ9&gt;D$86,0,IF('Indicator Data'!AQ9&lt;D$85,10,(D$86-'Indicator Data'!AQ9)/(D$86-D$85)*10)),1))</f>
        <v>5.3</v>
      </c>
      <c r="E7" s="70">
        <f t="shared" si="4"/>
        <v>5.3</v>
      </c>
      <c r="F7" s="69">
        <f>IF('Indicator Data'!AR9="No data","x",ROUND(IF('Indicator Data'!AR9&gt;F$86,0,IF('Indicator Data'!AR9&lt;F$85,10,(F$86-'Indicator Data'!AR9)/(F$86-F$85)*10)),1))</f>
        <v>6</v>
      </c>
      <c r="G7" s="69">
        <f>IF('Indicator Data'!AS9="No data","x",ROUND(IF('Indicator Data'!AS9&gt;G$86,0,IF('Indicator Data'!AS9&lt;G$85,10,(G$86-'Indicator Data'!AS9)/(G$86-G$85)*10)),1))</f>
        <v>0</v>
      </c>
      <c r="H7" s="70">
        <f t="shared" si="5"/>
        <v>3.6</v>
      </c>
      <c r="I7" s="150">
        <f>IF('Indicator Data'!AT9="No data","x",'Indicator Data'!AT9/'Indicator Data'!BD9)</f>
        <v>1.1764705882352942E-4</v>
      </c>
      <c r="J7" s="152">
        <f t="shared" si="0"/>
        <v>8.8000000000000007</v>
      </c>
      <c r="K7" s="69">
        <f>IF('Indicator Data'!AU9="No data","x",ROUND(IF('Indicator Data'!AU9&gt;K$86,10,IF('Indicator Data'!AU9&lt;K$85,0,10-(K$86-'Indicator Data'!AU9)/(K$86-K$85)*10)),1))</f>
        <v>2.2000000000000002</v>
      </c>
      <c r="L7" s="69">
        <f>IF('Indicator Data'!AV9="No data","x",ROUND(IF('Indicator Data'!AV9&gt;L$86,10,IF('Indicator Data'!AV9&lt;L$85,0,10-(L$86-'Indicator Data'!AV9)/(L$86-L$85)*10)),1))</f>
        <v>0</v>
      </c>
      <c r="M7" s="69">
        <f t="shared" si="6"/>
        <v>2.2000000000000002</v>
      </c>
      <c r="N7" s="70">
        <f t="shared" si="7"/>
        <v>6.6</v>
      </c>
      <c r="O7" s="71">
        <f t="shared" si="1"/>
        <v>5.2</v>
      </c>
      <c r="P7" s="69">
        <f>IF('Indicator Data'!AW9="No data","x",ROUND(IF('Indicator Data'!AW9&gt;P$86,0,IF('Indicator Data'!AW9&lt;P$85,10,(P$86-'Indicator Data'!AW9)/(P$86-P$85)*10)),1))</f>
        <v>5</v>
      </c>
      <c r="Q7" s="69">
        <f>IF('Indicator Data'!AX9="No data","x",ROUND(IF('Indicator Data'!AX9&gt;Q$86,0,IF('Indicator Data'!AX9&lt;Q$85,10,(Q$86-'Indicator Data'!AX9)/(Q$86-Q$85)*10)),1))</f>
        <v>4.4000000000000004</v>
      </c>
      <c r="R7" s="70">
        <f t="shared" si="8"/>
        <v>4.7</v>
      </c>
      <c r="S7" s="103">
        <f>IF('Indicator Data'!BA9="No data","x",'Indicator Data'!BA9/'Indicator Data'!BC9*100)</f>
        <v>51.734985814017797</v>
      </c>
      <c r="T7" s="69">
        <f t="shared" si="2"/>
        <v>4.9000000000000004</v>
      </c>
      <c r="U7" s="69">
        <f>IF('Indicator Data'!AY9="No data","x",ROUND(IF('Indicator Data'!AY9&gt;U$86,0,IF('Indicator Data'!AY9&lt;U$85,10,(U$86-'Indicator Data'!AY9)/(U$86-U$85)*10)),1))</f>
        <v>3.5</v>
      </c>
      <c r="V7" s="69">
        <f>IF('Indicator Data'!AZ9="No data","x",ROUND(IF('Indicator Data'!AZ9&gt;V$86,0,IF('Indicator Data'!AZ9&lt;V$85,10,(V$86-'Indicator Data'!AZ9)/(V$86-V$85)*10)),1))</f>
        <v>0</v>
      </c>
      <c r="W7" s="70">
        <f t="shared" si="9"/>
        <v>2.8</v>
      </c>
      <c r="X7" s="69">
        <f>IF('Indicator Data'!BB9="No data","x",ROUND(IF('Indicator Data'!BB9&gt;X$86,0,IF('Indicator Data'!BB9&lt;X$85,10,(X$86-'Indicator Data'!BB9)/(X$86-X$85)*10)),1))</f>
        <v>8.9</v>
      </c>
      <c r="Y7" s="69">
        <f>IF('Indicator Data'!S9="No data","x",ROUND(IF('Indicator Data'!S9&gt;Y$86,10,IF('Indicator Data'!S9&lt;Y$85,0,10-(Y$86-'Indicator Data'!S9)/(Y$86-Y$85)*10)),1))</f>
        <v>4.5</v>
      </c>
      <c r="Z7" s="70">
        <f t="shared" si="10"/>
        <v>6.7</v>
      </c>
      <c r="AA7" s="71">
        <f t="shared" si="3"/>
        <v>4.7</v>
      </c>
      <c r="AB7" s="125"/>
    </row>
    <row r="8" spans="1:28" s="3" customFormat="1">
      <c r="A8" s="224" t="s">
        <v>0</v>
      </c>
      <c r="B8" s="90" t="s">
        <v>281</v>
      </c>
      <c r="C8" s="279" t="s">
        <v>338</v>
      </c>
      <c r="D8" s="69">
        <f>IF('Indicator Data'!AQ10="No data","x",ROUND(IF('Indicator Data'!AQ10&gt;D$86,0,IF('Indicator Data'!AQ10&lt;D$85,10,(D$86-'Indicator Data'!AQ10)/(D$86-D$85)*10)),1))</f>
        <v>5.3</v>
      </c>
      <c r="E8" s="70">
        <f t="shared" si="4"/>
        <v>5.3</v>
      </c>
      <c r="F8" s="69">
        <f>IF('Indicator Data'!AR10="No data","x",ROUND(IF('Indicator Data'!AR10&gt;F$86,0,IF('Indicator Data'!AR10&lt;F$85,10,(F$86-'Indicator Data'!AR10)/(F$86-F$85)*10)),1))</f>
        <v>6</v>
      </c>
      <c r="G8" s="69">
        <f>IF('Indicator Data'!AS10="No data","x",ROUND(IF('Indicator Data'!AS10&gt;G$86,0,IF('Indicator Data'!AS10&lt;G$85,10,(G$86-'Indicator Data'!AS10)/(G$86-G$85)*10)),1))</f>
        <v>0</v>
      </c>
      <c r="H8" s="70">
        <f t="shared" si="5"/>
        <v>3.6</v>
      </c>
      <c r="I8" s="150">
        <f>IF('Indicator Data'!AT10="No data","x",'Indicator Data'!AT10/'Indicator Data'!BD10)</f>
        <v>7.2807017543859653E-4</v>
      </c>
      <c r="J8" s="152">
        <f t="shared" si="0"/>
        <v>2.7</v>
      </c>
      <c r="K8" s="69">
        <f>IF('Indicator Data'!AU10="No data","x",ROUND(IF('Indicator Data'!AU10&gt;K$86,10,IF('Indicator Data'!AU10&lt;K$85,0,10-(K$86-'Indicator Data'!AU10)/(K$86-K$85)*10)),1))</f>
        <v>2.2000000000000002</v>
      </c>
      <c r="L8" s="69">
        <f>IF('Indicator Data'!AV10="No data","x",ROUND(IF('Indicator Data'!AV10&gt;L$86,10,IF('Indicator Data'!AV10&lt;L$85,0,10-(L$86-'Indicator Data'!AV10)/(L$86-L$85)*10)),1))</f>
        <v>0</v>
      </c>
      <c r="M8" s="69">
        <f t="shared" si="6"/>
        <v>2.2000000000000002</v>
      </c>
      <c r="N8" s="70">
        <f t="shared" si="7"/>
        <v>2.5</v>
      </c>
      <c r="O8" s="71">
        <f t="shared" si="1"/>
        <v>3.8</v>
      </c>
      <c r="P8" s="69">
        <f>IF('Indicator Data'!AW10="No data","x",ROUND(IF('Indicator Data'!AW10&gt;P$86,0,IF('Indicator Data'!AW10&lt;P$85,10,(P$86-'Indicator Data'!AW10)/(P$86-P$85)*10)),1))</f>
        <v>3.9</v>
      </c>
      <c r="Q8" s="69">
        <f>IF('Indicator Data'!AX10="No data","x",ROUND(IF('Indicator Data'!AX10&gt;Q$86,0,IF('Indicator Data'!AX10&lt;Q$85,10,(Q$86-'Indicator Data'!AX10)/(Q$86-Q$85)*10)),1))</f>
        <v>4.4000000000000004</v>
      </c>
      <c r="R8" s="70">
        <f t="shared" si="8"/>
        <v>4.2</v>
      </c>
      <c r="S8" s="103">
        <f>IF('Indicator Data'!BA10="No data","x",'Indicator Data'!BA10/'Indicator Data'!BC10*100)</f>
        <v>43.790181549460335</v>
      </c>
      <c r="T8" s="69">
        <f t="shared" si="2"/>
        <v>5.7</v>
      </c>
      <c r="U8" s="69">
        <f>IF('Indicator Data'!AY10="No data","x",ROUND(IF('Indicator Data'!AY10&gt;U$86,0,IF('Indicator Data'!AY10&lt;U$85,10,(U$86-'Indicator Data'!AY10)/(U$86-U$85)*10)),1))</f>
        <v>3.5</v>
      </c>
      <c r="V8" s="69">
        <f>IF('Indicator Data'!AZ10="No data","x",ROUND(IF('Indicator Data'!AZ10&gt;V$86,0,IF('Indicator Data'!AZ10&lt;V$85,10,(V$86-'Indicator Data'!AZ10)/(V$86-V$85)*10)),1))</f>
        <v>0</v>
      </c>
      <c r="W8" s="70">
        <f t="shared" si="9"/>
        <v>3.1</v>
      </c>
      <c r="X8" s="69">
        <f>IF('Indicator Data'!BB10="No data","x",ROUND(IF('Indicator Data'!BB10&gt;X$86,0,IF('Indicator Data'!BB10&lt;X$85,10,(X$86-'Indicator Data'!BB10)/(X$86-X$85)*10)),1))</f>
        <v>8.9</v>
      </c>
      <c r="Y8" s="69">
        <f>IF('Indicator Data'!S10="No data","x",ROUND(IF('Indicator Data'!S10&gt;Y$86,10,IF('Indicator Data'!S10&lt;Y$85,0,10-(Y$86-'Indicator Data'!S10)/(Y$86-Y$85)*10)),1))</f>
        <v>10</v>
      </c>
      <c r="Z8" s="70">
        <f t="shared" si="10"/>
        <v>9.5</v>
      </c>
      <c r="AA8" s="71">
        <f t="shared" si="3"/>
        <v>5.6</v>
      </c>
      <c r="AB8" s="125"/>
    </row>
    <row r="9" spans="1:28" s="3" customFormat="1">
      <c r="A9" s="224" t="s">
        <v>0</v>
      </c>
      <c r="B9" s="90" t="s">
        <v>282</v>
      </c>
      <c r="C9" s="279" t="s">
        <v>339</v>
      </c>
      <c r="D9" s="69">
        <f>IF('Indicator Data'!AQ11="No data","x",ROUND(IF('Indicator Data'!AQ11&gt;D$86,0,IF('Indicator Data'!AQ11&lt;D$85,10,(D$86-'Indicator Data'!AQ11)/(D$86-D$85)*10)),1))</f>
        <v>5.3</v>
      </c>
      <c r="E9" s="70">
        <f t="shared" si="4"/>
        <v>5.3</v>
      </c>
      <c r="F9" s="69">
        <f>IF('Indicator Data'!AR11="No data","x",ROUND(IF('Indicator Data'!AR11&gt;F$86,0,IF('Indicator Data'!AR11&lt;F$85,10,(F$86-'Indicator Data'!AR11)/(F$86-F$85)*10)),1))</f>
        <v>6</v>
      </c>
      <c r="G9" s="69">
        <f>IF('Indicator Data'!AS11="No data","x",ROUND(IF('Indicator Data'!AS11&gt;G$86,0,IF('Indicator Data'!AS11&lt;G$85,10,(G$86-'Indicator Data'!AS11)/(G$86-G$85)*10)),1))</f>
        <v>0</v>
      </c>
      <c r="H9" s="70">
        <f t="shared" si="5"/>
        <v>3.6</v>
      </c>
      <c r="I9" s="150">
        <f>IF('Indicator Data'!AT11="No data","x",'Indicator Data'!AT11/'Indicator Data'!BD11)</f>
        <v>6.6558441558441561E-4</v>
      </c>
      <c r="J9" s="152">
        <f t="shared" si="0"/>
        <v>3.3</v>
      </c>
      <c r="K9" s="69">
        <f>IF('Indicator Data'!AU11="No data","x",ROUND(IF('Indicator Data'!AU11&gt;K$86,10,IF('Indicator Data'!AU11&lt;K$85,0,10-(K$86-'Indicator Data'!AU11)/(K$86-K$85)*10)),1))</f>
        <v>2.2000000000000002</v>
      </c>
      <c r="L9" s="69">
        <f>IF('Indicator Data'!AV11="No data","x",ROUND(IF('Indicator Data'!AV11&gt;L$86,10,IF('Indicator Data'!AV11&lt;L$85,0,10-(L$86-'Indicator Data'!AV11)/(L$86-L$85)*10)),1))</f>
        <v>0</v>
      </c>
      <c r="M9" s="69">
        <f t="shared" si="6"/>
        <v>2.2000000000000002</v>
      </c>
      <c r="N9" s="70">
        <f t="shared" si="7"/>
        <v>2.8</v>
      </c>
      <c r="O9" s="71">
        <f t="shared" si="1"/>
        <v>3.9</v>
      </c>
      <c r="P9" s="69">
        <f>IF('Indicator Data'!AW11="No data","x",ROUND(IF('Indicator Data'!AW11&gt;P$86,0,IF('Indicator Data'!AW11&lt;P$85,10,(P$86-'Indicator Data'!AW11)/(P$86-P$85)*10)),1))</f>
        <v>4.7</v>
      </c>
      <c r="Q9" s="69">
        <f>IF('Indicator Data'!AX11="No data","x",ROUND(IF('Indicator Data'!AX11&gt;Q$86,0,IF('Indicator Data'!AX11&lt;Q$85,10,(Q$86-'Indicator Data'!AX11)/(Q$86-Q$85)*10)),1))</f>
        <v>4.4000000000000004</v>
      </c>
      <c r="R9" s="70">
        <f t="shared" si="8"/>
        <v>4.5999999999999996</v>
      </c>
      <c r="S9" s="103">
        <f>IF('Indicator Data'!BA11="No data","x",'Indicator Data'!BA11/'Indicator Data'!BC11*100)</f>
        <v>39.456685126229168</v>
      </c>
      <c r="T9" s="69">
        <f t="shared" si="2"/>
        <v>6.1</v>
      </c>
      <c r="U9" s="69">
        <f>IF('Indicator Data'!AY11="No data","x",ROUND(IF('Indicator Data'!AY11&gt;U$86,0,IF('Indicator Data'!AY11&lt;U$85,10,(U$86-'Indicator Data'!AY11)/(U$86-U$85)*10)),1))</f>
        <v>3.5</v>
      </c>
      <c r="V9" s="69">
        <f>IF('Indicator Data'!AZ11="No data","x",ROUND(IF('Indicator Data'!AZ11&gt;V$86,0,IF('Indicator Data'!AZ11&lt;V$85,10,(V$86-'Indicator Data'!AZ11)/(V$86-V$85)*10)),1))</f>
        <v>0</v>
      </c>
      <c r="W9" s="70">
        <f t="shared" si="9"/>
        <v>3.2</v>
      </c>
      <c r="X9" s="69">
        <f>IF('Indicator Data'!BB11="No data","x",ROUND(IF('Indicator Data'!BB11&gt;X$86,0,IF('Indicator Data'!BB11&lt;X$85,10,(X$86-'Indicator Data'!BB11)/(X$86-X$85)*10)),1))</f>
        <v>8.9</v>
      </c>
      <c r="Y9" s="69">
        <f>IF('Indicator Data'!S11="No data","x",ROUND(IF('Indicator Data'!S11&gt;Y$86,10,IF('Indicator Data'!S11&lt;Y$85,0,10-(Y$86-'Indicator Data'!S11)/(Y$86-Y$85)*10)),1))</f>
        <v>9.1999999999999993</v>
      </c>
      <c r="Z9" s="70">
        <f t="shared" si="10"/>
        <v>9.1</v>
      </c>
      <c r="AA9" s="71">
        <f t="shared" si="3"/>
        <v>5.6</v>
      </c>
      <c r="AB9" s="125"/>
    </row>
    <row r="10" spans="1:28" s="3" customFormat="1">
      <c r="A10" s="224" t="s">
        <v>0</v>
      </c>
      <c r="B10" s="90" t="s">
        <v>283</v>
      </c>
      <c r="C10" s="279" t="s">
        <v>340</v>
      </c>
      <c r="D10" s="69">
        <f>IF('Indicator Data'!AQ12="No data","x",ROUND(IF('Indicator Data'!AQ12&gt;D$86,0,IF('Indicator Data'!AQ12&lt;D$85,10,(D$86-'Indicator Data'!AQ12)/(D$86-D$85)*10)),1))</f>
        <v>5.3</v>
      </c>
      <c r="E10" s="70">
        <f t="shared" si="4"/>
        <v>5.3</v>
      </c>
      <c r="F10" s="69">
        <f>IF('Indicator Data'!AR12="No data","x",ROUND(IF('Indicator Data'!AR12&gt;F$86,0,IF('Indicator Data'!AR12&lt;F$85,10,(F$86-'Indicator Data'!AR12)/(F$86-F$85)*10)),1))</f>
        <v>6</v>
      </c>
      <c r="G10" s="69">
        <f>IF('Indicator Data'!AS12="No data","x",ROUND(IF('Indicator Data'!AS12&gt;G$86,0,IF('Indicator Data'!AS12&lt;G$85,10,(G$86-'Indicator Data'!AS12)/(G$86-G$85)*10)),1))</f>
        <v>0</v>
      </c>
      <c r="H10" s="70">
        <f t="shared" si="5"/>
        <v>3.6</v>
      </c>
      <c r="I10" s="150">
        <f>IF('Indicator Data'!AT12="No data","x",'Indicator Data'!AT12/'Indicator Data'!BD12)</f>
        <v>3.2097004279600568E-4</v>
      </c>
      <c r="J10" s="152">
        <f t="shared" si="0"/>
        <v>6.8</v>
      </c>
      <c r="K10" s="69">
        <f>IF('Indicator Data'!AU12="No data","x",ROUND(IF('Indicator Data'!AU12&gt;K$86,10,IF('Indicator Data'!AU12&lt;K$85,0,10-(K$86-'Indicator Data'!AU12)/(K$86-K$85)*10)),1))</f>
        <v>2.2000000000000002</v>
      </c>
      <c r="L10" s="69">
        <f>IF('Indicator Data'!AV12="No data","x",ROUND(IF('Indicator Data'!AV12&gt;L$86,10,IF('Indicator Data'!AV12&lt;L$85,0,10-(L$86-'Indicator Data'!AV12)/(L$86-L$85)*10)),1))</f>
        <v>0</v>
      </c>
      <c r="M10" s="69">
        <f t="shared" si="6"/>
        <v>2.2000000000000002</v>
      </c>
      <c r="N10" s="70">
        <f t="shared" si="7"/>
        <v>4.9000000000000004</v>
      </c>
      <c r="O10" s="71">
        <f t="shared" si="1"/>
        <v>4.5999999999999996</v>
      </c>
      <c r="P10" s="69">
        <f>IF('Indicator Data'!AW12="No data","x",ROUND(IF('Indicator Data'!AW12&gt;P$86,0,IF('Indicator Data'!AW12&lt;P$85,10,(P$86-'Indicator Data'!AW12)/(P$86-P$85)*10)),1))</f>
        <v>5.2</v>
      </c>
      <c r="Q10" s="69">
        <f>IF('Indicator Data'!AX12="No data","x",ROUND(IF('Indicator Data'!AX12&gt;Q$86,0,IF('Indicator Data'!AX12&lt;Q$85,10,(Q$86-'Indicator Data'!AX12)/(Q$86-Q$85)*10)),1))</f>
        <v>4.4000000000000004</v>
      </c>
      <c r="R10" s="70">
        <f t="shared" si="8"/>
        <v>4.8</v>
      </c>
      <c r="S10" s="103">
        <f>IF('Indicator Data'!BA12="No data","x",'Indicator Data'!BA12/'Indicator Data'!BC12*100)</f>
        <v>35.190483172862095</v>
      </c>
      <c r="T10" s="69">
        <f t="shared" si="2"/>
        <v>6.5</v>
      </c>
      <c r="U10" s="69">
        <f>IF('Indicator Data'!AY12="No data","x",ROUND(IF('Indicator Data'!AY12&gt;U$86,0,IF('Indicator Data'!AY12&lt;U$85,10,(U$86-'Indicator Data'!AY12)/(U$86-U$85)*10)),1))</f>
        <v>3.5</v>
      </c>
      <c r="V10" s="69">
        <f>IF('Indicator Data'!AZ12="No data","x",ROUND(IF('Indicator Data'!AZ12&gt;V$86,0,IF('Indicator Data'!AZ12&lt;V$85,10,(V$86-'Indicator Data'!AZ12)/(V$86-V$85)*10)),1))</f>
        <v>0</v>
      </c>
      <c r="W10" s="70">
        <f t="shared" si="9"/>
        <v>3.3</v>
      </c>
      <c r="X10" s="69">
        <f>IF('Indicator Data'!BB12="No data","x",ROUND(IF('Indicator Data'!BB12&gt;X$86,0,IF('Indicator Data'!BB12&lt;X$85,10,(X$86-'Indicator Data'!BB12)/(X$86-X$85)*10)),1))</f>
        <v>8.9</v>
      </c>
      <c r="Y10" s="69">
        <f>IF('Indicator Data'!S12="No data","x",ROUND(IF('Indicator Data'!S12&gt;Y$86,10,IF('Indicator Data'!S12&lt;Y$85,0,10-(Y$86-'Indicator Data'!S12)/(Y$86-Y$85)*10)),1))</f>
        <v>0</v>
      </c>
      <c r="Z10" s="70">
        <f t="shared" si="10"/>
        <v>4.5</v>
      </c>
      <c r="AA10" s="71">
        <f t="shared" si="3"/>
        <v>4.2</v>
      </c>
      <c r="AB10" s="125"/>
    </row>
    <row r="11" spans="1:28" s="3" customFormat="1">
      <c r="A11" s="224" t="s">
        <v>0</v>
      </c>
      <c r="B11" s="90" t="s">
        <v>284</v>
      </c>
      <c r="C11" s="279" t="s">
        <v>341</v>
      </c>
      <c r="D11" s="69">
        <f>IF('Indicator Data'!AQ13="No data","x",ROUND(IF('Indicator Data'!AQ13&gt;D$86,0,IF('Indicator Data'!AQ13&lt;D$85,10,(D$86-'Indicator Data'!AQ13)/(D$86-D$85)*10)),1))</f>
        <v>5.3</v>
      </c>
      <c r="E11" s="70">
        <f t="shared" si="4"/>
        <v>5.3</v>
      </c>
      <c r="F11" s="69">
        <f>IF('Indicator Data'!AR13="No data","x",ROUND(IF('Indicator Data'!AR13&gt;F$86,0,IF('Indicator Data'!AR13&lt;F$85,10,(F$86-'Indicator Data'!AR13)/(F$86-F$85)*10)),1))</f>
        <v>6</v>
      </c>
      <c r="G11" s="69">
        <f>IF('Indicator Data'!AS13="No data","x",ROUND(IF('Indicator Data'!AS13&gt;G$86,0,IF('Indicator Data'!AS13&lt;G$85,10,(G$86-'Indicator Data'!AS13)/(G$86-G$85)*10)),1))</f>
        <v>0</v>
      </c>
      <c r="H11" s="70">
        <f t="shared" si="5"/>
        <v>3.6</v>
      </c>
      <c r="I11" s="150">
        <f>IF('Indicator Data'!AT13="No data","x",'Indicator Data'!AT13/'Indicator Data'!BD13)</f>
        <v>9.7079715864246247E-4</v>
      </c>
      <c r="J11" s="152">
        <f t="shared" si="0"/>
        <v>0.3</v>
      </c>
      <c r="K11" s="69">
        <f>IF('Indicator Data'!AU13="No data","x",ROUND(IF('Indicator Data'!AU13&gt;K$86,10,IF('Indicator Data'!AU13&lt;K$85,0,10-(K$86-'Indicator Data'!AU13)/(K$86-K$85)*10)),1))</f>
        <v>2.2000000000000002</v>
      </c>
      <c r="L11" s="69">
        <f>IF('Indicator Data'!AV13="No data","x",ROUND(IF('Indicator Data'!AV13&gt;L$86,10,IF('Indicator Data'!AV13&lt;L$85,0,10-(L$86-'Indicator Data'!AV13)/(L$86-L$85)*10)),1))</f>
        <v>0</v>
      </c>
      <c r="M11" s="69">
        <f t="shared" si="6"/>
        <v>2.2000000000000002</v>
      </c>
      <c r="N11" s="70">
        <f>ROUND(IF(J11="x",M11,IF(M11="x",J11,(10-GEOMEAN(((10-J11)/10*9+1),((10-M11)/10*9+1))))/9*10),1)</f>
        <v>1.3</v>
      </c>
      <c r="O11" s="71">
        <f t="shared" si="1"/>
        <v>3.4</v>
      </c>
      <c r="P11" s="69">
        <f>IF('Indicator Data'!AW13="No data","x",ROUND(IF('Indicator Data'!AW13&gt;P$86,0,IF('Indicator Data'!AW13&lt;P$85,10,(P$86-'Indicator Data'!AW13)/(P$86-P$85)*10)),1))</f>
        <v>5.3</v>
      </c>
      <c r="Q11" s="69">
        <f>IF('Indicator Data'!AX13="No data","x",ROUND(IF('Indicator Data'!AX13&gt;Q$86,0,IF('Indicator Data'!AX13&lt;Q$85,10,(Q$86-'Indicator Data'!AX13)/(Q$86-Q$85)*10)),1))</f>
        <v>4.4000000000000004</v>
      </c>
      <c r="R11" s="70">
        <f t="shared" si="8"/>
        <v>4.9000000000000004</v>
      </c>
      <c r="S11" s="103">
        <f>IF('Indicator Data'!BA13="No data","x",'Indicator Data'!BA13/'Indicator Data'!BC13*100)</f>
        <v>37.316170789519951</v>
      </c>
      <c r="T11" s="69">
        <f t="shared" si="2"/>
        <v>6.3</v>
      </c>
      <c r="U11" s="69">
        <f>IF('Indicator Data'!AY13="No data","x",ROUND(IF('Indicator Data'!AY13&gt;U$86,0,IF('Indicator Data'!AY13&lt;U$85,10,(U$86-'Indicator Data'!AY13)/(U$86-U$85)*10)),1))</f>
        <v>3.5</v>
      </c>
      <c r="V11" s="69">
        <f>IF('Indicator Data'!AZ13="No data","x",ROUND(IF('Indicator Data'!AZ13&gt;V$86,0,IF('Indicator Data'!AZ13&lt;V$85,10,(V$86-'Indicator Data'!AZ13)/(V$86-V$85)*10)),1))</f>
        <v>0</v>
      </c>
      <c r="W11" s="70">
        <f t="shared" si="9"/>
        <v>3.3</v>
      </c>
      <c r="X11" s="69">
        <f>IF('Indicator Data'!BB13="No data","x",ROUND(IF('Indicator Data'!BB13&gt;X$86,0,IF('Indicator Data'!BB13&lt;X$85,10,(X$86-'Indicator Data'!BB13)/(X$86-X$85)*10)),1))</f>
        <v>8.9</v>
      </c>
      <c r="Y11" s="69">
        <f>IF('Indicator Data'!S13="No data","x",ROUND(IF('Indicator Data'!S13&gt;Y$86,10,IF('Indicator Data'!S13&lt;Y$85,0,10-(Y$86-'Indicator Data'!S13)/(Y$86-Y$85)*10)),1))</f>
        <v>3.7</v>
      </c>
      <c r="Z11" s="70">
        <f t="shared" si="10"/>
        <v>6.3</v>
      </c>
      <c r="AA11" s="71">
        <f t="shared" si="3"/>
        <v>4.8</v>
      </c>
      <c r="AB11" s="125"/>
    </row>
    <row r="12" spans="1:28" s="3" customFormat="1">
      <c r="A12" s="224" t="s">
        <v>0</v>
      </c>
      <c r="B12" s="90" t="s">
        <v>285</v>
      </c>
      <c r="C12" s="279" t="s">
        <v>342</v>
      </c>
      <c r="D12" s="69">
        <f>IF('Indicator Data'!AQ14="No data","x",ROUND(IF('Indicator Data'!AQ14&gt;D$86,0,IF('Indicator Data'!AQ14&lt;D$85,10,(D$86-'Indicator Data'!AQ14)/(D$86-D$85)*10)),1))</f>
        <v>5.3</v>
      </c>
      <c r="E12" s="70">
        <f t="shared" si="4"/>
        <v>5.3</v>
      </c>
      <c r="F12" s="69">
        <f>IF('Indicator Data'!AR14="No data","x",ROUND(IF('Indicator Data'!AR14&gt;F$86,0,IF('Indicator Data'!AR14&lt;F$85,10,(F$86-'Indicator Data'!AR14)/(F$86-F$85)*10)),1))</f>
        <v>6</v>
      </c>
      <c r="G12" s="69">
        <f>IF('Indicator Data'!AS14="No data","x",ROUND(IF('Indicator Data'!AS14&gt;G$86,0,IF('Indicator Data'!AS14&lt;G$85,10,(G$86-'Indicator Data'!AS14)/(G$86-G$85)*10)),1))</f>
        <v>0</v>
      </c>
      <c r="H12" s="70">
        <f t="shared" si="5"/>
        <v>3.6</v>
      </c>
      <c r="I12" s="150">
        <f>IF('Indicator Data'!AT14="No data","x",'Indicator Data'!AT14/'Indicator Data'!BD14)</f>
        <v>2.3346303501945525E-3</v>
      </c>
      <c r="J12" s="152">
        <f t="shared" si="0"/>
        <v>0</v>
      </c>
      <c r="K12" s="69">
        <f>IF('Indicator Data'!AU14="No data","x",ROUND(IF('Indicator Data'!AU14&gt;K$86,10,IF('Indicator Data'!AU14&lt;K$85,0,10-(K$86-'Indicator Data'!AU14)/(K$86-K$85)*10)),1))</f>
        <v>2.2000000000000002</v>
      </c>
      <c r="L12" s="69">
        <f>IF('Indicator Data'!AV14="No data","x",ROUND(IF('Indicator Data'!AV14&gt;L$86,10,IF('Indicator Data'!AV14&lt;L$85,0,10-(L$86-'Indicator Data'!AV14)/(L$86-L$85)*10)),1))</f>
        <v>0</v>
      </c>
      <c r="M12" s="69">
        <f t="shared" si="6"/>
        <v>2.2000000000000002</v>
      </c>
      <c r="N12" s="70">
        <f t="shared" si="7"/>
        <v>1.2</v>
      </c>
      <c r="O12" s="71">
        <f t="shared" si="1"/>
        <v>3.4</v>
      </c>
      <c r="P12" s="69">
        <f>IF('Indicator Data'!AW14="No data","x",ROUND(IF('Indicator Data'!AW14&gt;P$86,0,IF('Indicator Data'!AW14&lt;P$85,10,(P$86-'Indicator Data'!AW14)/(P$86-P$85)*10)),1))</f>
        <v>4.5</v>
      </c>
      <c r="Q12" s="69">
        <f>IF('Indicator Data'!AX14="No data","x",ROUND(IF('Indicator Data'!AX14&gt;Q$86,0,IF('Indicator Data'!AX14&lt;Q$85,10,(Q$86-'Indicator Data'!AX14)/(Q$86-Q$85)*10)),1))</f>
        <v>4.4000000000000004</v>
      </c>
      <c r="R12" s="70">
        <f t="shared" si="8"/>
        <v>4.5</v>
      </c>
      <c r="S12" s="103">
        <f>IF('Indicator Data'!BA14="No data","x",'Indicator Data'!BA14/'Indicator Data'!BC14*100)</f>
        <v>39.425530623527685</v>
      </c>
      <c r="T12" s="69">
        <f t="shared" si="2"/>
        <v>6.1</v>
      </c>
      <c r="U12" s="69">
        <f>IF('Indicator Data'!AY14="No data","x",ROUND(IF('Indicator Data'!AY14&gt;U$86,0,IF('Indicator Data'!AY14&lt;U$85,10,(U$86-'Indicator Data'!AY14)/(U$86-U$85)*10)),1))</f>
        <v>3.5</v>
      </c>
      <c r="V12" s="69">
        <f>IF('Indicator Data'!AZ14="No data","x",ROUND(IF('Indicator Data'!AZ14&gt;V$86,0,IF('Indicator Data'!AZ14&lt;V$85,10,(V$86-'Indicator Data'!AZ14)/(V$86-V$85)*10)),1))</f>
        <v>0</v>
      </c>
      <c r="W12" s="70">
        <f t="shared" si="9"/>
        <v>3.2</v>
      </c>
      <c r="X12" s="69">
        <f>IF('Indicator Data'!BB14="No data","x",ROUND(IF('Indicator Data'!BB14&gt;X$86,0,IF('Indicator Data'!BB14&lt;X$85,10,(X$86-'Indicator Data'!BB14)/(X$86-X$85)*10)),1))</f>
        <v>8.9</v>
      </c>
      <c r="Y12" s="69">
        <f>IF('Indicator Data'!S14="No data","x",ROUND(IF('Indicator Data'!S14&gt;Y$86,10,IF('Indicator Data'!S14&lt;Y$85,0,10-(Y$86-'Indicator Data'!S14)/(Y$86-Y$85)*10)),1))</f>
        <v>8.6999999999999993</v>
      </c>
      <c r="Z12" s="70">
        <f t="shared" si="10"/>
        <v>8.8000000000000007</v>
      </c>
      <c r="AA12" s="71">
        <f t="shared" si="3"/>
        <v>5.5</v>
      </c>
      <c r="AB12" s="125"/>
    </row>
    <row r="13" spans="1:28" s="3" customFormat="1">
      <c r="A13" s="225" t="s">
        <v>0</v>
      </c>
      <c r="B13" s="90" t="s">
        <v>722</v>
      </c>
      <c r="C13" s="279" t="s">
        <v>343</v>
      </c>
      <c r="D13" s="69">
        <f>IF('Indicator Data'!AQ15="No data","x",ROUND(IF('Indicator Data'!AQ15&gt;D$86,0,IF('Indicator Data'!AQ15&lt;D$85,10,(D$86-'Indicator Data'!AQ15)/(D$86-D$85)*10)),1))</f>
        <v>5.3</v>
      </c>
      <c r="E13" s="70">
        <f t="shared" si="4"/>
        <v>5.3</v>
      </c>
      <c r="F13" s="69">
        <f>IF('Indicator Data'!AR15="No data","x",ROUND(IF('Indicator Data'!AR15&gt;F$86,0,IF('Indicator Data'!AR15&lt;F$85,10,(F$86-'Indicator Data'!AR15)/(F$86-F$85)*10)),1))</f>
        <v>6</v>
      </c>
      <c r="G13" s="69">
        <f>IF('Indicator Data'!AS15="No data","x",ROUND(IF('Indicator Data'!AS15&gt;G$86,0,IF('Indicator Data'!AS15&lt;G$85,10,(G$86-'Indicator Data'!AS15)/(G$86-G$85)*10)),1))</f>
        <v>0</v>
      </c>
      <c r="H13" s="70">
        <f t="shared" si="5"/>
        <v>3.6</v>
      </c>
      <c r="I13" s="150">
        <f>IF('Indicator Data'!AT15="No data","x",'Indicator Data'!AT15/'Indicator Data'!BD15)</f>
        <v>1.6957536164255715E-3</v>
      </c>
      <c r="J13" s="152">
        <f t="shared" si="0"/>
        <v>0</v>
      </c>
      <c r="K13" s="69">
        <f>IF('Indicator Data'!AU15="No data","x",ROUND(IF('Indicator Data'!AU15&gt;K$86,10,IF('Indicator Data'!AU15&lt;K$85,0,10-(K$86-'Indicator Data'!AU15)/(K$86-K$85)*10)),1))</f>
        <v>2.2000000000000002</v>
      </c>
      <c r="L13" s="69">
        <f>IF('Indicator Data'!AV15="No data","x",ROUND(IF('Indicator Data'!AV15&gt;L$86,10,IF('Indicator Data'!AV15&lt;L$85,0,10-(L$86-'Indicator Data'!AV15)/(L$86-L$85)*10)),1))</f>
        <v>0</v>
      </c>
      <c r="M13" s="69">
        <f t="shared" si="6"/>
        <v>2.2000000000000002</v>
      </c>
      <c r="N13" s="70">
        <f t="shared" si="7"/>
        <v>1.2</v>
      </c>
      <c r="O13" s="71">
        <f t="shared" si="1"/>
        <v>3.4</v>
      </c>
      <c r="P13" s="69">
        <f>IF('Indicator Data'!AW15="No data","x",ROUND(IF('Indicator Data'!AW15&gt;P$86,0,IF('Indicator Data'!AW15&lt;P$85,10,(P$86-'Indicator Data'!AW15)/(P$86-P$85)*10)),1))</f>
        <v>3.8</v>
      </c>
      <c r="Q13" s="69">
        <f>IF('Indicator Data'!AX15="No data","x",ROUND(IF('Indicator Data'!AX15&gt;Q$86,0,IF('Indicator Data'!AX15&lt;Q$85,10,(Q$86-'Indicator Data'!AX15)/(Q$86-Q$85)*10)),1))</f>
        <v>4.4000000000000004</v>
      </c>
      <c r="R13" s="70">
        <f t="shared" si="8"/>
        <v>4.0999999999999996</v>
      </c>
      <c r="S13" s="103">
        <f>IF('Indicator Data'!BA15="No data","x",'Indicator Data'!BA15/'Indicator Data'!BC15*100)</f>
        <v>250.66338435749898</v>
      </c>
      <c r="T13" s="69">
        <f t="shared" si="2"/>
        <v>0</v>
      </c>
      <c r="U13" s="69">
        <f>IF('Indicator Data'!AY15="No data","x",ROUND(IF('Indicator Data'!AY15&gt;U$86,0,IF('Indicator Data'!AY15&lt;U$85,10,(U$86-'Indicator Data'!AY15)/(U$86-U$85)*10)),1))</f>
        <v>3.5</v>
      </c>
      <c r="V13" s="69">
        <f>IF('Indicator Data'!AZ15="No data","x",ROUND(IF('Indicator Data'!AZ15&gt;V$86,0,IF('Indicator Data'!AZ15&lt;V$85,10,(V$86-'Indicator Data'!AZ15)/(V$86-V$85)*10)),1))</f>
        <v>0</v>
      </c>
      <c r="W13" s="70">
        <f t="shared" si="9"/>
        <v>1.2</v>
      </c>
      <c r="X13" s="69">
        <f>IF('Indicator Data'!BB15="No data","x",ROUND(IF('Indicator Data'!BB15&gt;X$86,0,IF('Indicator Data'!BB15&lt;X$85,10,(X$86-'Indicator Data'!BB15)/(X$86-X$85)*10)),1))</f>
        <v>8.9</v>
      </c>
      <c r="Y13" s="69">
        <f>IF('Indicator Data'!S15="No data","x",ROUND(IF('Indicator Data'!S15&gt;Y$86,10,IF('Indicator Data'!S15&lt;Y$85,0,10-(Y$86-'Indicator Data'!S15)/(Y$86-Y$85)*10)),1))</f>
        <v>1.1000000000000001</v>
      </c>
      <c r="Z13" s="70">
        <f t="shared" si="10"/>
        <v>5</v>
      </c>
      <c r="AA13" s="71">
        <f t="shared" si="3"/>
        <v>3.4</v>
      </c>
      <c r="AB13" s="125"/>
    </row>
    <row r="14" spans="1:28" s="3" customFormat="1">
      <c r="A14" s="226" t="s">
        <v>1</v>
      </c>
      <c r="B14" s="228" t="s">
        <v>286</v>
      </c>
      <c r="C14" s="280" t="s">
        <v>344</v>
      </c>
      <c r="D14" s="259">
        <f>IF('Indicator Data'!AQ16="No data","x",ROUND(IF('Indicator Data'!AQ16&gt;D$86,0,IF('Indicator Data'!AQ16&lt;D$85,10,(D$86-'Indicator Data'!AQ16)/(D$86-D$85)*10)),1))</f>
        <v>5.5</v>
      </c>
      <c r="E14" s="260">
        <f t="shared" si="4"/>
        <v>5.5</v>
      </c>
      <c r="F14" s="259">
        <f>IF('Indicator Data'!AR16="No data","x",ROUND(IF('Indicator Data'!AR16&gt;F$86,0,IF('Indicator Data'!AR16&lt;F$85,10,(F$86-'Indicator Data'!AR16)/(F$86-F$85)*10)),1))</f>
        <v>2.7</v>
      </c>
      <c r="G14" s="259">
        <f>IF('Indicator Data'!AS16="No data","x",ROUND(IF('Indicator Data'!AS16&gt;G$86,0,IF('Indicator Data'!AS16&lt;G$85,10,(G$86-'Indicator Data'!AS16)/(G$86-G$85)*10)),1))</f>
        <v>0.9</v>
      </c>
      <c r="H14" s="260">
        <f t="shared" si="5"/>
        <v>1.8</v>
      </c>
      <c r="I14" s="261">
        <f>IF('Indicator Data'!AT16="No data","x",'Indicator Data'!AT16/'Indicator Data'!BD16)</f>
        <v>8.4269662921348317E-4</v>
      </c>
      <c r="J14" s="262">
        <f t="shared" si="0"/>
        <v>1.6</v>
      </c>
      <c r="K14" s="259">
        <f>IF('Indicator Data'!AU16="No data","x",ROUND(IF('Indicator Data'!AU16&gt;K$86,10,IF('Indicator Data'!AU16&lt;K$85,0,10-(K$86-'Indicator Data'!AU16)/(K$86-K$85)*10)),1))</f>
        <v>0</v>
      </c>
      <c r="L14" s="259">
        <f>IF('Indicator Data'!AV16="No data","x",ROUND(IF('Indicator Data'!AV16&gt;L$86,10,IF('Indicator Data'!AV16&lt;L$85,0,10-(L$86-'Indicator Data'!AV16)/(L$86-L$85)*10)),1))</f>
        <v>0</v>
      </c>
      <c r="M14" s="259">
        <f t="shared" si="6"/>
        <v>0</v>
      </c>
      <c r="N14" s="260">
        <f t="shared" si="7"/>
        <v>0.8</v>
      </c>
      <c r="O14" s="263">
        <f t="shared" si="1"/>
        <v>2.7</v>
      </c>
      <c r="P14" s="259">
        <f>IF('Indicator Data'!AW16="No data","x",ROUND(IF('Indicator Data'!AW16&gt;P$86,0,IF('Indicator Data'!AW16&lt;P$85,10,(P$86-'Indicator Data'!AW16)/(P$86-P$85)*10)),1))</f>
        <v>1.6</v>
      </c>
      <c r="Q14" s="259">
        <f>IF('Indicator Data'!AX16="No data","x",ROUND(IF('Indicator Data'!AX16&gt;Q$86,0,IF('Indicator Data'!AX16&lt;Q$85,10,(Q$86-'Indicator Data'!AX16)/(Q$86-Q$85)*10)),1))</f>
        <v>0</v>
      </c>
      <c r="R14" s="260">
        <f t="shared" si="8"/>
        <v>0.8</v>
      </c>
      <c r="S14" s="264">
        <f>IF('Indicator Data'!BA16="No data","x",'Indicator Data'!BA16/'Indicator Data'!BC16*100)</f>
        <v>10.357956351647827</v>
      </c>
      <c r="T14" s="259">
        <f t="shared" si="2"/>
        <v>9.1</v>
      </c>
      <c r="U14" s="259">
        <f>IF('Indicator Data'!AY16="No data","x",ROUND(IF('Indicator Data'!AY16&gt;U$86,0,IF('Indicator Data'!AY16&lt;U$85,10,(U$86-'Indicator Data'!AY16)/(U$86-U$85)*10)),1))</f>
        <v>3.6</v>
      </c>
      <c r="V14" s="259">
        <f>IF('Indicator Data'!AZ16="No data","x",ROUND(IF('Indicator Data'!AZ16&gt;V$86,0,IF('Indicator Data'!AZ16&lt;V$85,10,(V$86-'Indicator Data'!AZ16)/(V$86-V$85)*10)),1))</f>
        <v>4.3</v>
      </c>
      <c r="W14" s="260">
        <f t="shared" si="9"/>
        <v>5.7</v>
      </c>
      <c r="X14" s="259">
        <f>IF('Indicator Data'!BB16="No data","x",ROUND(IF('Indicator Data'!BB16&gt;X$86,0,IF('Indicator Data'!BB16&lt;X$85,10,(X$86-'Indicator Data'!BB16)/(X$86-X$85)*10)),1))</f>
        <v>6.6</v>
      </c>
      <c r="Y14" s="259">
        <f>IF('Indicator Data'!S16="No data","x",ROUND(IF('Indicator Data'!S16&gt;Y$86,10,IF('Indicator Data'!S16&lt;Y$85,0,10-(Y$86-'Indicator Data'!S16)/(Y$86-Y$85)*10)),1))</f>
        <v>0</v>
      </c>
      <c r="Z14" s="260">
        <f t="shared" si="10"/>
        <v>3.3</v>
      </c>
      <c r="AA14" s="263">
        <f t="shared" si="3"/>
        <v>3.3</v>
      </c>
      <c r="AB14" s="125"/>
    </row>
    <row r="15" spans="1:28" s="3" customFormat="1">
      <c r="A15" s="224" t="s">
        <v>1</v>
      </c>
      <c r="B15" s="234" t="s">
        <v>287</v>
      </c>
      <c r="C15" s="281" t="s">
        <v>345</v>
      </c>
      <c r="D15" s="69">
        <f>IF('Indicator Data'!AQ17="No data","x",ROUND(IF('Indicator Data'!AQ17&gt;D$86,0,IF('Indicator Data'!AQ17&lt;D$85,10,(D$86-'Indicator Data'!AQ17)/(D$86-D$85)*10)),1))</f>
        <v>5.5</v>
      </c>
      <c r="E15" s="70">
        <f t="shared" si="4"/>
        <v>5.5</v>
      </c>
      <c r="F15" s="69">
        <f>IF('Indicator Data'!AR17="No data","x",ROUND(IF('Indicator Data'!AR17&gt;F$86,0,IF('Indicator Data'!AR17&lt;F$85,10,(F$86-'Indicator Data'!AR17)/(F$86-F$85)*10)),1))</f>
        <v>2.7</v>
      </c>
      <c r="G15" s="69">
        <f>IF('Indicator Data'!AS17="No data","x",ROUND(IF('Indicator Data'!AS17&gt;G$86,0,IF('Indicator Data'!AS17&lt;G$85,10,(G$86-'Indicator Data'!AS17)/(G$86-G$85)*10)),1))</f>
        <v>0.9</v>
      </c>
      <c r="H15" s="70">
        <f>ROUND(IF(F15="x",G15,IF(G15="x",F15,(10-GEOMEAN(((10-F15)/10*9+1),((10-G15)/10*9+1))))/9*10),1)</f>
        <v>1.8</v>
      </c>
      <c r="I15" s="150">
        <f>IF('Indicator Data'!AT17="No data","x",'Indicator Data'!AT17/'Indicator Data'!BD17)</f>
        <v>1.822314049586777E-3</v>
      </c>
      <c r="J15" s="152">
        <f t="shared" si="0"/>
        <v>0</v>
      </c>
      <c r="K15" s="69">
        <f>IF('Indicator Data'!AU17="No data","x",ROUND(IF('Indicator Data'!AU17&gt;K$86,10,IF('Indicator Data'!AU17&lt;K$85,0,10-(K$86-'Indicator Data'!AU17)/(K$86-K$85)*10)),1))</f>
        <v>0</v>
      </c>
      <c r="L15" s="69">
        <f>IF('Indicator Data'!AV17="No data","x",ROUND(IF('Indicator Data'!AV17&gt;L$86,10,IF('Indicator Data'!AV17&lt;L$85,0,10-(L$86-'Indicator Data'!AV17)/(L$86-L$85)*10)),1))</f>
        <v>0</v>
      </c>
      <c r="M15" s="69">
        <f t="shared" si="6"/>
        <v>0</v>
      </c>
      <c r="N15" s="70">
        <f t="shared" si="7"/>
        <v>0</v>
      </c>
      <c r="O15" s="265">
        <f t="shared" si="1"/>
        <v>2.4</v>
      </c>
      <c r="P15" s="69">
        <f>IF('Indicator Data'!AW17="No data","x",ROUND(IF('Indicator Data'!AW17&gt;P$86,0,IF('Indicator Data'!AW17&lt;P$85,10,(P$86-'Indicator Data'!AW17)/(P$86-P$85)*10)),1))</f>
        <v>3.3</v>
      </c>
      <c r="Q15" s="69">
        <f>IF('Indicator Data'!AX17="No data","x",ROUND(IF('Indicator Data'!AX17&gt;Q$86,0,IF('Indicator Data'!AX17&lt;Q$85,10,(Q$86-'Indicator Data'!AX17)/(Q$86-Q$85)*10)),1))</f>
        <v>5.9</v>
      </c>
      <c r="R15" s="70">
        <f t="shared" si="8"/>
        <v>4.5999999999999996</v>
      </c>
      <c r="S15" s="103">
        <f>IF('Indicator Data'!BA17="No data","x",'Indicator Data'!BA17/'Indicator Data'!BC17*100)</f>
        <v>30.306411791467568</v>
      </c>
      <c r="T15" s="69">
        <f t="shared" si="2"/>
        <v>7</v>
      </c>
      <c r="U15" s="69">
        <f>IF('Indicator Data'!AY17="No data","x",ROUND(IF('Indicator Data'!AY17&gt;U$86,0,IF('Indicator Data'!AY17&lt;U$85,10,(U$86-'Indicator Data'!AY17)/(U$86-U$85)*10)),1))</f>
        <v>3.6</v>
      </c>
      <c r="V15" s="69">
        <f>IF('Indicator Data'!AZ17="No data","x",ROUND(IF('Indicator Data'!AZ17&gt;V$86,0,IF('Indicator Data'!AZ17&lt;V$85,10,(V$86-'Indicator Data'!AZ17)/(V$86-V$85)*10)),1))</f>
        <v>4.3</v>
      </c>
      <c r="W15" s="70">
        <f t="shared" si="9"/>
        <v>5</v>
      </c>
      <c r="X15" s="69">
        <f>IF('Indicator Data'!BB17="No data","x",ROUND(IF('Indicator Data'!BB17&gt;X$86,0,IF('Indicator Data'!BB17&lt;X$85,10,(X$86-'Indicator Data'!BB17)/(X$86-X$85)*10)),1))</f>
        <v>6.6</v>
      </c>
      <c r="Y15" s="69">
        <f>IF('Indicator Data'!S17="No data","x",ROUND(IF('Indicator Data'!S17&gt;Y$86,10,IF('Indicator Data'!S17&lt;Y$85,0,10-(Y$86-'Indicator Data'!S17)/(Y$86-Y$85)*10)),1))</f>
        <v>3.2</v>
      </c>
      <c r="Z15" s="70">
        <f t="shared" si="10"/>
        <v>4.9000000000000004</v>
      </c>
      <c r="AA15" s="265">
        <f t="shared" si="3"/>
        <v>4.8</v>
      </c>
      <c r="AB15" s="125"/>
    </row>
    <row r="16" spans="1:28" s="3" customFormat="1">
      <c r="A16" s="224" t="s">
        <v>1</v>
      </c>
      <c r="B16" s="234" t="s">
        <v>723</v>
      </c>
      <c r="C16" s="281" t="s">
        <v>346</v>
      </c>
      <c r="D16" s="69">
        <f>IF('Indicator Data'!AQ18="No data","x",ROUND(IF('Indicator Data'!AQ18&gt;D$86,0,IF('Indicator Data'!AQ18&lt;D$85,10,(D$86-'Indicator Data'!AQ18)/(D$86-D$85)*10)),1))</f>
        <v>5.5</v>
      </c>
      <c r="E16" s="70">
        <f t="shared" si="4"/>
        <v>5.5</v>
      </c>
      <c r="F16" s="69">
        <f>IF('Indicator Data'!AR18="No data","x",ROUND(IF('Indicator Data'!AR18&gt;F$86,0,IF('Indicator Data'!AR18&lt;F$85,10,(F$86-'Indicator Data'!AR18)/(F$86-F$85)*10)),1))</f>
        <v>2.7</v>
      </c>
      <c r="G16" s="69">
        <f>IF('Indicator Data'!AS18="No data","x",ROUND(IF('Indicator Data'!AS18&gt;G$86,0,IF('Indicator Data'!AS18&lt;G$85,10,(G$86-'Indicator Data'!AS18)/(G$86-G$85)*10)),1))</f>
        <v>0.9</v>
      </c>
      <c r="H16" s="70">
        <f t="shared" si="5"/>
        <v>1.8</v>
      </c>
      <c r="I16" s="150">
        <f>IF('Indicator Data'!AT18="No data","x",'Indicator Data'!AT18/'Indicator Data'!BD18)</f>
        <v>2.4274661508704061E-3</v>
      </c>
      <c r="J16" s="152">
        <f t="shared" si="0"/>
        <v>0</v>
      </c>
      <c r="K16" s="69">
        <f>IF('Indicator Data'!AU18="No data","x",ROUND(IF('Indicator Data'!AU18&gt;K$86,10,IF('Indicator Data'!AU18&lt;K$85,0,10-(K$86-'Indicator Data'!AU18)/(K$86-K$85)*10)),1))</f>
        <v>0</v>
      </c>
      <c r="L16" s="69">
        <f>IF('Indicator Data'!AV18="No data","x",ROUND(IF('Indicator Data'!AV18&gt;L$86,10,IF('Indicator Data'!AV18&lt;L$85,0,10-(L$86-'Indicator Data'!AV18)/(L$86-L$85)*10)),1))</f>
        <v>0</v>
      </c>
      <c r="M16" s="69">
        <f t="shared" si="6"/>
        <v>0</v>
      </c>
      <c r="N16" s="70">
        <f t="shared" si="7"/>
        <v>0</v>
      </c>
      <c r="O16" s="265">
        <f t="shared" si="1"/>
        <v>2.4</v>
      </c>
      <c r="P16" s="69">
        <f>IF('Indicator Data'!AW18="No data","x",ROUND(IF('Indicator Data'!AW18&gt;P$86,0,IF('Indicator Data'!AW18&lt;P$85,10,(P$86-'Indicator Data'!AW18)/(P$86-P$85)*10)),1))</f>
        <v>2.4</v>
      </c>
      <c r="Q16" s="69">
        <f>IF('Indicator Data'!AX18="No data","x",ROUND(IF('Indicator Data'!AX18&gt;Q$86,0,IF('Indicator Data'!AX18&lt;Q$85,10,(Q$86-'Indicator Data'!AX18)/(Q$86-Q$85)*10)),1))</f>
        <v>6.2</v>
      </c>
      <c r="R16" s="70">
        <f t="shared" si="8"/>
        <v>4.3</v>
      </c>
      <c r="S16" s="103">
        <f>IF('Indicator Data'!BA18="No data","x",'Indicator Data'!BA18/'Indicator Data'!BC18*100)</f>
        <v>29.495276381426695</v>
      </c>
      <c r="T16" s="69">
        <f t="shared" si="2"/>
        <v>7.1</v>
      </c>
      <c r="U16" s="69">
        <f>IF('Indicator Data'!AY18="No data","x",ROUND(IF('Indicator Data'!AY18&gt;U$86,0,IF('Indicator Data'!AY18&lt;U$85,10,(U$86-'Indicator Data'!AY18)/(U$86-U$85)*10)),1))</f>
        <v>3.6</v>
      </c>
      <c r="V16" s="69">
        <f>IF('Indicator Data'!AZ18="No data","x",ROUND(IF('Indicator Data'!AZ18&gt;V$86,0,IF('Indicator Data'!AZ18&lt;V$85,10,(V$86-'Indicator Data'!AZ18)/(V$86-V$85)*10)),1))</f>
        <v>4.3</v>
      </c>
      <c r="W16" s="70">
        <f t="shared" si="9"/>
        <v>5</v>
      </c>
      <c r="X16" s="69">
        <f>IF('Indicator Data'!BB18="No data","x",ROUND(IF('Indicator Data'!BB18&gt;X$86,0,IF('Indicator Data'!BB18&lt;X$85,10,(X$86-'Indicator Data'!BB18)/(X$86-X$85)*10)),1))</f>
        <v>6.6</v>
      </c>
      <c r="Y16" s="69">
        <f>IF('Indicator Data'!S18="No data","x",ROUND(IF('Indicator Data'!S18&gt;Y$86,10,IF('Indicator Data'!S18&lt;Y$85,0,10-(Y$86-'Indicator Data'!S18)/(Y$86-Y$85)*10)),1))</f>
        <v>2.4</v>
      </c>
      <c r="Z16" s="70">
        <f t="shared" si="10"/>
        <v>4.5</v>
      </c>
      <c r="AA16" s="265">
        <f t="shared" si="3"/>
        <v>4.5999999999999996</v>
      </c>
      <c r="AB16" s="125"/>
    </row>
    <row r="17" spans="1:28" s="3" customFormat="1">
      <c r="A17" s="224" t="s">
        <v>1</v>
      </c>
      <c r="B17" s="234" t="s">
        <v>288</v>
      </c>
      <c r="C17" s="281" t="s">
        <v>347</v>
      </c>
      <c r="D17" s="69">
        <f>IF('Indicator Data'!AQ19="No data","x",ROUND(IF('Indicator Data'!AQ19&gt;D$86,0,IF('Indicator Data'!AQ19&lt;D$85,10,(D$86-'Indicator Data'!AQ19)/(D$86-D$85)*10)),1))</f>
        <v>5.5</v>
      </c>
      <c r="E17" s="70">
        <f t="shared" si="4"/>
        <v>5.5</v>
      </c>
      <c r="F17" s="69">
        <f>IF('Indicator Data'!AR19="No data","x",ROUND(IF('Indicator Data'!AR19&gt;F$86,0,IF('Indicator Data'!AR19&lt;F$85,10,(F$86-'Indicator Data'!AR19)/(F$86-F$85)*10)),1))</f>
        <v>2.7</v>
      </c>
      <c r="G17" s="69">
        <f>IF('Indicator Data'!AS19="No data","x",ROUND(IF('Indicator Data'!AS19&gt;G$86,0,IF('Indicator Data'!AS19&lt;G$85,10,(G$86-'Indicator Data'!AS19)/(G$86-G$85)*10)),1))</f>
        <v>0.9</v>
      </c>
      <c r="H17" s="70">
        <f t="shared" si="5"/>
        <v>1.8</v>
      </c>
      <c r="I17" s="150">
        <f>IF('Indicator Data'!AT19="No data","x",'Indicator Data'!AT19/'Indicator Data'!BD19)</f>
        <v>2.20658170058969E-3</v>
      </c>
      <c r="J17" s="152">
        <f t="shared" si="0"/>
        <v>0</v>
      </c>
      <c r="K17" s="69">
        <f>IF('Indicator Data'!AU19="No data","x",ROUND(IF('Indicator Data'!AU19&gt;K$86,10,IF('Indicator Data'!AU19&lt;K$85,0,10-(K$86-'Indicator Data'!AU19)/(K$86-K$85)*10)),1))</f>
        <v>0</v>
      </c>
      <c r="L17" s="69">
        <f>IF('Indicator Data'!AV19="No data","x",ROUND(IF('Indicator Data'!AV19&gt;L$86,10,IF('Indicator Data'!AV19&lt;L$85,0,10-(L$86-'Indicator Data'!AV19)/(L$86-L$85)*10)),1))</f>
        <v>0</v>
      </c>
      <c r="M17" s="69">
        <f t="shared" si="6"/>
        <v>0</v>
      </c>
      <c r="N17" s="70">
        <f t="shared" si="7"/>
        <v>0</v>
      </c>
      <c r="O17" s="265">
        <f t="shared" si="1"/>
        <v>2.4</v>
      </c>
      <c r="P17" s="69">
        <f>IF('Indicator Data'!AW19="No data","x",ROUND(IF('Indicator Data'!AW19&gt;P$86,0,IF('Indicator Data'!AW19&lt;P$85,10,(P$86-'Indicator Data'!AW19)/(P$86-P$85)*10)),1))</f>
        <v>3.2</v>
      </c>
      <c r="Q17" s="69">
        <f>IF('Indicator Data'!AX19="No data","x",ROUND(IF('Indicator Data'!AX19&gt;Q$86,0,IF('Indicator Data'!AX19&lt;Q$85,10,(Q$86-'Indicator Data'!AX19)/(Q$86-Q$85)*10)),1))</f>
        <v>7.2</v>
      </c>
      <c r="R17" s="70">
        <f t="shared" si="8"/>
        <v>5.2</v>
      </c>
      <c r="S17" s="103">
        <f>IF('Indicator Data'!BA19="No data","x",'Indicator Data'!BA19/'Indicator Data'!BC19*100)</f>
        <v>18.892723961067585</v>
      </c>
      <c r="T17" s="69">
        <f t="shared" si="2"/>
        <v>8.1999999999999993</v>
      </c>
      <c r="U17" s="69">
        <f>IF('Indicator Data'!AY19="No data","x",ROUND(IF('Indicator Data'!AY19&gt;U$86,0,IF('Indicator Data'!AY19&lt;U$85,10,(U$86-'Indicator Data'!AY19)/(U$86-U$85)*10)),1))</f>
        <v>3.6</v>
      </c>
      <c r="V17" s="69">
        <f>IF('Indicator Data'!AZ19="No data","x",ROUND(IF('Indicator Data'!AZ19&gt;V$86,0,IF('Indicator Data'!AZ19&lt;V$85,10,(V$86-'Indicator Data'!AZ19)/(V$86-V$85)*10)),1))</f>
        <v>4.3</v>
      </c>
      <c r="W17" s="70">
        <f t="shared" si="9"/>
        <v>5.4</v>
      </c>
      <c r="X17" s="69">
        <f>IF('Indicator Data'!BB19="No data","x",ROUND(IF('Indicator Data'!BB19&gt;X$86,0,IF('Indicator Data'!BB19&lt;X$85,10,(X$86-'Indicator Data'!BB19)/(X$86-X$85)*10)),1))</f>
        <v>6.6</v>
      </c>
      <c r="Y17" s="69">
        <f>IF('Indicator Data'!S19="No data","x",ROUND(IF('Indicator Data'!S19&gt;Y$86,10,IF('Indicator Data'!S19&lt;Y$85,0,10-(Y$86-'Indicator Data'!S19)/(Y$86-Y$85)*10)),1))</f>
        <v>4.9000000000000004</v>
      </c>
      <c r="Z17" s="70">
        <f t="shared" si="10"/>
        <v>5.8</v>
      </c>
      <c r="AA17" s="265">
        <f t="shared" si="3"/>
        <v>5.5</v>
      </c>
      <c r="AB17" s="125"/>
    </row>
    <row r="18" spans="1:28" s="3" customFormat="1">
      <c r="A18" s="224" t="s">
        <v>1</v>
      </c>
      <c r="B18" s="234" t="s">
        <v>289</v>
      </c>
      <c r="C18" s="281" t="s">
        <v>348</v>
      </c>
      <c r="D18" s="69">
        <f>IF('Indicator Data'!AQ20="No data","x",ROUND(IF('Indicator Data'!AQ20&gt;D$86,0,IF('Indicator Data'!AQ20&lt;D$85,10,(D$86-'Indicator Data'!AQ20)/(D$86-D$85)*10)),1))</f>
        <v>5.5</v>
      </c>
      <c r="E18" s="70">
        <f t="shared" si="4"/>
        <v>5.5</v>
      </c>
      <c r="F18" s="69">
        <f>IF('Indicator Data'!AR20="No data","x",ROUND(IF('Indicator Data'!AR20&gt;F$86,0,IF('Indicator Data'!AR20&lt;F$85,10,(F$86-'Indicator Data'!AR20)/(F$86-F$85)*10)),1))</f>
        <v>2.7</v>
      </c>
      <c r="G18" s="69">
        <f>IF('Indicator Data'!AS20="No data","x",ROUND(IF('Indicator Data'!AS20&gt;G$86,0,IF('Indicator Data'!AS20&lt;G$85,10,(G$86-'Indicator Data'!AS20)/(G$86-G$85)*10)),1))</f>
        <v>0.9</v>
      </c>
      <c r="H18" s="70">
        <f t="shared" si="5"/>
        <v>1.8</v>
      </c>
      <c r="I18" s="150">
        <f>IF('Indicator Data'!AT20="No data","x",'Indicator Data'!AT20/'Indicator Data'!BD20)</f>
        <v>2.0060450016791669E-3</v>
      </c>
      <c r="J18" s="152">
        <f t="shared" si="0"/>
        <v>0</v>
      </c>
      <c r="K18" s="69">
        <f>IF('Indicator Data'!AU20="No data","x",ROUND(IF('Indicator Data'!AU20&gt;K$86,10,IF('Indicator Data'!AU20&lt;K$85,0,10-(K$86-'Indicator Data'!AU20)/(K$86-K$85)*10)),1))</f>
        <v>0</v>
      </c>
      <c r="L18" s="69">
        <f>IF('Indicator Data'!AV20="No data","x",ROUND(IF('Indicator Data'!AV20&gt;L$86,10,IF('Indicator Data'!AV20&lt;L$85,0,10-(L$86-'Indicator Data'!AV20)/(L$86-L$85)*10)),1))</f>
        <v>0</v>
      </c>
      <c r="M18" s="69">
        <f t="shared" si="6"/>
        <v>0</v>
      </c>
      <c r="N18" s="70">
        <f t="shared" si="7"/>
        <v>0</v>
      </c>
      <c r="O18" s="265">
        <f t="shared" si="1"/>
        <v>2.4</v>
      </c>
      <c r="P18" s="69">
        <f>IF('Indicator Data'!AW20="No data","x",ROUND(IF('Indicator Data'!AW20&gt;P$86,0,IF('Indicator Data'!AW20&lt;P$85,10,(P$86-'Indicator Data'!AW20)/(P$86-P$85)*10)),1))</f>
        <v>3.3</v>
      </c>
      <c r="Q18" s="69">
        <f>IF('Indicator Data'!AX20="No data","x",ROUND(IF('Indicator Data'!AX20&gt;Q$86,0,IF('Indicator Data'!AX20&lt;Q$85,10,(Q$86-'Indicator Data'!AX20)/(Q$86-Q$85)*10)),1))</f>
        <v>7</v>
      </c>
      <c r="R18" s="70">
        <f t="shared" si="8"/>
        <v>5.2</v>
      </c>
      <c r="S18" s="103">
        <f>IF('Indicator Data'!BA20="No data","x",'Indicator Data'!BA20/'Indicator Data'!BC20*100)</f>
        <v>13.700249201817138</v>
      </c>
      <c r="T18" s="69">
        <f t="shared" si="2"/>
        <v>8.6999999999999993</v>
      </c>
      <c r="U18" s="69">
        <f>IF('Indicator Data'!AY20="No data","x",ROUND(IF('Indicator Data'!AY20&gt;U$86,0,IF('Indicator Data'!AY20&lt;U$85,10,(U$86-'Indicator Data'!AY20)/(U$86-U$85)*10)),1))</f>
        <v>3.6</v>
      </c>
      <c r="V18" s="69">
        <f>IF('Indicator Data'!AZ20="No data","x",ROUND(IF('Indicator Data'!AZ20&gt;V$86,0,IF('Indicator Data'!AZ20&lt;V$85,10,(V$86-'Indicator Data'!AZ20)/(V$86-V$85)*10)),1))</f>
        <v>4.3</v>
      </c>
      <c r="W18" s="70">
        <f t="shared" si="9"/>
        <v>5.5</v>
      </c>
      <c r="X18" s="69">
        <f>IF('Indicator Data'!BB20="No data","x",ROUND(IF('Indicator Data'!BB20&gt;X$86,0,IF('Indicator Data'!BB20&lt;X$85,10,(X$86-'Indicator Data'!BB20)/(X$86-X$85)*10)),1))</f>
        <v>6.6</v>
      </c>
      <c r="Y18" s="69">
        <f>IF('Indicator Data'!S20="No data","x",ROUND(IF('Indicator Data'!S20&gt;Y$86,10,IF('Indicator Data'!S20&lt;Y$85,0,10-(Y$86-'Indicator Data'!S20)/(Y$86-Y$85)*10)),1))</f>
        <v>4.7</v>
      </c>
      <c r="Z18" s="70">
        <f t="shared" si="10"/>
        <v>5.7</v>
      </c>
      <c r="AA18" s="265">
        <f t="shared" si="3"/>
        <v>5.5</v>
      </c>
      <c r="AB18" s="125"/>
    </row>
    <row r="19" spans="1:28" s="3" customFormat="1">
      <c r="A19" s="224" t="s">
        <v>1</v>
      </c>
      <c r="B19" s="234" t="s">
        <v>290</v>
      </c>
      <c r="C19" s="281" t="s">
        <v>349</v>
      </c>
      <c r="D19" s="69">
        <f>IF('Indicator Data'!AQ21="No data","x",ROUND(IF('Indicator Data'!AQ21&gt;D$86,0,IF('Indicator Data'!AQ21&lt;D$85,10,(D$86-'Indicator Data'!AQ21)/(D$86-D$85)*10)),1))</f>
        <v>5.5</v>
      </c>
      <c r="E19" s="70">
        <f t="shared" si="4"/>
        <v>5.5</v>
      </c>
      <c r="F19" s="69">
        <f>IF('Indicator Data'!AR21="No data","x",ROUND(IF('Indicator Data'!AR21&gt;F$86,0,IF('Indicator Data'!AR21&lt;F$85,10,(F$86-'Indicator Data'!AR21)/(F$86-F$85)*10)),1))</f>
        <v>2.7</v>
      </c>
      <c r="G19" s="69">
        <f>IF('Indicator Data'!AS21="No data","x",ROUND(IF('Indicator Data'!AS21&gt;G$86,0,IF('Indicator Data'!AS21&lt;G$85,10,(G$86-'Indicator Data'!AS21)/(G$86-G$85)*10)),1))</f>
        <v>0.9</v>
      </c>
      <c r="H19" s="70">
        <f t="shared" si="5"/>
        <v>1.8</v>
      </c>
      <c r="I19" s="150">
        <f>IF('Indicator Data'!AT21="No data","x",'Indicator Data'!AT21/'Indicator Data'!BD21)</f>
        <v>3.3782894736842104E-3</v>
      </c>
      <c r="J19" s="152">
        <f t="shared" si="0"/>
        <v>0</v>
      </c>
      <c r="K19" s="69">
        <f>IF('Indicator Data'!AU21="No data","x",ROUND(IF('Indicator Data'!AU21&gt;K$86,10,IF('Indicator Data'!AU21&lt;K$85,0,10-(K$86-'Indicator Data'!AU21)/(K$86-K$85)*10)),1))</f>
        <v>0</v>
      </c>
      <c r="L19" s="69">
        <f>IF('Indicator Data'!AV21="No data","x",ROUND(IF('Indicator Data'!AV21&gt;L$86,10,IF('Indicator Data'!AV21&lt;L$85,0,10-(L$86-'Indicator Data'!AV21)/(L$86-L$85)*10)),1))</f>
        <v>0</v>
      </c>
      <c r="M19" s="69">
        <f t="shared" si="6"/>
        <v>0</v>
      </c>
      <c r="N19" s="70">
        <f t="shared" si="7"/>
        <v>0</v>
      </c>
      <c r="O19" s="265">
        <f t="shared" si="1"/>
        <v>2.4</v>
      </c>
      <c r="P19" s="69">
        <f>IF('Indicator Data'!AW21="No data","x",ROUND(IF('Indicator Data'!AW21&gt;P$86,0,IF('Indicator Data'!AW21&lt;P$85,10,(P$86-'Indicator Data'!AW21)/(P$86-P$85)*10)),1))</f>
        <v>3.4</v>
      </c>
      <c r="Q19" s="69">
        <f>IF('Indicator Data'!AX21="No data","x",ROUND(IF('Indicator Data'!AX21&gt;Q$86,0,IF('Indicator Data'!AX21&lt;Q$85,10,(Q$86-'Indicator Data'!AX21)/(Q$86-Q$85)*10)),1))</f>
        <v>6.7</v>
      </c>
      <c r="R19" s="70">
        <f t="shared" si="8"/>
        <v>5.0999999999999996</v>
      </c>
      <c r="S19" s="103">
        <f>IF('Indicator Data'!BA21="No data","x",'Indicator Data'!BA21/'Indicator Data'!BC21*100)</f>
        <v>13.571699020376347</v>
      </c>
      <c r="T19" s="69">
        <f t="shared" si="2"/>
        <v>8.6999999999999993</v>
      </c>
      <c r="U19" s="69">
        <f>IF('Indicator Data'!AY21="No data","x",ROUND(IF('Indicator Data'!AY21&gt;U$86,0,IF('Indicator Data'!AY21&lt;U$85,10,(U$86-'Indicator Data'!AY21)/(U$86-U$85)*10)),1))</f>
        <v>3.6</v>
      </c>
      <c r="V19" s="69">
        <f>IF('Indicator Data'!AZ21="No data","x",ROUND(IF('Indicator Data'!AZ21&gt;V$86,0,IF('Indicator Data'!AZ21&lt;V$85,10,(V$86-'Indicator Data'!AZ21)/(V$86-V$85)*10)),1))</f>
        <v>4.3</v>
      </c>
      <c r="W19" s="70">
        <f t="shared" si="9"/>
        <v>5.5</v>
      </c>
      <c r="X19" s="69">
        <f>IF('Indicator Data'!BB21="No data","x",ROUND(IF('Indicator Data'!BB21&gt;X$86,0,IF('Indicator Data'!BB21&lt;X$85,10,(X$86-'Indicator Data'!BB21)/(X$86-X$85)*10)),1))</f>
        <v>6.6</v>
      </c>
      <c r="Y19" s="69">
        <f>IF('Indicator Data'!S21="No data","x",ROUND(IF('Indicator Data'!S21&gt;Y$86,10,IF('Indicator Data'!S21&lt;Y$85,0,10-(Y$86-'Indicator Data'!S21)/(Y$86-Y$85)*10)),1))</f>
        <v>2.7</v>
      </c>
      <c r="Z19" s="70">
        <f t="shared" si="10"/>
        <v>4.7</v>
      </c>
      <c r="AA19" s="265">
        <f t="shared" si="3"/>
        <v>5.0999999999999996</v>
      </c>
      <c r="AB19" s="125"/>
    </row>
    <row r="20" spans="1:28" s="3" customFormat="1">
      <c r="A20" s="224" t="s">
        <v>1</v>
      </c>
      <c r="B20" s="234" t="s">
        <v>291</v>
      </c>
      <c r="C20" s="281" t="s">
        <v>350</v>
      </c>
      <c r="D20" s="69">
        <f>IF('Indicator Data'!AQ22="No data","x",ROUND(IF('Indicator Data'!AQ22&gt;D$86,0,IF('Indicator Data'!AQ22&lt;D$85,10,(D$86-'Indicator Data'!AQ22)/(D$86-D$85)*10)),1))</f>
        <v>5.5</v>
      </c>
      <c r="E20" s="70">
        <f t="shared" si="4"/>
        <v>5.5</v>
      </c>
      <c r="F20" s="69">
        <f>IF('Indicator Data'!AR22="No data","x",ROUND(IF('Indicator Data'!AR22&gt;F$86,0,IF('Indicator Data'!AR22&lt;F$85,10,(F$86-'Indicator Data'!AR22)/(F$86-F$85)*10)),1))</f>
        <v>1.5</v>
      </c>
      <c r="G20" s="69">
        <f>IF('Indicator Data'!AS22="No data","x",ROUND(IF('Indicator Data'!AS22&gt;G$86,0,IF('Indicator Data'!AS22&lt;G$85,10,(G$86-'Indicator Data'!AS22)/(G$86-G$85)*10)),1))</f>
        <v>0.9</v>
      </c>
      <c r="H20" s="70">
        <f t="shared" si="5"/>
        <v>1.2</v>
      </c>
      <c r="I20" s="150">
        <f>IF('Indicator Data'!AT22="No data","x",'Indicator Data'!AT22/'Indicator Data'!BD22)</f>
        <v>3.6880400181900862E-3</v>
      </c>
      <c r="J20" s="152">
        <f t="shared" si="0"/>
        <v>0</v>
      </c>
      <c r="K20" s="69">
        <f>IF('Indicator Data'!AU22="No data","x",ROUND(IF('Indicator Data'!AU22&gt;K$86,10,IF('Indicator Data'!AU22&lt;K$85,0,10-(K$86-'Indicator Data'!AU22)/(K$86-K$85)*10)),1))</f>
        <v>0</v>
      </c>
      <c r="L20" s="69">
        <f>IF('Indicator Data'!AV22="No data","x",ROUND(IF('Indicator Data'!AV22&gt;L$86,10,IF('Indicator Data'!AV22&lt;L$85,0,10-(L$86-'Indicator Data'!AV22)/(L$86-L$85)*10)),1))</f>
        <v>0</v>
      </c>
      <c r="M20" s="69">
        <f t="shared" si="6"/>
        <v>0</v>
      </c>
      <c r="N20" s="70">
        <f t="shared" si="7"/>
        <v>0</v>
      </c>
      <c r="O20" s="265">
        <f t="shared" si="1"/>
        <v>2.2000000000000002</v>
      </c>
      <c r="P20" s="69">
        <f>IF('Indicator Data'!AW22="No data","x",ROUND(IF('Indicator Data'!AW22&gt;P$86,0,IF('Indicator Data'!AW22&lt;P$85,10,(P$86-'Indicator Data'!AW22)/(P$86-P$85)*10)),1))</f>
        <v>1.8</v>
      </c>
      <c r="Q20" s="69">
        <f>IF('Indicator Data'!AX22="No data","x",ROUND(IF('Indicator Data'!AX22&gt;Q$86,0,IF('Indicator Data'!AX22&lt;Q$85,10,(Q$86-'Indicator Data'!AX22)/(Q$86-Q$85)*10)),1))</f>
        <v>4.9000000000000004</v>
      </c>
      <c r="R20" s="70">
        <f t="shared" si="8"/>
        <v>3.4</v>
      </c>
      <c r="S20" s="103">
        <f>IF('Indicator Data'!BA22="No data","x",'Indicator Data'!BA22/'Indicator Data'!BC22*100)</f>
        <v>17.567083657431017</v>
      </c>
      <c r="T20" s="69">
        <f t="shared" si="2"/>
        <v>8.3000000000000007</v>
      </c>
      <c r="U20" s="69">
        <f>IF('Indicator Data'!AY22="No data","x",ROUND(IF('Indicator Data'!AY22&gt;U$86,0,IF('Indicator Data'!AY22&lt;U$85,10,(U$86-'Indicator Data'!AY22)/(U$86-U$85)*10)),1))</f>
        <v>3.6</v>
      </c>
      <c r="V20" s="69">
        <f>IF('Indicator Data'!AZ22="No data","x",ROUND(IF('Indicator Data'!AZ22&gt;V$86,0,IF('Indicator Data'!AZ22&lt;V$85,10,(V$86-'Indicator Data'!AZ22)/(V$86-V$85)*10)),1))</f>
        <v>4.3</v>
      </c>
      <c r="W20" s="70">
        <f t="shared" si="9"/>
        <v>5.4</v>
      </c>
      <c r="X20" s="69">
        <f>IF('Indicator Data'!BB22="No data","x",ROUND(IF('Indicator Data'!BB22&gt;X$86,0,IF('Indicator Data'!BB22&lt;X$85,10,(X$86-'Indicator Data'!BB22)/(X$86-X$85)*10)),1))</f>
        <v>6.6</v>
      </c>
      <c r="Y20" s="69">
        <f>IF('Indicator Data'!S22="No data","x",ROUND(IF('Indicator Data'!S22&gt;Y$86,10,IF('Indicator Data'!S22&lt;Y$85,0,10-(Y$86-'Indicator Data'!S22)/(Y$86-Y$85)*10)),1))</f>
        <v>0</v>
      </c>
      <c r="Z20" s="70">
        <f t="shared" si="10"/>
        <v>3.3</v>
      </c>
      <c r="AA20" s="265">
        <f t="shared" si="3"/>
        <v>4</v>
      </c>
      <c r="AB20" s="125"/>
    </row>
    <row r="21" spans="1:28" s="3" customFormat="1">
      <c r="A21" s="224" t="s">
        <v>1</v>
      </c>
      <c r="B21" s="234" t="s">
        <v>292</v>
      </c>
      <c r="C21" s="281" t="s">
        <v>351</v>
      </c>
      <c r="D21" s="69">
        <f>IF('Indicator Data'!AQ23="No data","x",ROUND(IF('Indicator Data'!AQ23&gt;D$86,0,IF('Indicator Data'!AQ23&lt;D$85,10,(D$86-'Indicator Data'!AQ23)/(D$86-D$85)*10)),1))</f>
        <v>5.5</v>
      </c>
      <c r="E21" s="70">
        <f t="shared" si="4"/>
        <v>5.5</v>
      </c>
      <c r="F21" s="69">
        <f>IF('Indicator Data'!AR23="No data","x",ROUND(IF('Indicator Data'!AR23&gt;F$86,0,IF('Indicator Data'!AR23&lt;F$85,10,(F$86-'Indicator Data'!AR23)/(F$86-F$85)*10)),1))</f>
        <v>2.7</v>
      </c>
      <c r="G21" s="69">
        <f>IF('Indicator Data'!AS23="No data","x",ROUND(IF('Indicator Data'!AS23&gt;G$86,0,IF('Indicator Data'!AS23&lt;G$85,10,(G$86-'Indicator Data'!AS23)/(G$86-G$85)*10)),1))</f>
        <v>0.9</v>
      </c>
      <c r="H21" s="70">
        <f t="shared" si="5"/>
        <v>1.8</v>
      </c>
      <c r="I21" s="150">
        <f>IF('Indicator Data'!AT23="No data","x",'Indicator Data'!AT23/'Indicator Data'!BD23)</f>
        <v>2.5004167361226872E-3</v>
      </c>
      <c r="J21" s="152">
        <f t="shared" si="0"/>
        <v>0</v>
      </c>
      <c r="K21" s="69">
        <f>IF('Indicator Data'!AU23="No data","x",ROUND(IF('Indicator Data'!AU23&gt;K$86,10,IF('Indicator Data'!AU23&lt;K$85,0,10-(K$86-'Indicator Data'!AU23)/(K$86-K$85)*10)),1))</f>
        <v>0</v>
      </c>
      <c r="L21" s="69">
        <f>IF('Indicator Data'!AV23="No data","x",ROUND(IF('Indicator Data'!AV23&gt;L$86,10,IF('Indicator Data'!AV23&lt;L$85,0,10-(L$86-'Indicator Data'!AV23)/(L$86-L$85)*10)),1))</f>
        <v>0</v>
      </c>
      <c r="M21" s="69">
        <f t="shared" si="6"/>
        <v>0</v>
      </c>
      <c r="N21" s="70">
        <f t="shared" si="7"/>
        <v>0</v>
      </c>
      <c r="O21" s="265">
        <f t="shared" si="1"/>
        <v>2.4</v>
      </c>
      <c r="P21" s="69">
        <f>IF('Indicator Data'!AW23="No data","x",ROUND(IF('Indicator Data'!AW23&gt;P$86,0,IF('Indicator Data'!AW23&lt;P$85,10,(P$86-'Indicator Data'!AW23)/(P$86-P$85)*10)),1))</f>
        <v>3.2</v>
      </c>
      <c r="Q21" s="69">
        <f>IF('Indicator Data'!AX23="No data","x",ROUND(IF('Indicator Data'!AX23&gt;Q$86,0,IF('Indicator Data'!AX23&lt;Q$85,10,(Q$86-'Indicator Data'!AX23)/(Q$86-Q$85)*10)),1))</f>
        <v>6.7</v>
      </c>
      <c r="R21" s="70">
        <f t="shared" si="8"/>
        <v>5</v>
      </c>
      <c r="S21" s="103">
        <f>IF('Indicator Data'!BA23="No data","x",'Indicator Data'!BA23/'Indicator Data'!BC23*100)</f>
        <v>17.602058705474992</v>
      </c>
      <c r="T21" s="69">
        <f t="shared" si="2"/>
        <v>8.3000000000000007</v>
      </c>
      <c r="U21" s="69">
        <f>IF('Indicator Data'!AY23="No data","x",ROUND(IF('Indicator Data'!AY23&gt;U$86,0,IF('Indicator Data'!AY23&lt;U$85,10,(U$86-'Indicator Data'!AY23)/(U$86-U$85)*10)),1))</f>
        <v>3.6</v>
      </c>
      <c r="V21" s="69">
        <f>IF('Indicator Data'!AZ23="No data","x",ROUND(IF('Indicator Data'!AZ23&gt;V$86,0,IF('Indicator Data'!AZ23&lt;V$85,10,(V$86-'Indicator Data'!AZ23)/(V$86-V$85)*10)),1))</f>
        <v>4.3</v>
      </c>
      <c r="W21" s="70">
        <f t="shared" si="9"/>
        <v>5.4</v>
      </c>
      <c r="X21" s="69">
        <f>IF('Indicator Data'!BB23="No data","x",ROUND(IF('Indicator Data'!BB23&gt;X$86,0,IF('Indicator Data'!BB23&lt;X$85,10,(X$86-'Indicator Data'!BB23)/(X$86-X$85)*10)),1))</f>
        <v>6.6</v>
      </c>
      <c r="Y21" s="69">
        <f>IF('Indicator Data'!S23="No data","x",ROUND(IF('Indicator Data'!S23&gt;Y$86,10,IF('Indicator Data'!S23&lt;Y$85,0,10-(Y$86-'Indicator Data'!S23)/(Y$86-Y$85)*10)),1))</f>
        <v>1.6</v>
      </c>
      <c r="Z21" s="70">
        <f t="shared" si="10"/>
        <v>4.0999999999999996</v>
      </c>
      <c r="AA21" s="265">
        <f t="shared" si="3"/>
        <v>4.8</v>
      </c>
      <c r="AB21" s="125"/>
    </row>
    <row r="22" spans="1:28" s="3" customFormat="1">
      <c r="A22" s="224" t="s">
        <v>1</v>
      </c>
      <c r="B22" s="234" t="s">
        <v>293</v>
      </c>
      <c r="C22" s="281" t="s">
        <v>352</v>
      </c>
      <c r="D22" s="69">
        <f>IF('Indicator Data'!AQ24="No data","x",ROUND(IF('Indicator Data'!AQ24&gt;D$86,0,IF('Indicator Data'!AQ24&lt;D$85,10,(D$86-'Indicator Data'!AQ24)/(D$86-D$85)*10)),1))</f>
        <v>5.5</v>
      </c>
      <c r="E22" s="70">
        <f t="shared" si="4"/>
        <v>5.5</v>
      </c>
      <c r="F22" s="69">
        <f>IF('Indicator Data'!AR24="No data","x",ROUND(IF('Indicator Data'!AR24&gt;F$86,0,IF('Indicator Data'!AR24&lt;F$85,10,(F$86-'Indicator Data'!AR24)/(F$86-F$85)*10)),1))</f>
        <v>2.7</v>
      </c>
      <c r="G22" s="69">
        <f>IF('Indicator Data'!AS24="No data","x",ROUND(IF('Indicator Data'!AS24&gt;G$86,0,IF('Indicator Data'!AS24&lt;G$85,10,(G$86-'Indicator Data'!AS24)/(G$86-G$85)*10)),1))</f>
        <v>0.9</v>
      </c>
      <c r="H22" s="70">
        <f t="shared" si="5"/>
        <v>1.8</v>
      </c>
      <c r="I22" s="150">
        <f>IF('Indicator Data'!AT24="No data","x",'Indicator Data'!AT24/'Indicator Data'!BD24)</f>
        <v>2.9288446824789595E-3</v>
      </c>
      <c r="J22" s="152">
        <f t="shared" si="0"/>
        <v>0</v>
      </c>
      <c r="K22" s="69">
        <f>IF('Indicator Data'!AU24="No data","x",ROUND(IF('Indicator Data'!AU24&gt;K$86,10,IF('Indicator Data'!AU24&lt;K$85,0,10-(K$86-'Indicator Data'!AU24)/(K$86-K$85)*10)),1))</f>
        <v>0</v>
      </c>
      <c r="L22" s="69">
        <f>IF('Indicator Data'!AV24="No data","x",ROUND(IF('Indicator Data'!AV24&gt;L$86,10,IF('Indicator Data'!AV24&lt;L$85,0,10-(L$86-'Indicator Data'!AV24)/(L$86-L$85)*10)),1))</f>
        <v>0</v>
      </c>
      <c r="M22" s="69">
        <f t="shared" si="6"/>
        <v>0</v>
      </c>
      <c r="N22" s="70">
        <f t="shared" si="7"/>
        <v>0</v>
      </c>
      <c r="O22" s="265">
        <f t="shared" si="1"/>
        <v>2.4</v>
      </c>
      <c r="P22" s="69">
        <f>IF('Indicator Data'!AW24="No data","x",ROUND(IF('Indicator Data'!AW24&gt;P$86,0,IF('Indicator Data'!AW24&lt;P$85,10,(P$86-'Indicator Data'!AW24)/(P$86-P$85)*10)),1))</f>
        <v>4.3</v>
      </c>
      <c r="Q22" s="69">
        <f>IF('Indicator Data'!AX24="No data","x",ROUND(IF('Indicator Data'!AX24&gt;Q$86,0,IF('Indicator Data'!AX24&lt;Q$85,10,(Q$86-'Indicator Data'!AX24)/(Q$86-Q$85)*10)),1))</f>
        <v>8.4</v>
      </c>
      <c r="R22" s="70">
        <f t="shared" si="8"/>
        <v>6.4</v>
      </c>
      <c r="S22" s="103">
        <f>IF('Indicator Data'!BA24="No data","x",'Indicator Data'!BA24/'Indicator Data'!BC24*100)</f>
        <v>41.418284343648601</v>
      </c>
      <c r="T22" s="69">
        <f t="shared" si="2"/>
        <v>5.9</v>
      </c>
      <c r="U22" s="69">
        <f>IF('Indicator Data'!AY24="No data","x",ROUND(IF('Indicator Data'!AY24&gt;U$86,0,IF('Indicator Data'!AY24&lt;U$85,10,(U$86-'Indicator Data'!AY24)/(U$86-U$85)*10)),1))</f>
        <v>3.6</v>
      </c>
      <c r="V22" s="69">
        <f>IF('Indicator Data'!AZ24="No data","x",ROUND(IF('Indicator Data'!AZ24&gt;V$86,0,IF('Indicator Data'!AZ24&lt;V$85,10,(V$86-'Indicator Data'!AZ24)/(V$86-V$85)*10)),1))</f>
        <v>4.3</v>
      </c>
      <c r="W22" s="70">
        <f t="shared" si="9"/>
        <v>4.5999999999999996</v>
      </c>
      <c r="X22" s="69">
        <f>IF('Indicator Data'!BB24="No data","x",ROUND(IF('Indicator Data'!BB24&gt;X$86,0,IF('Indicator Data'!BB24&lt;X$85,10,(X$86-'Indicator Data'!BB24)/(X$86-X$85)*10)),1))</f>
        <v>6.6</v>
      </c>
      <c r="Y22" s="69">
        <f>IF('Indicator Data'!S24="No data","x",ROUND(IF('Indicator Data'!S24&gt;Y$86,10,IF('Indicator Data'!S24&lt;Y$85,0,10-(Y$86-'Indicator Data'!S24)/(Y$86-Y$85)*10)),1))</f>
        <v>0</v>
      </c>
      <c r="Z22" s="70">
        <f t="shared" si="10"/>
        <v>3.3</v>
      </c>
      <c r="AA22" s="265">
        <f t="shared" si="3"/>
        <v>4.8</v>
      </c>
      <c r="AB22" s="125"/>
    </row>
    <row r="23" spans="1:28" s="3" customFormat="1">
      <c r="A23" s="227" t="s">
        <v>1</v>
      </c>
      <c r="B23" s="235" t="s">
        <v>724</v>
      </c>
      <c r="C23" s="282" t="s">
        <v>353</v>
      </c>
      <c r="D23" s="266">
        <f>IF('Indicator Data'!AQ25="No data","x",ROUND(IF('Indicator Data'!AQ25&gt;D$86,0,IF('Indicator Data'!AQ25&lt;D$85,10,(D$86-'Indicator Data'!AQ25)/(D$86-D$85)*10)),1))</f>
        <v>5.5</v>
      </c>
      <c r="E23" s="267">
        <f t="shared" si="4"/>
        <v>5.5</v>
      </c>
      <c r="F23" s="266">
        <f>IF('Indicator Data'!AR25="No data","x",ROUND(IF('Indicator Data'!AR25&gt;F$86,0,IF('Indicator Data'!AR25&lt;F$85,10,(F$86-'Indicator Data'!AR25)/(F$86-F$85)*10)),1))</f>
        <v>0</v>
      </c>
      <c r="G23" s="266">
        <f>IF('Indicator Data'!AS25="No data","x",ROUND(IF('Indicator Data'!AS25&gt;G$86,0,IF('Indicator Data'!AS25&lt;G$85,10,(G$86-'Indicator Data'!AS25)/(G$86-G$85)*10)),1))</f>
        <v>0.9</v>
      </c>
      <c r="H23" s="267">
        <f t="shared" si="5"/>
        <v>0.5</v>
      </c>
      <c r="I23" s="268">
        <f>IF('Indicator Data'!AT25="No data","x",'Indicator Data'!AT25/'Indicator Data'!BD25)</f>
        <v>2.8953815443244716E-3</v>
      </c>
      <c r="J23" s="269">
        <f t="shared" si="0"/>
        <v>0</v>
      </c>
      <c r="K23" s="266">
        <f>IF('Indicator Data'!AU25="No data","x",ROUND(IF('Indicator Data'!AU25&gt;K$86,10,IF('Indicator Data'!AU25&lt;K$85,0,10-(K$86-'Indicator Data'!AU25)/(K$86-K$85)*10)),1))</f>
        <v>0</v>
      </c>
      <c r="L23" s="266">
        <f>IF('Indicator Data'!AV25="No data","x",ROUND(IF('Indicator Data'!AV25&gt;L$86,10,IF('Indicator Data'!AV25&lt;L$85,0,10-(L$86-'Indicator Data'!AV25)/(L$86-L$85)*10)),1))</f>
        <v>0</v>
      </c>
      <c r="M23" s="266">
        <f t="shared" si="6"/>
        <v>0</v>
      </c>
      <c r="N23" s="267">
        <f t="shared" si="7"/>
        <v>0</v>
      </c>
      <c r="O23" s="270">
        <f t="shared" si="1"/>
        <v>2</v>
      </c>
      <c r="P23" s="266">
        <f>IF('Indicator Data'!AW25="No data","x",ROUND(IF('Indicator Data'!AW25&gt;P$86,0,IF('Indicator Data'!AW25&lt;P$85,10,(P$86-'Indicator Data'!AW25)/(P$86-P$85)*10)),1))</f>
        <v>1.2</v>
      </c>
      <c r="Q23" s="266">
        <f>IF('Indicator Data'!AX25="No data","x",ROUND(IF('Indicator Data'!AX25&gt;Q$86,0,IF('Indicator Data'!AX25&lt;Q$85,10,(Q$86-'Indicator Data'!AX25)/(Q$86-Q$85)*10)),1))</f>
        <v>0.6</v>
      </c>
      <c r="R23" s="267">
        <f t="shared" si="8"/>
        <v>0.9</v>
      </c>
      <c r="S23" s="271">
        <f>IF('Indicator Data'!BA25="No data","x",'Indicator Data'!BA25/'Indicator Data'!BC25*100)</f>
        <v>79.549506540793487</v>
      </c>
      <c r="T23" s="266">
        <f t="shared" si="2"/>
        <v>2.1</v>
      </c>
      <c r="U23" s="266">
        <f>IF('Indicator Data'!AY25="No data","x",ROUND(IF('Indicator Data'!AY25&gt;U$86,0,IF('Indicator Data'!AY25&lt;U$85,10,(U$86-'Indicator Data'!AY25)/(U$86-U$85)*10)),1))</f>
        <v>3.6</v>
      </c>
      <c r="V23" s="266">
        <f>IF('Indicator Data'!AZ25="No data","x",ROUND(IF('Indicator Data'!AZ25&gt;V$86,0,IF('Indicator Data'!AZ25&lt;V$85,10,(V$86-'Indicator Data'!AZ25)/(V$86-V$85)*10)),1))</f>
        <v>4.3</v>
      </c>
      <c r="W23" s="267">
        <f t="shared" si="9"/>
        <v>3.3</v>
      </c>
      <c r="X23" s="266">
        <f>IF('Indicator Data'!BB25="No data","x",ROUND(IF('Indicator Data'!BB25&gt;X$86,0,IF('Indicator Data'!BB25&lt;X$85,10,(X$86-'Indicator Data'!BB25)/(X$86-X$85)*10)),1))</f>
        <v>6.6</v>
      </c>
      <c r="Y23" s="266">
        <f>IF('Indicator Data'!S25="No data","x",ROUND(IF('Indicator Data'!S25&gt;Y$86,10,IF('Indicator Data'!S25&lt;Y$85,0,10-(Y$86-'Indicator Data'!S25)/(Y$86-Y$85)*10)),1))</f>
        <v>1.9</v>
      </c>
      <c r="Z23" s="267">
        <f t="shared" si="10"/>
        <v>4.3</v>
      </c>
      <c r="AA23" s="270">
        <f t="shared" si="3"/>
        <v>2.8</v>
      </c>
      <c r="AB23" s="125"/>
    </row>
    <row r="24" spans="1:28" s="3" customFormat="1">
      <c r="A24" s="224" t="s">
        <v>2</v>
      </c>
      <c r="B24" s="90" t="s">
        <v>725</v>
      </c>
      <c r="C24" s="279" t="s">
        <v>354</v>
      </c>
      <c r="D24" s="69">
        <f>IF('Indicator Data'!AQ26="No data","x",ROUND(IF('Indicator Data'!AQ26&gt;D$86,0,IF('Indicator Data'!AQ26&lt;D$85,10,(D$86-'Indicator Data'!AQ26)/(D$86-D$85)*10)),1))</f>
        <v>4.2</v>
      </c>
      <c r="E24" s="70">
        <f t="shared" si="4"/>
        <v>4.2</v>
      </c>
      <c r="F24" s="69">
        <f>IF('Indicator Data'!AR26="No data","x",ROUND(IF('Indicator Data'!AR26&gt;F$86,0,IF('Indicator Data'!AR26&lt;F$85,10,(F$86-'Indicator Data'!AR26)/(F$86-F$85)*10)),1))</f>
        <v>6.6</v>
      </c>
      <c r="G24" s="69">
        <f>IF('Indicator Data'!AS26="No data","x",ROUND(IF('Indicator Data'!AS26&gt;G$86,0,IF('Indicator Data'!AS26&lt;G$85,10,(G$86-'Indicator Data'!AS26)/(G$86-G$85)*10)),1))</f>
        <v>8.3000000000000007</v>
      </c>
      <c r="H24" s="70">
        <f t="shared" si="5"/>
        <v>7.6</v>
      </c>
      <c r="I24" s="150" t="str">
        <f>IF('Indicator Data'!AT26="No data","x",'Indicator Data'!AT26/'Indicator Data'!BD26)</f>
        <v>x</v>
      </c>
      <c r="J24" s="152" t="str">
        <f t="shared" si="0"/>
        <v>x</v>
      </c>
      <c r="K24" s="69">
        <f>IF('Indicator Data'!AU26="No data","x",ROUND(IF('Indicator Data'!AU26&gt;K$86,10,IF('Indicator Data'!AU26&lt;K$85,0,10-(K$86-'Indicator Data'!AU26)/(K$86-K$85)*10)),1))</f>
        <v>10</v>
      </c>
      <c r="L24" s="69">
        <f>IF('Indicator Data'!AV26="No data","x",ROUND(IF('Indicator Data'!AV26&gt;L$86,10,IF('Indicator Data'!AV26&lt;L$85,0,10-(L$86-'Indicator Data'!AV26)/(L$86-L$85)*10)),1))</f>
        <v>0</v>
      </c>
      <c r="M24" s="69">
        <f t="shared" si="6"/>
        <v>10</v>
      </c>
      <c r="N24" s="70">
        <f t="shared" si="7"/>
        <v>10</v>
      </c>
      <c r="O24" s="71">
        <f t="shared" si="1"/>
        <v>7.3</v>
      </c>
      <c r="P24" s="69">
        <f>IF('Indicator Data'!AW26="No data","x",ROUND(IF('Indicator Data'!AW26&gt;P$86,0,IF('Indicator Data'!AW26&lt;P$85,10,(P$86-'Indicator Data'!AW26)/(P$86-P$85)*10)),1))</f>
        <v>5</v>
      </c>
      <c r="Q24" s="69">
        <f>IF('Indicator Data'!AX26="No data","x",ROUND(IF('Indicator Data'!AX26&gt;Q$86,0,IF('Indicator Data'!AX26&lt;Q$85,10,(Q$86-'Indicator Data'!AX26)/(Q$86-Q$85)*10)),1))</f>
        <v>3.6</v>
      </c>
      <c r="R24" s="70">
        <f t="shared" si="8"/>
        <v>4.3</v>
      </c>
      <c r="S24" s="103">
        <f>IF('Indicator Data'!BA26="No data","x",'Indicator Data'!BA26/'Indicator Data'!BC26*100)</f>
        <v>38.453339647165315</v>
      </c>
      <c r="T24" s="69">
        <f t="shared" si="2"/>
        <v>6.2</v>
      </c>
      <c r="U24" s="69">
        <f>IF('Indicator Data'!AY26="No data","x",ROUND(IF('Indicator Data'!AY26&gt;U$86,0,IF('Indicator Data'!AY26&lt;U$85,10,(U$86-'Indicator Data'!AY26)/(U$86-U$85)*10)),1))</f>
        <v>4.5999999999999996</v>
      </c>
      <c r="V24" s="69">
        <f>IF('Indicator Data'!AZ26="No data","x",ROUND(IF('Indicator Data'!AZ26&gt;V$86,0,IF('Indicator Data'!AZ26&lt;V$85,10,(V$86-'Indicator Data'!AZ26)/(V$86-V$85)*10)),1))</f>
        <v>0</v>
      </c>
      <c r="W24" s="70">
        <f t="shared" si="9"/>
        <v>3.6</v>
      </c>
      <c r="X24" s="69">
        <f>IF('Indicator Data'!BB26="No data","x",ROUND(IF('Indicator Data'!BB26&gt;X$86,0,IF('Indicator Data'!BB26&lt;X$85,10,(X$86-'Indicator Data'!BB26)/(X$86-X$85)*10)),1))</f>
        <v>8</v>
      </c>
      <c r="Y24" s="69">
        <f>IF('Indicator Data'!S26="No data","x",ROUND(IF('Indicator Data'!S26&gt;Y$86,10,IF('Indicator Data'!S26&lt;Y$85,0,10-(Y$86-'Indicator Data'!S26)/(Y$86-Y$85)*10)),1))</f>
        <v>5</v>
      </c>
      <c r="Z24" s="70">
        <f t="shared" si="10"/>
        <v>6.5</v>
      </c>
      <c r="AA24" s="71">
        <f t="shared" si="3"/>
        <v>4.8</v>
      </c>
      <c r="AB24" s="125"/>
    </row>
    <row r="25" spans="1:28" s="3" customFormat="1">
      <c r="A25" s="224" t="s">
        <v>2</v>
      </c>
      <c r="B25" s="90" t="s">
        <v>294</v>
      </c>
      <c r="C25" s="279" t="s">
        <v>355</v>
      </c>
      <c r="D25" s="69">
        <f>IF('Indicator Data'!AQ27="No data","x",ROUND(IF('Indicator Data'!AQ27&gt;D$86,0,IF('Indicator Data'!AQ27&lt;D$85,10,(D$86-'Indicator Data'!AQ27)/(D$86-D$85)*10)),1))</f>
        <v>4.2</v>
      </c>
      <c r="E25" s="70">
        <f t="shared" si="4"/>
        <v>4.2</v>
      </c>
      <c r="F25" s="69">
        <f>IF('Indicator Data'!AR27="No data","x",ROUND(IF('Indicator Data'!AR27&gt;F$86,0,IF('Indicator Data'!AR27&lt;F$85,10,(F$86-'Indicator Data'!AR27)/(F$86-F$85)*10)),1))</f>
        <v>7.3</v>
      </c>
      <c r="G25" s="69">
        <f>IF('Indicator Data'!AS27="No data","x",ROUND(IF('Indicator Data'!AS27&gt;G$86,0,IF('Indicator Data'!AS27&lt;G$85,10,(G$86-'Indicator Data'!AS27)/(G$86-G$85)*10)),1))</f>
        <v>8.3000000000000007</v>
      </c>
      <c r="H25" s="70">
        <f t="shared" si="5"/>
        <v>7.8</v>
      </c>
      <c r="I25" s="150" t="str">
        <f>IF('Indicator Data'!AT27="No data","x",'Indicator Data'!AT27/'Indicator Data'!BD27)</f>
        <v>x</v>
      </c>
      <c r="J25" s="152" t="str">
        <f t="shared" si="0"/>
        <v>x</v>
      </c>
      <c r="K25" s="69">
        <f>IF('Indicator Data'!AU27="No data","x",ROUND(IF('Indicator Data'!AU27&gt;K$86,10,IF('Indicator Data'!AU27&lt;K$85,0,10-(K$86-'Indicator Data'!AU27)/(K$86-K$85)*10)),1))</f>
        <v>10</v>
      </c>
      <c r="L25" s="69">
        <f>IF('Indicator Data'!AV27="No data","x",ROUND(IF('Indicator Data'!AV27&gt;L$86,10,IF('Indicator Data'!AV27&lt;L$85,0,10-(L$86-'Indicator Data'!AV27)/(L$86-L$85)*10)),1))</f>
        <v>0</v>
      </c>
      <c r="M25" s="69">
        <f t="shared" si="6"/>
        <v>10</v>
      </c>
      <c r="N25" s="70">
        <f t="shared" si="7"/>
        <v>10</v>
      </c>
      <c r="O25" s="71">
        <f t="shared" si="1"/>
        <v>7.3</v>
      </c>
      <c r="P25" s="69">
        <f>IF('Indicator Data'!AW27="No data","x",ROUND(IF('Indicator Data'!AW27&gt;P$86,0,IF('Indicator Data'!AW27&lt;P$85,10,(P$86-'Indicator Data'!AW27)/(P$86-P$85)*10)),1))</f>
        <v>6.6</v>
      </c>
      <c r="Q25" s="69">
        <f>IF('Indicator Data'!AX27="No data","x",ROUND(IF('Indicator Data'!AX27&gt;Q$86,0,IF('Indicator Data'!AX27&lt;Q$85,10,(Q$86-'Indicator Data'!AX27)/(Q$86-Q$85)*10)),1))</f>
        <v>3.6</v>
      </c>
      <c r="R25" s="70">
        <f t="shared" si="8"/>
        <v>5.0999999999999996</v>
      </c>
      <c r="S25" s="103">
        <f>IF('Indicator Data'!BA27="No data","x",'Indicator Data'!BA27/'Indicator Data'!BC27*100)</f>
        <v>52.258748685978652</v>
      </c>
      <c r="T25" s="69">
        <f t="shared" si="2"/>
        <v>4.8</v>
      </c>
      <c r="U25" s="69">
        <f>IF('Indicator Data'!AY27="No data","x",ROUND(IF('Indicator Data'!AY27&gt;U$86,0,IF('Indicator Data'!AY27&lt;U$85,10,(U$86-'Indicator Data'!AY27)/(U$86-U$85)*10)),1))</f>
        <v>4.5999999999999996</v>
      </c>
      <c r="V25" s="69">
        <f>IF('Indicator Data'!AZ27="No data","x",ROUND(IF('Indicator Data'!AZ27&gt;V$86,0,IF('Indicator Data'!AZ27&lt;V$85,10,(V$86-'Indicator Data'!AZ27)/(V$86-V$85)*10)),1))</f>
        <v>0</v>
      </c>
      <c r="W25" s="70">
        <f t="shared" si="9"/>
        <v>3.1</v>
      </c>
      <c r="X25" s="69">
        <f>IF('Indicator Data'!BB27="No data","x",ROUND(IF('Indicator Data'!BB27&gt;X$86,0,IF('Indicator Data'!BB27&lt;X$85,10,(X$86-'Indicator Data'!BB27)/(X$86-X$85)*10)),1))</f>
        <v>8</v>
      </c>
      <c r="Y25" s="69">
        <f>IF('Indicator Data'!S27="No data","x",ROUND(IF('Indicator Data'!S27&gt;Y$86,10,IF('Indicator Data'!S27&lt;Y$85,0,10-(Y$86-'Indicator Data'!S27)/(Y$86-Y$85)*10)),1))</f>
        <v>5</v>
      </c>
      <c r="Z25" s="70">
        <f t="shared" si="10"/>
        <v>6.5</v>
      </c>
      <c r="AA25" s="71">
        <f t="shared" si="3"/>
        <v>4.9000000000000004</v>
      </c>
      <c r="AB25" s="125"/>
    </row>
    <row r="26" spans="1:28" s="3" customFormat="1">
      <c r="A26" s="224" t="s">
        <v>2</v>
      </c>
      <c r="B26" s="90" t="s">
        <v>295</v>
      </c>
      <c r="C26" s="279" t="s">
        <v>356</v>
      </c>
      <c r="D26" s="69">
        <f>IF('Indicator Data'!AQ28="No data","x",ROUND(IF('Indicator Data'!AQ28&gt;D$86,0,IF('Indicator Data'!AQ28&lt;D$85,10,(D$86-'Indicator Data'!AQ28)/(D$86-D$85)*10)),1))</f>
        <v>4.2</v>
      </c>
      <c r="E26" s="70">
        <f t="shared" si="4"/>
        <v>4.2</v>
      </c>
      <c r="F26" s="69">
        <f>IF('Indicator Data'!AR28="No data","x",ROUND(IF('Indicator Data'!AR28&gt;F$86,0,IF('Indicator Data'!AR28&lt;F$85,10,(F$86-'Indicator Data'!AR28)/(F$86-F$85)*10)),1))</f>
        <v>7.7</v>
      </c>
      <c r="G26" s="69">
        <f>IF('Indicator Data'!AS28="No data","x",ROUND(IF('Indicator Data'!AS28&gt;G$86,0,IF('Indicator Data'!AS28&lt;G$85,10,(G$86-'Indicator Data'!AS28)/(G$86-G$85)*10)),1))</f>
        <v>8.3000000000000007</v>
      </c>
      <c r="H26" s="70">
        <f t="shared" si="5"/>
        <v>8</v>
      </c>
      <c r="I26" s="150" t="str">
        <f>IF('Indicator Data'!AT28="No data","x",'Indicator Data'!AT28/'Indicator Data'!BD28)</f>
        <v>x</v>
      </c>
      <c r="J26" s="152" t="str">
        <f t="shared" si="0"/>
        <v>x</v>
      </c>
      <c r="K26" s="69">
        <f>IF('Indicator Data'!AU28="No data","x",ROUND(IF('Indicator Data'!AU28&gt;K$86,10,IF('Indicator Data'!AU28&lt;K$85,0,10-(K$86-'Indicator Data'!AU28)/(K$86-K$85)*10)),1))</f>
        <v>10</v>
      </c>
      <c r="L26" s="69">
        <f>IF('Indicator Data'!AV28="No data","x",ROUND(IF('Indicator Data'!AV28&gt;L$86,10,IF('Indicator Data'!AV28&lt;L$85,0,10-(L$86-'Indicator Data'!AV28)/(L$86-L$85)*10)),1))</f>
        <v>0</v>
      </c>
      <c r="M26" s="69">
        <f t="shared" si="6"/>
        <v>10</v>
      </c>
      <c r="N26" s="70">
        <f t="shared" si="7"/>
        <v>10</v>
      </c>
      <c r="O26" s="71">
        <f t="shared" si="1"/>
        <v>7.4</v>
      </c>
      <c r="P26" s="69">
        <f>IF('Indicator Data'!AW28="No data","x",ROUND(IF('Indicator Data'!AW28&gt;P$86,0,IF('Indicator Data'!AW28&lt;P$85,10,(P$86-'Indicator Data'!AW28)/(P$86-P$85)*10)),1))</f>
        <v>5.5</v>
      </c>
      <c r="Q26" s="69">
        <f>IF('Indicator Data'!AX28="No data","x",ROUND(IF('Indicator Data'!AX28&gt;Q$86,0,IF('Indicator Data'!AX28&lt;Q$85,10,(Q$86-'Indicator Data'!AX28)/(Q$86-Q$85)*10)),1))</f>
        <v>3.6</v>
      </c>
      <c r="R26" s="70">
        <f t="shared" si="8"/>
        <v>4.5999999999999996</v>
      </c>
      <c r="S26" s="103">
        <f>IF('Indicator Data'!BA28="No data","x",'Indicator Data'!BA28/'Indicator Data'!BC28*100)</f>
        <v>58.176120027880295</v>
      </c>
      <c r="T26" s="69">
        <f t="shared" si="2"/>
        <v>4.2</v>
      </c>
      <c r="U26" s="69">
        <f>IF('Indicator Data'!AY28="No data","x",ROUND(IF('Indicator Data'!AY28&gt;U$86,0,IF('Indicator Data'!AY28&lt;U$85,10,(U$86-'Indicator Data'!AY28)/(U$86-U$85)*10)),1))</f>
        <v>4.5999999999999996</v>
      </c>
      <c r="V26" s="69">
        <f>IF('Indicator Data'!AZ28="No data","x",ROUND(IF('Indicator Data'!AZ28&gt;V$86,0,IF('Indicator Data'!AZ28&lt;V$85,10,(V$86-'Indicator Data'!AZ28)/(V$86-V$85)*10)),1))</f>
        <v>0</v>
      </c>
      <c r="W26" s="70">
        <f t="shared" si="9"/>
        <v>2.9</v>
      </c>
      <c r="X26" s="69">
        <f>IF('Indicator Data'!BB28="No data","x",ROUND(IF('Indicator Data'!BB28&gt;X$86,0,IF('Indicator Data'!BB28&lt;X$85,10,(X$86-'Indicator Data'!BB28)/(X$86-X$85)*10)),1))</f>
        <v>8</v>
      </c>
      <c r="Y26" s="69">
        <f>IF('Indicator Data'!S28="No data","x",ROUND(IF('Indicator Data'!S28&gt;Y$86,10,IF('Indicator Data'!S28&lt;Y$85,0,10-(Y$86-'Indicator Data'!S28)/(Y$86-Y$85)*10)),1))</f>
        <v>5</v>
      </c>
      <c r="Z26" s="70">
        <f t="shared" si="10"/>
        <v>6.5</v>
      </c>
      <c r="AA26" s="71">
        <f t="shared" si="3"/>
        <v>4.7</v>
      </c>
      <c r="AB26" s="125"/>
    </row>
    <row r="27" spans="1:28" s="3" customFormat="1">
      <c r="A27" s="224" t="s">
        <v>2</v>
      </c>
      <c r="B27" s="90" t="s">
        <v>726</v>
      </c>
      <c r="C27" s="279" t="s">
        <v>357</v>
      </c>
      <c r="D27" s="69">
        <f>IF('Indicator Data'!AQ29="No data","x",ROUND(IF('Indicator Data'!AQ29&gt;D$86,0,IF('Indicator Data'!AQ29&lt;D$85,10,(D$86-'Indicator Data'!AQ29)/(D$86-D$85)*10)),1))</f>
        <v>4.2</v>
      </c>
      <c r="E27" s="70">
        <f t="shared" si="4"/>
        <v>4.2</v>
      </c>
      <c r="F27" s="69">
        <f>IF('Indicator Data'!AR29="No data","x",ROUND(IF('Indicator Data'!AR29&gt;F$86,0,IF('Indicator Data'!AR29&lt;F$85,10,(F$86-'Indicator Data'!AR29)/(F$86-F$85)*10)),1))</f>
        <v>7.8</v>
      </c>
      <c r="G27" s="69">
        <f>IF('Indicator Data'!AS29="No data","x",ROUND(IF('Indicator Data'!AS29&gt;G$86,0,IF('Indicator Data'!AS29&lt;G$85,10,(G$86-'Indicator Data'!AS29)/(G$86-G$85)*10)),1))</f>
        <v>8.3000000000000007</v>
      </c>
      <c r="H27" s="70">
        <f t="shared" si="5"/>
        <v>8.1</v>
      </c>
      <c r="I27" s="150" t="str">
        <f>IF('Indicator Data'!AT29="No data","x",'Indicator Data'!AT29/'Indicator Data'!BD29)</f>
        <v>x</v>
      </c>
      <c r="J27" s="152" t="str">
        <f t="shared" si="0"/>
        <v>x</v>
      </c>
      <c r="K27" s="69">
        <f>IF('Indicator Data'!AU29="No data","x",ROUND(IF('Indicator Data'!AU29&gt;K$86,10,IF('Indicator Data'!AU29&lt;K$85,0,10-(K$86-'Indicator Data'!AU29)/(K$86-K$85)*10)),1))</f>
        <v>10</v>
      </c>
      <c r="L27" s="69">
        <f>IF('Indicator Data'!AV29="No data","x",ROUND(IF('Indicator Data'!AV29&gt;L$86,10,IF('Indicator Data'!AV29&lt;L$85,0,10-(L$86-'Indicator Data'!AV29)/(L$86-L$85)*10)),1))</f>
        <v>0</v>
      </c>
      <c r="M27" s="69">
        <f t="shared" si="6"/>
        <v>10</v>
      </c>
      <c r="N27" s="70">
        <f t="shared" si="7"/>
        <v>10</v>
      </c>
      <c r="O27" s="71">
        <f t="shared" si="1"/>
        <v>7.4</v>
      </c>
      <c r="P27" s="69">
        <f>IF('Indicator Data'!AW29="No data","x",ROUND(IF('Indicator Data'!AW29&gt;P$86,0,IF('Indicator Data'!AW29&lt;P$85,10,(P$86-'Indicator Data'!AW29)/(P$86-P$85)*10)),1))</f>
        <v>7.6</v>
      </c>
      <c r="Q27" s="69">
        <f>IF('Indicator Data'!AX29="No data","x",ROUND(IF('Indicator Data'!AX29&gt;Q$86,0,IF('Indicator Data'!AX29&lt;Q$85,10,(Q$86-'Indicator Data'!AX29)/(Q$86-Q$85)*10)),1))</f>
        <v>3.6</v>
      </c>
      <c r="R27" s="70">
        <f t="shared" si="8"/>
        <v>5.6</v>
      </c>
      <c r="S27" s="103">
        <f>IF('Indicator Data'!BA29="No data","x",'Indicator Data'!BA29/'Indicator Data'!BC29*100)</f>
        <v>28.758779328917779</v>
      </c>
      <c r="T27" s="69">
        <f t="shared" si="2"/>
        <v>7.2</v>
      </c>
      <c r="U27" s="69">
        <f>IF('Indicator Data'!AY29="No data","x",ROUND(IF('Indicator Data'!AY29&gt;U$86,0,IF('Indicator Data'!AY29&lt;U$85,10,(U$86-'Indicator Data'!AY29)/(U$86-U$85)*10)),1))</f>
        <v>4.5999999999999996</v>
      </c>
      <c r="V27" s="69">
        <f>IF('Indicator Data'!AZ29="No data","x",ROUND(IF('Indicator Data'!AZ29&gt;V$86,0,IF('Indicator Data'!AZ29&lt;V$85,10,(V$86-'Indicator Data'!AZ29)/(V$86-V$85)*10)),1))</f>
        <v>0</v>
      </c>
      <c r="W27" s="70">
        <f t="shared" si="9"/>
        <v>3.9</v>
      </c>
      <c r="X27" s="69">
        <f>IF('Indicator Data'!BB29="No data","x",ROUND(IF('Indicator Data'!BB29&gt;X$86,0,IF('Indicator Data'!BB29&lt;X$85,10,(X$86-'Indicator Data'!BB29)/(X$86-X$85)*10)),1))</f>
        <v>8</v>
      </c>
      <c r="Y27" s="69">
        <f>IF('Indicator Data'!S29="No data","x",ROUND(IF('Indicator Data'!S29&gt;Y$86,10,IF('Indicator Data'!S29&lt;Y$85,0,10-(Y$86-'Indicator Data'!S29)/(Y$86-Y$85)*10)),1))</f>
        <v>5</v>
      </c>
      <c r="Z27" s="70">
        <f t="shared" si="10"/>
        <v>6.5</v>
      </c>
      <c r="AA27" s="71">
        <f t="shared" si="3"/>
        <v>5.3</v>
      </c>
      <c r="AB27" s="125"/>
    </row>
    <row r="28" spans="1:28" s="3" customFormat="1">
      <c r="A28" s="224" t="s">
        <v>2</v>
      </c>
      <c r="B28" s="90" t="s">
        <v>296</v>
      </c>
      <c r="C28" s="279" t="s">
        <v>358</v>
      </c>
      <c r="D28" s="69">
        <f>IF('Indicator Data'!AQ30="No data","x",ROUND(IF('Indicator Data'!AQ30&gt;D$86,0,IF('Indicator Data'!AQ30&lt;D$85,10,(D$86-'Indicator Data'!AQ30)/(D$86-D$85)*10)),1))</f>
        <v>4.2</v>
      </c>
      <c r="E28" s="70">
        <f t="shared" si="4"/>
        <v>4.2</v>
      </c>
      <c r="F28" s="69">
        <f>IF('Indicator Data'!AR30="No data","x",ROUND(IF('Indicator Data'!AR30&gt;F$86,0,IF('Indicator Data'!AR30&lt;F$85,10,(F$86-'Indicator Data'!AR30)/(F$86-F$85)*10)),1))</f>
        <v>7.4</v>
      </c>
      <c r="G28" s="69">
        <f>IF('Indicator Data'!AS30="No data","x",ROUND(IF('Indicator Data'!AS30&gt;G$86,0,IF('Indicator Data'!AS30&lt;G$85,10,(G$86-'Indicator Data'!AS30)/(G$86-G$85)*10)),1))</f>
        <v>8.3000000000000007</v>
      </c>
      <c r="H28" s="70">
        <f t="shared" si="5"/>
        <v>7.9</v>
      </c>
      <c r="I28" s="150" t="str">
        <f>IF('Indicator Data'!AT30="No data","x",'Indicator Data'!AT30/'Indicator Data'!BD30)</f>
        <v>x</v>
      </c>
      <c r="J28" s="152" t="str">
        <f t="shared" si="0"/>
        <v>x</v>
      </c>
      <c r="K28" s="69">
        <f>IF('Indicator Data'!AU30="No data","x",ROUND(IF('Indicator Data'!AU30&gt;K$86,10,IF('Indicator Data'!AU30&lt;K$85,0,10-(K$86-'Indicator Data'!AU30)/(K$86-K$85)*10)),1))</f>
        <v>10</v>
      </c>
      <c r="L28" s="69">
        <f>IF('Indicator Data'!AV30="No data","x",ROUND(IF('Indicator Data'!AV30&gt;L$86,10,IF('Indicator Data'!AV30&lt;L$85,0,10-(L$86-'Indicator Data'!AV30)/(L$86-L$85)*10)),1))</f>
        <v>0</v>
      </c>
      <c r="M28" s="69">
        <f t="shared" si="6"/>
        <v>10</v>
      </c>
      <c r="N28" s="70">
        <f t="shared" si="7"/>
        <v>10</v>
      </c>
      <c r="O28" s="71">
        <f t="shared" si="1"/>
        <v>7.4</v>
      </c>
      <c r="P28" s="69">
        <f>IF('Indicator Data'!AW30="No data","x",ROUND(IF('Indicator Data'!AW30&gt;P$86,0,IF('Indicator Data'!AW30&lt;P$85,10,(P$86-'Indicator Data'!AW30)/(P$86-P$85)*10)),1))</f>
        <v>5.9</v>
      </c>
      <c r="Q28" s="69">
        <f>IF('Indicator Data'!AX30="No data","x",ROUND(IF('Indicator Data'!AX30&gt;Q$86,0,IF('Indicator Data'!AX30&lt;Q$85,10,(Q$86-'Indicator Data'!AX30)/(Q$86-Q$85)*10)),1))</f>
        <v>3.6</v>
      </c>
      <c r="R28" s="70">
        <f t="shared" si="8"/>
        <v>4.8</v>
      </c>
      <c r="S28" s="103">
        <f>IF('Indicator Data'!BA30="No data","x",'Indicator Data'!BA30/'Indicator Data'!BC30*100)</f>
        <v>39.375417527731436</v>
      </c>
      <c r="T28" s="69">
        <f t="shared" si="2"/>
        <v>6.1</v>
      </c>
      <c r="U28" s="69">
        <f>IF('Indicator Data'!AY30="No data","x",ROUND(IF('Indicator Data'!AY30&gt;U$86,0,IF('Indicator Data'!AY30&lt;U$85,10,(U$86-'Indicator Data'!AY30)/(U$86-U$85)*10)),1))</f>
        <v>4.5999999999999996</v>
      </c>
      <c r="V28" s="69">
        <f>IF('Indicator Data'!AZ30="No data","x",ROUND(IF('Indicator Data'!AZ30&gt;V$86,0,IF('Indicator Data'!AZ30&lt;V$85,10,(V$86-'Indicator Data'!AZ30)/(V$86-V$85)*10)),1))</f>
        <v>0</v>
      </c>
      <c r="W28" s="70">
        <f t="shared" si="9"/>
        <v>3.6</v>
      </c>
      <c r="X28" s="69">
        <f>IF('Indicator Data'!BB30="No data","x",ROUND(IF('Indicator Data'!BB30&gt;X$86,0,IF('Indicator Data'!BB30&lt;X$85,10,(X$86-'Indicator Data'!BB30)/(X$86-X$85)*10)),1))</f>
        <v>8</v>
      </c>
      <c r="Y28" s="69">
        <f>IF('Indicator Data'!S30="No data","x",ROUND(IF('Indicator Data'!S30&gt;Y$86,10,IF('Indicator Data'!S30&lt;Y$85,0,10-(Y$86-'Indicator Data'!S30)/(Y$86-Y$85)*10)),1))</f>
        <v>5</v>
      </c>
      <c r="Z28" s="70">
        <f t="shared" si="10"/>
        <v>6.5</v>
      </c>
      <c r="AA28" s="71">
        <f t="shared" si="3"/>
        <v>5</v>
      </c>
      <c r="AB28" s="125"/>
    </row>
    <row r="29" spans="1:28" s="3" customFormat="1">
      <c r="A29" s="224" t="s">
        <v>2</v>
      </c>
      <c r="B29" s="90" t="s">
        <v>297</v>
      </c>
      <c r="C29" s="279" t="s">
        <v>359</v>
      </c>
      <c r="D29" s="69">
        <f>IF('Indicator Data'!AQ31="No data","x",ROUND(IF('Indicator Data'!AQ31&gt;D$86,0,IF('Indicator Data'!AQ31&lt;D$85,10,(D$86-'Indicator Data'!AQ31)/(D$86-D$85)*10)),1))</f>
        <v>4.2</v>
      </c>
      <c r="E29" s="70">
        <f t="shared" si="4"/>
        <v>4.2</v>
      </c>
      <c r="F29" s="69">
        <f>IF('Indicator Data'!AR31="No data","x",ROUND(IF('Indicator Data'!AR31&gt;F$86,0,IF('Indicator Data'!AR31&lt;F$85,10,(F$86-'Indicator Data'!AR31)/(F$86-F$85)*10)),1))</f>
        <v>8.1999999999999993</v>
      </c>
      <c r="G29" s="69">
        <f>IF('Indicator Data'!AS31="No data","x",ROUND(IF('Indicator Data'!AS31&gt;G$86,0,IF('Indicator Data'!AS31&lt;G$85,10,(G$86-'Indicator Data'!AS31)/(G$86-G$85)*10)),1))</f>
        <v>8.3000000000000007</v>
      </c>
      <c r="H29" s="70">
        <f t="shared" si="5"/>
        <v>8.3000000000000007</v>
      </c>
      <c r="I29" s="150" t="str">
        <f>IF('Indicator Data'!AT31="No data","x",'Indicator Data'!AT31/'Indicator Data'!BD31)</f>
        <v>x</v>
      </c>
      <c r="J29" s="152" t="str">
        <f t="shared" si="0"/>
        <v>x</v>
      </c>
      <c r="K29" s="69">
        <f>IF('Indicator Data'!AU31="No data","x",ROUND(IF('Indicator Data'!AU31&gt;K$86,10,IF('Indicator Data'!AU31&lt;K$85,0,10-(K$86-'Indicator Data'!AU31)/(K$86-K$85)*10)),1))</f>
        <v>10</v>
      </c>
      <c r="L29" s="69">
        <f>IF('Indicator Data'!AV31="No data","x",ROUND(IF('Indicator Data'!AV31&gt;L$86,10,IF('Indicator Data'!AV31&lt;L$85,0,10-(L$86-'Indicator Data'!AV31)/(L$86-L$85)*10)),1))</f>
        <v>0</v>
      </c>
      <c r="M29" s="69">
        <f t="shared" si="6"/>
        <v>10</v>
      </c>
      <c r="N29" s="70">
        <f t="shared" si="7"/>
        <v>10</v>
      </c>
      <c r="O29" s="71">
        <f t="shared" si="1"/>
        <v>7.5</v>
      </c>
      <c r="P29" s="69">
        <f>IF('Indicator Data'!AW31="No data","x",ROUND(IF('Indicator Data'!AW31&gt;P$86,0,IF('Indicator Data'!AW31&lt;P$85,10,(P$86-'Indicator Data'!AW31)/(P$86-P$85)*10)),1))</f>
        <v>6.6</v>
      </c>
      <c r="Q29" s="69">
        <f>IF('Indicator Data'!AX31="No data","x",ROUND(IF('Indicator Data'!AX31&gt;Q$86,0,IF('Indicator Data'!AX31&lt;Q$85,10,(Q$86-'Indicator Data'!AX31)/(Q$86-Q$85)*10)),1))</f>
        <v>3.6</v>
      </c>
      <c r="R29" s="70">
        <f t="shared" si="8"/>
        <v>5.0999999999999996</v>
      </c>
      <c r="S29" s="103">
        <f>IF('Indicator Data'!BA31="No data","x",'Indicator Data'!BA31/'Indicator Data'!BC31*100)</f>
        <v>29.544757296742379</v>
      </c>
      <c r="T29" s="69">
        <f t="shared" si="2"/>
        <v>7.1</v>
      </c>
      <c r="U29" s="69">
        <f>IF('Indicator Data'!AY31="No data","x",ROUND(IF('Indicator Data'!AY31&gt;U$86,0,IF('Indicator Data'!AY31&lt;U$85,10,(U$86-'Indicator Data'!AY31)/(U$86-U$85)*10)),1))</f>
        <v>4.5999999999999996</v>
      </c>
      <c r="V29" s="69">
        <f>IF('Indicator Data'!AZ31="No data","x",ROUND(IF('Indicator Data'!AZ31&gt;V$86,0,IF('Indicator Data'!AZ31&lt;V$85,10,(V$86-'Indicator Data'!AZ31)/(V$86-V$85)*10)),1))</f>
        <v>0</v>
      </c>
      <c r="W29" s="70">
        <f t="shared" si="9"/>
        <v>3.9</v>
      </c>
      <c r="X29" s="69">
        <f>IF('Indicator Data'!BB31="No data","x",ROUND(IF('Indicator Data'!BB31&gt;X$86,0,IF('Indicator Data'!BB31&lt;X$85,10,(X$86-'Indicator Data'!BB31)/(X$86-X$85)*10)),1))</f>
        <v>8</v>
      </c>
      <c r="Y29" s="69">
        <f>IF('Indicator Data'!S31="No data","x",ROUND(IF('Indicator Data'!S31&gt;Y$86,10,IF('Indicator Data'!S31&lt;Y$85,0,10-(Y$86-'Indicator Data'!S31)/(Y$86-Y$85)*10)),1))</f>
        <v>5</v>
      </c>
      <c r="Z29" s="70">
        <f t="shared" si="10"/>
        <v>6.5</v>
      </c>
      <c r="AA29" s="71">
        <f t="shared" si="3"/>
        <v>5.2</v>
      </c>
      <c r="AB29" s="125"/>
    </row>
    <row r="30" spans="1:28" s="3" customFormat="1">
      <c r="A30" s="224" t="s">
        <v>2</v>
      </c>
      <c r="B30" s="90" t="s">
        <v>727</v>
      </c>
      <c r="C30" s="279" t="s">
        <v>360</v>
      </c>
      <c r="D30" s="69">
        <f>IF('Indicator Data'!AQ32="No data","x",ROUND(IF('Indicator Data'!AQ32&gt;D$86,0,IF('Indicator Data'!AQ32&lt;D$85,10,(D$86-'Indicator Data'!AQ32)/(D$86-D$85)*10)),1))</f>
        <v>4.2</v>
      </c>
      <c r="E30" s="70">
        <f t="shared" si="4"/>
        <v>4.2</v>
      </c>
      <c r="F30" s="69">
        <f>IF('Indicator Data'!AR32="No data","x",ROUND(IF('Indicator Data'!AR32&gt;F$86,0,IF('Indicator Data'!AR32&lt;F$85,10,(F$86-'Indicator Data'!AR32)/(F$86-F$85)*10)),1))</f>
        <v>7.7</v>
      </c>
      <c r="G30" s="69">
        <f>IF('Indicator Data'!AS32="No data","x",ROUND(IF('Indicator Data'!AS32&gt;G$86,0,IF('Indicator Data'!AS32&lt;G$85,10,(G$86-'Indicator Data'!AS32)/(G$86-G$85)*10)),1))</f>
        <v>8.3000000000000007</v>
      </c>
      <c r="H30" s="70">
        <f t="shared" si="5"/>
        <v>8</v>
      </c>
      <c r="I30" s="150" t="str">
        <f>IF('Indicator Data'!AT32="No data","x",'Indicator Data'!AT32/'Indicator Data'!BD32)</f>
        <v>x</v>
      </c>
      <c r="J30" s="152" t="str">
        <f t="shared" si="0"/>
        <v>x</v>
      </c>
      <c r="K30" s="69">
        <f>IF('Indicator Data'!AU32="No data","x",ROUND(IF('Indicator Data'!AU32&gt;K$86,10,IF('Indicator Data'!AU32&lt;K$85,0,10-(K$86-'Indicator Data'!AU32)/(K$86-K$85)*10)),1))</f>
        <v>10</v>
      </c>
      <c r="L30" s="69">
        <f>IF('Indicator Data'!AV32="No data","x",ROUND(IF('Indicator Data'!AV32&gt;L$86,10,IF('Indicator Data'!AV32&lt;L$85,0,10-(L$86-'Indicator Data'!AV32)/(L$86-L$85)*10)),1))</f>
        <v>0</v>
      </c>
      <c r="M30" s="69">
        <f t="shared" si="6"/>
        <v>10</v>
      </c>
      <c r="N30" s="70">
        <f t="shared" si="7"/>
        <v>10</v>
      </c>
      <c r="O30" s="71">
        <f t="shared" si="1"/>
        <v>7.4</v>
      </c>
      <c r="P30" s="69">
        <f>IF('Indicator Data'!AW32="No data","x",ROUND(IF('Indicator Data'!AW32&gt;P$86,0,IF('Indicator Data'!AW32&lt;P$85,10,(P$86-'Indicator Data'!AW32)/(P$86-P$85)*10)),1))</f>
        <v>5.5</v>
      </c>
      <c r="Q30" s="69">
        <f>IF('Indicator Data'!AX32="No data","x",ROUND(IF('Indicator Data'!AX32&gt;Q$86,0,IF('Indicator Data'!AX32&lt;Q$85,10,(Q$86-'Indicator Data'!AX32)/(Q$86-Q$85)*10)),1))</f>
        <v>3.6</v>
      </c>
      <c r="R30" s="70">
        <f t="shared" si="8"/>
        <v>4.5999999999999996</v>
      </c>
      <c r="S30" s="103">
        <f>IF('Indicator Data'!BA32="No data","x",'Indicator Data'!BA32/'Indicator Data'!BC32*100)</f>
        <v>24.143699133591554</v>
      </c>
      <c r="T30" s="69">
        <f t="shared" si="2"/>
        <v>7.7</v>
      </c>
      <c r="U30" s="69">
        <f>IF('Indicator Data'!AY32="No data","x",ROUND(IF('Indicator Data'!AY32&gt;U$86,0,IF('Indicator Data'!AY32&lt;U$85,10,(U$86-'Indicator Data'!AY32)/(U$86-U$85)*10)),1))</f>
        <v>4.5999999999999996</v>
      </c>
      <c r="V30" s="69">
        <f>IF('Indicator Data'!AZ32="No data","x",ROUND(IF('Indicator Data'!AZ32&gt;V$86,0,IF('Indicator Data'!AZ32&lt;V$85,10,(V$86-'Indicator Data'!AZ32)/(V$86-V$85)*10)),1))</f>
        <v>0</v>
      </c>
      <c r="W30" s="70">
        <f t="shared" si="9"/>
        <v>4.0999999999999996</v>
      </c>
      <c r="X30" s="69">
        <f>IF('Indicator Data'!BB32="No data","x",ROUND(IF('Indicator Data'!BB32&gt;X$86,0,IF('Indicator Data'!BB32&lt;X$85,10,(X$86-'Indicator Data'!BB32)/(X$86-X$85)*10)),1))</f>
        <v>8</v>
      </c>
      <c r="Y30" s="69">
        <f>IF('Indicator Data'!S32="No data","x",ROUND(IF('Indicator Data'!S32&gt;Y$86,10,IF('Indicator Data'!S32&lt;Y$85,0,10-(Y$86-'Indicator Data'!S32)/(Y$86-Y$85)*10)),1))</f>
        <v>5</v>
      </c>
      <c r="Z30" s="70">
        <f t="shared" si="10"/>
        <v>6.5</v>
      </c>
      <c r="AA30" s="71">
        <f t="shared" si="3"/>
        <v>5.0999999999999996</v>
      </c>
      <c r="AB30" s="125"/>
    </row>
    <row r="31" spans="1:28" s="3" customFormat="1">
      <c r="A31" s="224" t="s">
        <v>2</v>
      </c>
      <c r="B31" s="90" t="s">
        <v>298</v>
      </c>
      <c r="C31" s="279" t="s">
        <v>361</v>
      </c>
      <c r="D31" s="69">
        <f>IF('Indicator Data'!AQ33="No data","x",ROUND(IF('Indicator Data'!AQ33&gt;D$86,0,IF('Indicator Data'!AQ33&lt;D$85,10,(D$86-'Indicator Data'!AQ33)/(D$86-D$85)*10)),1))</f>
        <v>4.2</v>
      </c>
      <c r="E31" s="70">
        <f t="shared" si="4"/>
        <v>4.2</v>
      </c>
      <c r="F31" s="69">
        <f>IF('Indicator Data'!AR33="No data","x",ROUND(IF('Indicator Data'!AR33&gt;F$86,0,IF('Indicator Data'!AR33&lt;F$85,10,(F$86-'Indicator Data'!AR33)/(F$86-F$85)*10)),1))</f>
        <v>7.1</v>
      </c>
      <c r="G31" s="69">
        <f>IF('Indicator Data'!AS33="No data","x",ROUND(IF('Indicator Data'!AS33&gt;G$86,0,IF('Indicator Data'!AS33&lt;G$85,10,(G$86-'Indicator Data'!AS33)/(G$86-G$85)*10)),1))</f>
        <v>8.3000000000000007</v>
      </c>
      <c r="H31" s="70">
        <f t="shared" si="5"/>
        <v>7.8</v>
      </c>
      <c r="I31" s="150" t="str">
        <f>IF('Indicator Data'!AT33="No data","x",'Indicator Data'!AT33/'Indicator Data'!BD33)</f>
        <v>x</v>
      </c>
      <c r="J31" s="152" t="str">
        <f t="shared" si="0"/>
        <v>x</v>
      </c>
      <c r="K31" s="69">
        <f>IF('Indicator Data'!AU33="No data","x",ROUND(IF('Indicator Data'!AU33&gt;K$86,10,IF('Indicator Data'!AU33&lt;K$85,0,10-(K$86-'Indicator Data'!AU33)/(K$86-K$85)*10)),1))</f>
        <v>10</v>
      </c>
      <c r="L31" s="69">
        <f>IF('Indicator Data'!AV33="No data","x",ROUND(IF('Indicator Data'!AV33&gt;L$86,10,IF('Indicator Data'!AV33&lt;L$85,0,10-(L$86-'Indicator Data'!AV33)/(L$86-L$85)*10)),1))</f>
        <v>0</v>
      </c>
      <c r="M31" s="69">
        <f t="shared" si="6"/>
        <v>10</v>
      </c>
      <c r="N31" s="70">
        <f t="shared" si="7"/>
        <v>10</v>
      </c>
      <c r="O31" s="71">
        <f t="shared" si="1"/>
        <v>7.3</v>
      </c>
      <c r="P31" s="69">
        <f>IF('Indicator Data'!AW33="No data","x",ROUND(IF('Indicator Data'!AW33&gt;P$86,0,IF('Indicator Data'!AW33&lt;P$85,10,(P$86-'Indicator Data'!AW33)/(P$86-P$85)*10)),1))</f>
        <v>6.1</v>
      </c>
      <c r="Q31" s="69">
        <f>IF('Indicator Data'!AX33="No data","x",ROUND(IF('Indicator Data'!AX33&gt;Q$86,0,IF('Indicator Data'!AX33&lt;Q$85,10,(Q$86-'Indicator Data'!AX33)/(Q$86-Q$85)*10)),1))</f>
        <v>3.6</v>
      </c>
      <c r="R31" s="70">
        <f t="shared" si="8"/>
        <v>4.9000000000000004</v>
      </c>
      <c r="S31" s="103">
        <f>IF('Indicator Data'!BA33="No data","x",'Indicator Data'!BA33/'Indicator Data'!BC33*100)</f>
        <v>45.153684023308713</v>
      </c>
      <c r="T31" s="69">
        <f t="shared" si="2"/>
        <v>5.5</v>
      </c>
      <c r="U31" s="69">
        <f>IF('Indicator Data'!AY33="No data","x",ROUND(IF('Indicator Data'!AY33&gt;U$86,0,IF('Indicator Data'!AY33&lt;U$85,10,(U$86-'Indicator Data'!AY33)/(U$86-U$85)*10)),1))</f>
        <v>4.5999999999999996</v>
      </c>
      <c r="V31" s="69">
        <f>IF('Indicator Data'!AZ33="No data","x",ROUND(IF('Indicator Data'!AZ33&gt;V$86,0,IF('Indicator Data'!AZ33&lt;V$85,10,(V$86-'Indicator Data'!AZ33)/(V$86-V$85)*10)),1))</f>
        <v>0</v>
      </c>
      <c r="W31" s="70">
        <f t="shared" si="9"/>
        <v>3.4</v>
      </c>
      <c r="X31" s="69">
        <f>IF('Indicator Data'!BB33="No data","x",ROUND(IF('Indicator Data'!BB33&gt;X$86,0,IF('Indicator Data'!BB33&lt;X$85,10,(X$86-'Indicator Data'!BB33)/(X$86-X$85)*10)),1))</f>
        <v>8</v>
      </c>
      <c r="Y31" s="69">
        <f>IF('Indicator Data'!S33="No data","x",ROUND(IF('Indicator Data'!S33&gt;Y$86,10,IF('Indicator Data'!S33&lt;Y$85,0,10-(Y$86-'Indicator Data'!S33)/(Y$86-Y$85)*10)),1))</f>
        <v>5</v>
      </c>
      <c r="Z31" s="70">
        <f t="shared" si="10"/>
        <v>6.5</v>
      </c>
      <c r="AA31" s="71">
        <f t="shared" si="3"/>
        <v>4.9000000000000004</v>
      </c>
      <c r="AB31" s="125"/>
    </row>
    <row r="32" spans="1:28" s="3" customFormat="1">
      <c r="A32" s="224" t="s">
        <v>2</v>
      </c>
      <c r="B32" s="90" t="s">
        <v>299</v>
      </c>
      <c r="C32" s="279" t="s">
        <v>362</v>
      </c>
      <c r="D32" s="69">
        <f>IF('Indicator Data'!AQ34="No data","x",ROUND(IF('Indicator Data'!AQ34&gt;D$86,0,IF('Indicator Data'!AQ34&lt;D$85,10,(D$86-'Indicator Data'!AQ34)/(D$86-D$85)*10)),1))</f>
        <v>4.2</v>
      </c>
      <c r="E32" s="70">
        <f t="shared" si="4"/>
        <v>4.2</v>
      </c>
      <c r="F32" s="69">
        <f>IF('Indicator Data'!AR34="No data","x",ROUND(IF('Indicator Data'!AR34&gt;F$86,0,IF('Indicator Data'!AR34&lt;F$85,10,(F$86-'Indicator Data'!AR34)/(F$86-F$85)*10)),1))</f>
        <v>7.9</v>
      </c>
      <c r="G32" s="69">
        <f>IF('Indicator Data'!AS34="No data","x",ROUND(IF('Indicator Data'!AS34&gt;G$86,0,IF('Indicator Data'!AS34&lt;G$85,10,(G$86-'Indicator Data'!AS34)/(G$86-G$85)*10)),1))</f>
        <v>8.3000000000000007</v>
      </c>
      <c r="H32" s="70">
        <f t="shared" si="5"/>
        <v>8.1</v>
      </c>
      <c r="I32" s="150" t="str">
        <f>IF('Indicator Data'!AT34="No data","x",'Indicator Data'!AT34/'Indicator Data'!BD34)</f>
        <v>x</v>
      </c>
      <c r="J32" s="152" t="str">
        <f t="shared" si="0"/>
        <v>x</v>
      </c>
      <c r="K32" s="69">
        <f>IF('Indicator Data'!AU34="No data","x",ROUND(IF('Indicator Data'!AU34&gt;K$86,10,IF('Indicator Data'!AU34&lt;K$85,0,10-(K$86-'Indicator Data'!AU34)/(K$86-K$85)*10)),1))</f>
        <v>10</v>
      </c>
      <c r="L32" s="69">
        <f>IF('Indicator Data'!AV34="No data","x",ROUND(IF('Indicator Data'!AV34&gt;L$86,10,IF('Indicator Data'!AV34&lt;L$85,0,10-(L$86-'Indicator Data'!AV34)/(L$86-L$85)*10)),1))</f>
        <v>0</v>
      </c>
      <c r="M32" s="69">
        <f t="shared" si="6"/>
        <v>10</v>
      </c>
      <c r="N32" s="70">
        <f t="shared" si="7"/>
        <v>10</v>
      </c>
      <c r="O32" s="71">
        <f t="shared" si="1"/>
        <v>7.4</v>
      </c>
      <c r="P32" s="69">
        <f>IF('Indicator Data'!AW34="No data","x",ROUND(IF('Indicator Data'!AW34&gt;P$86,0,IF('Indicator Data'!AW34&lt;P$85,10,(P$86-'Indicator Data'!AW34)/(P$86-P$85)*10)),1))</f>
        <v>6.6</v>
      </c>
      <c r="Q32" s="69">
        <f>IF('Indicator Data'!AX34="No data","x",ROUND(IF('Indicator Data'!AX34&gt;Q$86,0,IF('Indicator Data'!AX34&lt;Q$85,10,(Q$86-'Indicator Data'!AX34)/(Q$86-Q$85)*10)),1))</f>
        <v>3.6</v>
      </c>
      <c r="R32" s="70">
        <f t="shared" si="8"/>
        <v>5.0999999999999996</v>
      </c>
      <c r="S32" s="103">
        <f>IF('Indicator Data'!BA34="No data","x",'Indicator Data'!BA34/'Indicator Data'!BC34*100)</f>
        <v>28.588799858813342</v>
      </c>
      <c r="T32" s="69">
        <f t="shared" si="2"/>
        <v>7.2</v>
      </c>
      <c r="U32" s="69">
        <f>IF('Indicator Data'!AY34="No data","x",ROUND(IF('Indicator Data'!AY34&gt;U$86,0,IF('Indicator Data'!AY34&lt;U$85,10,(U$86-'Indicator Data'!AY34)/(U$86-U$85)*10)),1))</f>
        <v>4.5999999999999996</v>
      </c>
      <c r="V32" s="69">
        <f>IF('Indicator Data'!AZ34="No data","x",ROUND(IF('Indicator Data'!AZ34&gt;V$86,0,IF('Indicator Data'!AZ34&lt;V$85,10,(V$86-'Indicator Data'!AZ34)/(V$86-V$85)*10)),1))</f>
        <v>0</v>
      </c>
      <c r="W32" s="70">
        <f t="shared" si="9"/>
        <v>3.9</v>
      </c>
      <c r="X32" s="69">
        <f>IF('Indicator Data'!BB34="No data","x",ROUND(IF('Indicator Data'!BB34&gt;X$86,0,IF('Indicator Data'!BB34&lt;X$85,10,(X$86-'Indicator Data'!BB34)/(X$86-X$85)*10)),1))</f>
        <v>8</v>
      </c>
      <c r="Y32" s="69">
        <f>IF('Indicator Data'!S34="No data","x",ROUND(IF('Indicator Data'!S34&gt;Y$86,10,IF('Indicator Data'!S34&lt;Y$85,0,10-(Y$86-'Indicator Data'!S34)/(Y$86-Y$85)*10)),1))</f>
        <v>5</v>
      </c>
      <c r="Z32" s="70">
        <f t="shared" si="10"/>
        <v>6.5</v>
      </c>
      <c r="AA32" s="71">
        <f t="shared" si="3"/>
        <v>5.2</v>
      </c>
      <c r="AB32" s="125"/>
    </row>
    <row r="33" spans="1:28" s="3" customFormat="1">
      <c r="A33" s="224" t="s">
        <v>2</v>
      </c>
      <c r="B33" s="90" t="s">
        <v>300</v>
      </c>
      <c r="C33" s="279" t="s">
        <v>363</v>
      </c>
      <c r="D33" s="69">
        <f>IF('Indicator Data'!AQ35="No data","x",ROUND(IF('Indicator Data'!AQ35&gt;D$86,0,IF('Indicator Data'!AQ35&lt;D$85,10,(D$86-'Indicator Data'!AQ35)/(D$86-D$85)*10)),1))</f>
        <v>4.2</v>
      </c>
      <c r="E33" s="70">
        <f t="shared" si="4"/>
        <v>4.2</v>
      </c>
      <c r="F33" s="69">
        <f>IF('Indicator Data'!AR35="No data","x",ROUND(IF('Indicator Data'!AR35&gt;F$86,0,IF('Indicator Data'!AR35&lt;F$85,10,(F$86-'Indicator Data'!AR35)/(F$86-F$85)*10)),1))</f>
        <v>8.1999999999999993</v>
      </c>
      <c r="G33" s="69">
        <f>IF('Indicator Data'!AS35="No data","x",ROUND(IF('Indicator Data'!AS35&gt;G$86,0,IF('Indicator Data'!AS35&lt;G$85,10,(G$86-'Indicator Data'!AS35)/(G$86-G$85)*10)),1))</f>
        <v>8.3000000000000007</v>
      </c>
      <c r="H33" s="70">
        <f t="shared" si="5"/>
        <v>8.3000000000000007</v>
      </c>
      <c r="I33" s="150" t="str">
        <f>IF('Indicator Data'!AT35="No data","x",'Indicator Data'!AT35/'Indicator Data'!BD35)</f>
        <v>x</v>
      </c>
      <c r="J33" s="152" t="str">
        <f t="shared" si="0"/>
        <v>x</v>
      </c>
      <c r="K33" s="69">
        <f>IF('Indicator Data'!AU35="No data","x",ROUND(IF('Indicator Data'!AU35&gt;K$86,10,IF('Indicator Data'!AU35&lt;K$85,0,10-(K$86-'Indicator Data'!AU35)/(K$86-K$85)*10)),1))</f>
        <v>10</v>
      </c>
      <c r="L33" s="69">
        <f>IF('Indicator Data'!AV35="No data","x",ROUND(IF('Indicator Data'!AV35&gt;L$86,10,IF('Indicator Data'!AV35&lt;L$85,0,10-(L$86-'Indicator Data'!AV35)/(L$86-L$85)*10)),1))</f>
        <v>0</v>
      </c>
      <c r="M33" s="69">
        <f t="shared" si="6"/>
        <v>10</v>
      </c>
      <c r="N33" s="70">
        <f t="shared" si="7"/>
        <v>10</v>
      </c>
      <c r="O33" s="71">
        <f t="shared" ref="O33:O64" si="11">ROUND(AVERAGE(E33,H33,N33),1)</f>
        <v>7.5</v>
      </c>
      <c r="P33" s="69">
        <f>IF('Indicator Data'!AW35="No data","x",ROUND(IF('Indicator Data'!AW35&gt;P$86,0,IF('Indicator Data'!AW35&lt;P$85,10,(P$86-'Indicator Data'!AW35)/(P$86-P$85)*10)),1))</f>
        <v>6.8</v>
      </c>
      <c r="Q33" s="69">
        <f>IF('Indicator Data'!AX35="No data","x",ROUND(IF('Indicator Data'!AX35&gt;Q$86,0,IF('Indicator Data'!AX35&lt;Q$85,10,(Q$86-'Indicator Data'!AX35)/(Q$86-Q$85)*10)),1))</f>
        <v>3.6</v>
      </c>
      <c r="R33" s="70">
        <f t="shared" si="8"/>
        <v>5.2</v>
      </c>
      <c r="S33" s="103">
        <f>IF('Indicator Data'!BA35="No data","x",'Indicator Data'!BA35/'Indicator Data'!BC35*100)</f>
        <v>46.367586955748749</v>
      </c>
      <c r="T33" s="69">
        <f t="shared" ref="T33:T64" si="12">IF(S33="x","x",ROUND(IF(S33&gt;T$86,0,IF(S33&lt;T$85,10,(T$86-S33)/(T$86-T$85)*10)),1))</f>
        <v>5.4</v>
      </c>
      <c r="U33" s="69">
        <f>IF('Indicator Data'!AY35="No data","x",ROUND(IF('Indicator Data'!AY35&gt;U$86,0,IF('Indicator Data'!AY35&lt;U$85,10,(U$86-'Indicator Data'!AY35)/(U$86-U$85)*10)),1))</f>
        <v>4.5999999999999996</v>
      </c>
      <c r="V33" s="69">
        <f>IF('Indicator Data'!AZ35="No data","x",ROUND(IF('Indicator Data'!AZ35&gt;V$86,0,IF('Indicator Data'!AZ35&lt;V$85,10,(V$86-'Indicator Data'!AZ35)/(V$86-V$85)*10)),1))</f>
        <v>0</v>
      </c>
      <c r="W33" s="70">
        <f t="shared" si="9"/>
        <v>3.3</v>
      </c>
      <c r="X33" s="69">
        <f>IF('Indicator Data'!BB35="No data","x",ROUND(IF('Indicator Data'!BB35&gt;X$86,0,IF('Indicator Data'!BB35&lt;X$85,10,(X$86-'Indicator Data'!BB35)/(X$86-X$85)*10)),1))</f>
        <v>8</v>
      </c>
      <c r="Y33" s="69">
        <f>IF('Indicator Data'!S35="No data","x",ROUND(IF('Indicator Data'!S35&gt;Y$86,10,IF('Indicator Data'!S35&lt;Y$85,0,10-(Y$86-'Indicator Data'!S35)/(Y$86-Y$85)*10)),1))</f>
        <v>5</v>
      </c>
      <c r="Z33" s="70">
        <f t="shared" si="10"/>
        <v>6.5</v>
      </c>
      <c r="AA33" s="71">
        <f t="shared" ref="AA33:AA64" si="13">ROUND(AVERAGE(W33,R33,Z33),1)</f>
        <v>5</v>
      </c>
      <c r="AB33" s="125"/>
    </row>
    <row r="34" spans="1:28" s="3" customFormat="1">
      <c r="A34" s="225" t="s">
        <v>2</v>
      </c>
      <c r="B34" s="90" t="s">
        <v>728</v>
      </c>
      <c r="C34" s="279" t="s">
        <v>364</v>
      </c>
      <c r="D34" s="69">
        <f>IF('Indicator Data'!AQ36="No data","x",ROUND(IF('Indicator Data'!AQ36&gt;D$86,0,IF('Indicator Data'!AQ36&lt;D$85,10,(D$86-'Indicator Data'!AQ36)/(D$86-D$85)*10)),1))</f>
        <v>4.2</v>
      </c>
      <c r="E34" s="70">
        <f t="shared" si="4"/>
        <v>4.2</v>
      </c>
      <c r="F34" s="69">
        <f>IF('Indicator Data'!AR36="No data","x",ROUND(IF('Indicator Data'!AR36&gt;F$86,0,IF('Indicator Data'!AR36&lt;F$85,10,(F$86-'Indicator Data'!AR36)/(F$86-F$85)*10)),1))</f>
        <v>2.8</v>
      </c>
      <c r="G34" s="69">
        <f>IF('Indicator Data'!AS36="No data","x",ROUND(IF('Indicator Data'!AS36&gt;G$86,0,IF('Indicator Data'!AS36&lt;G$85,10,(G$86-'Indicator Data'!AS36)/(G$86-G$85)*10)),1))</f>
        <v>8.3000000000000007</v>
      </c>
      <c r="H34" s="70">
        <f t="shared" si="5"/>
        <v>6.3</v>
      </c>
      <c r="I34" s="150" t="str">
        <f>IF('Indicator Data'!AT36="No data","x",'Indicator Data'!AT36/'Indicator Data'!BD36)</f>
        <v>x</v>
      </c>
      <c r="J34" s="152" t="str">
        <f t="shared" si="0"/>
        <v>x</v>
      </c>
      <c r="K34" s="69">
        <f>IF('Indicator Data'!AU36="No data","x",ROUND(IF('Indicator Data'!AU36&gt;K$86,10,IF('Indicator Data'!AU36&lt;K$85,0,10-(K$86-'Indicator Data'!AU36)/(K$86-K$85)*10)),1))</f>
        <v>10</v>
      </c>
      <c r="L34" s="69">
        <f>IF('Indicator Data'!AV36="No data","x",ROUND(IF('Indicator Data'!AV36&gt;L$86,10,IF('Indicator Data'!AV36&lt;L$85,0,10-(L$86-'Indicator Data'!AV36)/(L$86-L$85)*10)),1))</f>
        <v>0</v>
      </c>
      <c r="M34" s="69">
        <f t="shared" si="6"/>
        <v>10</v>
      </c>
      <c r="N34" s="70">
        <f t="shared" si="7"/>
        <v>10</v>
      </c>
      <c r="O34" s="71">
        <f t="shared" si="11"/>
        <v>6.8</v>
      </c>
      <c r="P34" s="69">
        <f>IF('Indicator Data'!AW36="No data","x",ROUND(IF('Indicator Data'!AW36&gt;P$86,0,IF('Indicator Data'!AW36&lt;P$85,10,(P$86-'Indicator Data'!AW36)/(P$86-P$85)*10)),1))</f>
        <v>2.2999999999999998</v>
      </c>
      <c r="Q34" s="69">
        <f>IF('Indicator Data'!AX36="No data","x",ROUND(IF('Indicator Data'!AX36&gt;Q$86,0,IF('Indicator Data'!AX36&lt;Q$85,10,(Q$86-'Indicator Data'!AX36)/(Q$86-Q$85)*10)),1))</f>
        <v>3.6</v>
      </c>
      <c r="R34" s="70">
        <f t="shared" si="8"/>
        <v>3</v>
      </c>
      <c r="S34" s="103">
        <f>IF('Indicator Data'!BA36="No data","x",'Indicator Data'!BA36/'Indicator Data'!BC36*100)</f>
        <v>243.11486433496134</v>
      </c>
      <c r="T34" s="69">
        <f t="shared" si="12"/>
        <v>0</v>
      </c>
      <c r="U34" s="69">
        <f>IF('Indicator Data'!AY36="No data","x",ROUND(IF('Indicator Data'!AY36&gt;U$86,0,IF('Indicator Data'!AY36&lt;U$85,10,(U$86-'Indicator Data'!AY36)/(U$86-U$85)*10)),1))</f>
        <v>4.5999999999999996</v>
      </c>
      <c r="V34" s="69">
        <f>IF('Indicator Data'!AZ36="No data","x",ROUND(IF('Indicator Data'!AZ36&gt;V$86,0,IF('Indicator Data'!AZ36&lt;V$85,10,(V$86-'Indicator Data'!AZ36)/(V$86-V$85)*10)),1))</f>
        <v>0</v>
      </c>
      <c r="W34" s="70">
        <f t="shared" si="9"/>
        <v>1.5</v>
      </c>
      <c r="X34" s="69">
        <f>IF('Indicator Data'!BB36="No data","x",ROUND(IF('Indicator Data'!BB36&gt;X$86,0,IF('Indicator Data'!BB36&lt;X$85,10,(X$86-'Indicator Data'!BB36)/(X$86-X$85)*10)),1))</f>
        <v>8</v>
      </c>
      <c r="Y34" s="69">
        <f>IF('Indicator Data'!S36="No data","x",ROUND(IF('Indicator Data'!S36&gt;Y$86,10,IF('Indicator Data'!S36&lt;Y$85,0,10-(Y$86-'Indicator Data'!S36)/(Y$86-Y$85)*10)),1))</f>
        <v>5</v>
      </c>
      <c r="Z34" s="70">
        <f t="shared" si="10"/>
        <v>6.5</v>
      </c>
      <c r="AA34" s="71">
        <f t="shared" si="13"/>
        <v>3.7</v>
      </c>
      <c r="AB34" s="125"/>
    </row>
    <row r="35" spans="1:28" s="3" customFormat="1">
      <c r="A35" s="226" t="s">
        <v>4</v>
      </c>
      <c r="B35" s="228" t="s">
        <v>301</v>
      </c>
      <c r="C35" s="280" t="s">
        <v>365</v>
      </c>
      <c r="D35" s="259">
        <f>IF('Indicator Data'!AQ37="No data","x",ROUND(IF('Indicator Data'!AQ37&gt;D$86,0,IF('Indicator Data'!AQ37&lt;D$85,10,(D$86-'Indicator Data'!AQ37)/(D$86-D$85)*10)),1))</f>
        <v>6.8</v>
      </c>
      <c r="E35" s="260">
        <f t="shared" si="4"/>
        <v>6.8</v>
      </c>
      <c r="F35" s="259">
        <f>IF('Indicator Data'!AR37="No data","x",ROUND(IF('Indicator Data'!AR37&gt;F$86,0,IF('Indicator Data'!AR37&lt;F$85,10,(F$86-'Indicator Data'!AR37)/(F$86-F$85)*10)),1))</f>
        <v>10</v>
      </c>
      <c r="G35" s="259">
        <f>IF('Indicator Data'!AS37="No data","x",ROUND(IF('Indicator Data'!AS37&gt;G$86,0,IF('Indicator Data'!AS37&lt;G$85,10,(G$86-'Indicator Data'!AS37)/(G$86-G$85)*10)),1))</f>
        <v>10</v>
      </c>
      <c r="H35" s="260">
        <f t="shared" si="5"/>
        <v>10</v>
      </c>
      <c r="I35" s="261">
        <f>IF('Indicator Data'!AT37="No data","x",'Indicator Data'!AT37/'Indicator Data'!BD37)</f>
        <v>6.4073226544622422E-4</v>
      </c>
      <c r="J35" s="262">
        <f t="shared" ref="J35:J66" si="14">IF(I35="x","x",ROUND(IF(I35&gt;J$86,0,IF(I35&lt;J$85,10,(J$86-I35)/(J$86-J$85)*10)),1))</f>
        <v>3.6</v>
      </c>
      <c r="K35" s="259">
        <f>IF('Indicator Data'!AU37="No data","x",ROUND(IF('Indicator Data'!AU37&gt;K$86,10,IF('Indicator Data'!AU37&lt;K$85,0,10-(K$86-'Indicator Data'!AU37)/(K$86-K$85)*10)),1))</f>
        <v>8.9</v>
      </c>
      <c r="L35" s="259">
        <f>IF('Indicator Data'!AV37="No data","x",ROUND(IF('Indicator Data'!AV37&gt;L$86,10,IF('Indicator Data'!AV37&lt;L$85,0,10-(L$86-'Indicator Data'!AV37)/(L$86-L$85)*10)),1))</f>
        <v>4.4000000000000004</v>
      </c>
      <c r="M35" s="259">
        <f t="shared" si="6"/>
        <v>8.9</v>
      </c>
      <c r="N35" s="260">
        <f t="shared" si="7"/>
        <v>7</v>
      </c>
      <c r="O35" s="263">
        <f t="shared" si="11"/>
        <v>7.9</v>
      </c>
      <c r="P35" s="259">
        <f>IF('Indicator Data'!AW37="No data","x",ROUND(IF('Indicator Data'!AW37&gt;P$86,0,IF('Indicator Data'!AW37&lt;P$85,10,(P$86-'Indicator Data'!AW37)/(P$86-P$85)*10)),1))</f>
        <v>7</v>
      </c>
      <c r="Q35" s="259">
        <f>IF('Indicator Data'!AX37="No data","x",ROUND(IF('Indicator Data'!AX37&gt;Q$86,0,IF('Indicator Data'!AX37&lt;Q$85,10,(Q$86-'Indicator Data'!AX37)/(Q$86-Q$85)*10)),1))</f>
        <v>4.3</v>
      </c>
      <c r="R35" s="260">
        <f t="shared" si="8"/>
        <v>5.7</v>
      </c>
      <c r="S35" s="264">
        <f>IF('Indicator Data'!BA37="No data","x",'Indicator Data'!BA37/'Indicator Data'!BC37*100)</f>
        <v>8.4865319236392747</v>
      </c>
      <c r="T35" s="259">
        <f t="shared" si="12"/>
        <v>9.1999999999999993</v>
      </c>
      <c r="U35" s="259">
        <f>IF('Indicator Data'!AY37="No data","x",ROUND(IF('Indicator Data'!AY37&gt;U$86,0,IF('Indicator Data'!AY37&lt;U$85,10,(U$86-'Indicator Data'!AY37)/(U$86-U$85)*10)),1))</f>
        <v>2.2000000000000002</v>
      </c>
      <c r="V35" s="259">
        <f>IF('Indicator Data'!AZ37="No data","x",ROUND(IF('Indicator Data'!AZ37&gt;V$86,0,IF('Indicator Data'!AZ37&lt;V$85,10,(V$86-'Indicator Data'!AZ37)/(V$86-V$85)*10)),1))</f>
        <v>8.6</v>
      </c>
      <c r="W35" s="260">
        <f t="shared" si="9"/>
        <v>6.7</v>
      </c>
      <c r="X35" s="259">
        <f>IF('Indicator Data'!BB37="No data","x",ROUND(IF('Indicator Data'!BB37&gt;X$86,0,IF('Indicator Data'!BB37&lt;X$85,10,(X$86-'Indicator Data'!BB37)/(X$86-X$85)*10)),1))</f>
        <v>9.4</v>
      </c>
      <c r="Y35" s="259">
        <f>IF('Indicator Data'!S37="No data","x",ROUND(IF('Indicator Data'!S37&gt;Y$86,10,IF('Indicator Data'!S37&lt;Y$85,0,10-(Y$86-'Indicator Data'!S37)/(Y$86-Y$85)*10)),1))</f>
        <v>10</v>
      </c>
      <c r="Z35" s="260">
        <f t="shared" si="10"/>
        <v>9.6999999999999993</v>
      </c>
      <c r="AA35" s="263">
        <f t="shared" si="13"/>
        <v>7.4</v>
      </c>
      <c r="AB35" s="125"/>
    </row>
    <row r="36" spans="1:28" s="3" customFormat="1">
      <c r="A36" s="224" t="s">
        <v>4</v>
      </c>
      <c r="B36" s="234" t="s">
        <v>729</v>
      </c>
      <c r="C36" s="281" t="s">
        <v>366</v>
      </c>
      <c r="D36" s="69">
        <f>IF('Indicator Data'!AQ38="No data","x",ROUND(IF('Indicator Data'!AQ38&gt;D$86,0,IF('Indicator Data'!AQ38&lt;D$85,10,(D$86-'Indicator Data'!AQ38)/(D$86-D$85)*10)),1))</f>
        <v>6.8</v>
      </c>
      <c r="E36" s="70">
        <f t="shared" si="4"/>
        <v>6.8</v>
      </c>
      <c r="F36" s="69">
        <f>IF('Indicator Data'!AR38="No data","x",ROUND(IF('Indicator Data'!AR38&gt;F$86,0,IF('Indicator Data'!AR38&lt;F$85,10,(F$86-'Indicator Data'!AR38)/(F$86-F$85)*10)),1))</f>
        <v>7.2</v>
      </c>
      <c r="G36" s="69">
        <f>IF('Indicator Data'!AS38="No data","x",ROUND(IF('Indicator Data'!AS38&gt;G$86,0,IF('Indicator Data'!AS38&lt;G$85,10,(G$86-'Indicator Data'!AS38)/(G$86-G$85)*10)),1))</f>
        <v>10</v>
      </c>
      <c r="H36" s="70">
        <f t="shared" si="5"/>
        <v>9</v>
      </c>
      <c r="I36" s="150">
        <f>IF('Indicator Data'!AT38="No data","x",'Indicator Data'!AT38/'Indicator Data'!BD38)</f>
        <v>3.1363345423511839E-4</v>
      </c>
      <c r="J36" s="152">
        <f t="shared" si="14"/>
        <v>6.9</v>
      </c>
      <c r="K36" s="69">
        <f>IF('Indicator Data'!AU38="No data","x",ROUND(IF('Indicator Data'!AU38&gt;K$86,10,IF('Indicator Data'!AU38&lt;K$85,0,10-(K$86-'Indicator Data'!AU38)/(K$86-K$85)*10)),1))</f>
        <v>8.9</v>
      </c>
      <c r="L36" s="69">
        <f>IF('Indicator Data'!AV38="No data","x",ROUND(IF('Indicator Data'!AV38&gt;L$86,10,IF('Indicator Data'!AV38&lt;L$85,0,10-(L$86-'Indicator Data'!AV38)/(L$86-L$85)*10)),1))</f>
        <v>4.4000000000000004</v>
      </c>
      <c r="M36" s="69">
        <f t="shared" si="6"/>
        <v>8.9</v>
      </c>
      <c r="N36" s="70">
        <f t="shared" si="7"/>
        <v>8.1</v>
      </c>
      <c r="O36" s="265">
        <f t="shared" si="11"/>
        <v>8</v>
      </c>
      <c r="P36" s="69">
        <f>IF('Indicator Data'!AW38="No data","x",ROUND(IF('Indicator Data'!AW38&gt;P$86,0,IF('Indicator Data'!AW38&lt;P$85,10,(P$86-'Indicator Data'!AW38)/(P$86-P$85)*10)),1))</f>
        <v>7</v>
      </c>
      <c r="Q36" s="69">
        <f>IF('Indicator Data'!AX38="No data","x",ROUND(IF('Indicator Data'!AX38&gt;Q$86,0,IF('Indicator Data'!AX38&lt;Q$85,10,(Q$86-'Indicator Data'!AX38)/(Q$86-Q$85)*10)),1))</f>
        <v>4.3</v>
      </c>
      <c r="R36" s="70">
        <f t="shared" si="8"/>
        <v>5.7</v>
      </c>
      <c r="S36" s="103">
        <f>IF('Indicator Data'!BA38="No data","x",'Indicator Data'!BA38/'Indicator Data'!BC38*100)</f>
        <v>252.93470777698951</v>
      </c>
      <c r="T36" s="69">
        <f t="shared" si="12"/>
        <v>0</v>
      </c>
      <c r="U36" s="69">
        <f>IF('Indicator Data'!AY38="No data","x",ROUND(IF('Indicator Data'!AY38&gt;U$86,0,IF('Indicator Data'!AY38&lt;U$85,10,(U$86-'Indicator Data'!AY38)/(U$86-U$85)*10)),1))</f>
        <v>2.2000000000000002</v>
      </c>
      <c r="V36" s="69">
        <f>IF('Indicator Data'!AZ38="No data","x",ROUND(IF('Indicator Data'!AZ38&gt;V$86,0,IF('Indicator Data'!AZ38&lt;V$85,10,(V$86-'Indicator Data'!AZ38)/(V$86-V$85)*10)),1))</f>
        <v>0.1</v>
      </c>
      <c r="W36" s="70">
        <f t="shared" si="9"/>
        <v>0.8</v>
      </c>
      <c r="X36" s="69">
        <f>IF('Indicator Data'!BB38="No data","x",ROUND(IF('Indicator Data'!BB38&gt;X$86,0,IF('Indicator Data'!BB38&lt;X$85,10,(X$86-'Indicator Data'!BB38)/(X$86-X$85)*10)),1))</f>
        <v>9.4</v>
      </c>
      <c r="Y36" s="69">
        <f>IF('Indicator Data'!S38="No data","x",ROUND(IF('Indicator Data'!S38&gt;Y$86,10,IF('Indicator Data'!S38&lt;Y$85,0,10-(Y$86-'Indicator Data'!S38)/(Y$86-Y$85)*10)),1))</f>
        <v>2.7</v>
      </c>
      <c r="Z36" s="70">
        <f t="shared" si="10"/>
        <v>6.1</v>
      </c>
      <c r="AA36" s="265">
        <f t="shared" si="13"/>
        <v>4.2</v>
      </c>
      <c r="AB36" s="125"/>
    </row>
    <row r="37" spans="1:28" s="3" customFormat="1">
      <c r="A37" s="224" t="s">
        <v>4</v>
      </c>
      <c r="B37" s="234" t="s">
        <v>302</v>
      </c>
      <c r="C37" s="281" t="s">
        <v>367</v>
      </c>
      <c r="D37" s="69">
        <f>IF('Indicator Data'!AQ39="No data","x",ROUND(IF('Indicator Data'!AQ39&gt;D$86,0,IF('Indicator Data'!AQ39&lt;D$85,10,(D$86-'Indicator Data'!AQ39)/(D$86-D$85)*10)),1))</f>
        <v>6.8</v>
      </c>
      <c r="E37" s="70">
        <f t="shared" si="4"/>
        <v>6.8</v>
      </c>
      <c r="F37" s="69">
        <f>IF('Indicator Data'!AR39="No data","x",ROUND(IF('Indicator Data'!AR39&gt;F$86,0,IF('Indicator Data'!AR39&lt;F$85,10,(F$86-'Indicator Data'!AR39)/(F$86-F$85)*10)),1))</f>
        <v>9.6</v>
      </c>
      <c r="G37" s="69">
        <f>IF('Indicator Data'!AS39="No data","x",ROUND(IF('Indicator Data'!AS39&gt;G$86,0,IF('Indicator Data'!AS39&lt;G$85,10,(G$86-'Indicator Data'!AS39)/(G$86-G$85)*10)),1))</f>
        <v>10</v>
      </c>
      <c r="H37" s="70">
        <f t="shared" si="5"/>
        <v>9.8000000000000007</v>
      </c>
      <c r="I37" s="150">
        <f>IF('Indicator Data'!AT39="No data","x",'Indicator Data'!AT39/'Indicator Data'!BD39)</f>
        <v>3.7917959324370909E-4</v>
      </c>
      <c r="J37" s="152">
        <f t="shared" si="14"/>
        <v>6.2</v>
      </c>
      <c r="K37" s="69">
        <f>IF('Indicator Data'!AU39="No data","x",ROUND(IF('Indicator Data'!AU39&gt;K$86,10,IF('Indicator Data'!AU39&lt;K$85,0,10-(K$86-'Indicator Data'!AU39)/(K$86-K$85)*10)),1))</f>
        <v>8.9</v>
      </c>
      <c r="L37" s="69">
        <f>IF('Indicator Data'!AV39="No data","x",ROUND(IF('Indicator Data'!AV39&gt;L$86,10,IF('Indicator Data'!AV39&lt;L$85,0,10-(L$86-'Indicator Data'!AV39)/(L$86-L$85)*10)),1))</f>
        <v>4.4000000000000004</v>
      </c>
      <c r="M37" s="69">
        <f t="shared" si="6"/>
        <v>8.9</v>
      </c>
      <c r="N37" s="70">
        <f t="shared" si="7"/>
        <v>7.8</v>
      </c>
      <c r="O37" s="265">
        <f t="shared" si="11"/>
        <v>8.1</v>
      </c>
      <c r="P37" s="69">
        <f>IF('Indicator Data'!AW39="No data","x",ROUND(IF('Indicator Data'!AW39&gt;P$86,0,IF('Indicator Data'!AW39&lt;P$85,10,(P$86-'Indicator Data'!AW39)/(P$86-P$85)*10)),1))</f>
        <v>7</v>
      </c>
      <c r="Q37" s="69">
        <f>IF('Indicator Data'!AX39="No data","x",ROUND(IF('Indicator Data'!AX39&gt;Q$86,0,IF('Indicator Data'!AX39&lt;Q$85,10,(Q$86-'Indicator Data'!AX39)/(Q$86-Q$85)*10)),1))</f>
        <v>4.3</v>
      </c>
      <c r="R37" s="70">
        <f t="shared" si="8"/>
        <v>5.7</v>
      </c>
      <c r="S37" s="103">
        <f>IF('Indicator Data'!BA39="No data","x",'Indicator Data'!BA39/'Indicator Data'!BC39*100)</f>
        <v>17.51246458160286</v>
      </c>
      <c r="T37" s="69">
        <f t="shared" si="12"/>
        <v>8.3000000000000007</v>
      </c>
      <c r="U37" s="69">
        <f>IF('Indicator Data'!AY39="No data","x",ROUND(IF('Indicator Data'!AY39&gt;U$86,0,IF('Indicator Data'!AY39&lt;U$85,10,(U$86-'Indicator Data'!AY39)/(U$86-U$85)*10)),1))</f>
        <v>2.2000000000000002</v>
      </c>
      <c r="V37" s="69">
        <f>IF('Indicator Data'!AZ39="No data","x",ROUND(IF('Indicator Data'!AZ39&gt;V$86,0,IF('Indicator Data'!AZ39&lt;V$85,10,(V$86-'Indicator Data'!AZ39)/(V$86-V$85)*10)),1))</f>
        <v>0</v>
      </c>
      <c r="W37" s="70">
        <f t="shared" si="9"/>
        <v>3.5</v>
      </c>
      <c r="X37" s="69">
        <f>IF('Indicator Data'!BB39="No data","x",ROUND(IF('Indicator Data'!BB39&gt;X$86,0,IF('Indicator Data'!BB39&lt;X$85,10,(X$86-'Indicator Data'!BB39)/(X$86-X$85)*10)),1))</f>
        <v>9.4</v>
      </c>
      <c r="Y37" s="69">
        <f>IF('Indicator Data'!S39="No data","x",ROUND(IF('Indicator Data'!S39&gt;Y$86,10,IF('Indicator Data'!S39&lt;Y$85,0,10-(Y$86-'Indicator Data'!S39)/(Y$86-Y$85)*10)),1))</f>
        <v>7.4</v>
      </c>
      <c r="Z37" s="70">
        <f t="shared" si="10"/>
        <v>8.4</v>
      </c>
      <c r="AA37" s="265">
        <f t="shared" si="13"/>
        <v>5.9</v>
      </c>
      <c r="AB37" s="125"/>
    </row>
    <row r="38" spans="1:28" s="3" customFormat="1">
      <c r="A38" s="224" t="s">
        <v>4</v>
      </c>
      <c r="B38" s="234" t="s">
        <v>303</v>
      </c>
      <c r="C38" s="281" t="s">
        <v>368</v>
      </c>
      <c r="D38" s="69">
        <f>IF('Indicator Data'!AQ40="No data","x",ROUND(IF('Indicator Data'!AQ40&gt;D$86,0,IF('Indicator Data'!AQ40&lt;D$85,10,(D$86-'Indicator Data'!AQ40)/(D$86-D$85)*10)),1))</f>
        <v>6.8</v>
      </c>
      <c r="E38" s="70">
        <f t="shared" si="4"/>
        <v>6.8</v>
      </c>
      <c r="F38" s="69">
        <f>IF('Indicator Data'!AR40="No data","x",ROUND(IF('Indicator Data'!AR40&gt;F$86,0,IF('Indicator Data'!AR40&lt;F$85,10,(F$86-'Indicator Data'!AR40)/(F$86-F$85)*10)),1))</f>
        <v>8.3000000000000007</v>
      </c>
      <c r="G38" s="69">
        <f>IF('Indicator Data'!AS40="No data","x",ROUND(IF('Indicator Data'!AS40&gt;G$86,0,IF('Indicator Data'!AS40&lt;G$85,10,(G$86-'Indicator Data'!AS40)/(G$86-G$85)*10)),1))</f>
        <v>10</v>
      </c>
      <c r="H38" s="70">
        <f t="shared" si="5"/>
        <v>9.3000000000000007</v>
      </c>
      <c r="I38" s="150">
        <f>IF('Indicator Data'!AT40="No data","x",'Indicator Data'!AT40/'Indicator Data'!BD40)</f>
        <v>9.5279154990299633E-4</v>
      </c>
      <c r="J38" s="152">
        <f t="shared" si="14"/>
        <v>0.5</v>
      </c>
      <c r="K38" s="69">
        <f>IF('Indicator Data'!AU40="No data","x",ROUND(IF('Indicator Data'!AU40&gt;K$86,10,IF('Indicator Data'!AU40&lt;K$85,0,10-(K$86-'Indicator Data'!AU40)/(K$86-K$85)*10)),1))</f>
        <v>8.9</v>
      </c>
      <c r="L38" s="69">
        <f>IF('Indicator Data'!AV40="No data","x",ROUND(IF('Indicator Data'!AV40&gt;L$86,10,IF('Indicator Data'!AV40&lt;L$85,0,10-(L$86-'Indicator Data'!AV40)/(L$86-L$85)*10)),1))</f>
        <v>4.4000000000000004</v>
      </c>
      <c r="M38" s="69">
        <f t="shared" si="6"/>
        <v>8.9</v>
      </c>
      <c r="N38" s="70">
        <f t="shared" si="7"/>
        <v>6.3</v>
      </c>
      <c r="O38" s="265">
        <f t="shared" si="11"/>
        <v>7.5</v>
      </c>
      <c r="P38" s="69">
        <f>IF('Indicator Data'!AW40="No data","x",ROUND(IF('Indicator Data'!AW40&gt;P$86,0,IF('Indicator Data'!AW40&lt;P$85,10,(P$86-'Indicator Data'!AW40)/(P$86-P$85)*10)),1))</f>
        <v>7</v>
      </c>
      <c r="Q38" s="69">
        <f>IF('Indicator Data'!AX40="No data","x",ROUND(IF('Indicator Data'!AX40&gt;Q$86,0,IF('Indicator Data'!AX40&lt;Q$85,10,(Q$86-'Indicator Data'!AX40)/(Q$86-Q$85)*10)),1))</f>
        <v>4.3</v>
      </c>
      <c r="R38" s="70">
        <f t="shared" si="8"/>
        <v>5.7</v>
      </c>
      <c r="S38" s="103">
        <f>IF('Indicator Data'!BA40="No data","x",'Indicator Data'!BA40/'Indicator Data'!BC40*100)</f>
        <v>7.2157996057920881</v>
      </c>
      <c r="T38" s="69">
        <f t="shared" si="12"/>
        <v>9.4</v>
      </c>
      <c r="U38" s="69">
        <f>IF('Indicator Data'!AY40="No data","x",ROUND(IF('Indicator Data'!AY40&gt;U$86,0,IF('Indicator Data'!AY40&lt;U$85,10,(U$86-'Indicator Data'!AY40)/(U$86-U$85)*10)),1))</f>
        <v>2.2000000000000002</v>
      </c>
      <c r="V38" s="69">
        <f>IF('Indicator Data'!AZ40="No data","x",ROUND(IF('Indicator Data'!AZ40&gt;V$86,0,IF('Indicator Data'!AZ40&lt;V$85,10,(V$86-'Indicator Data'!AZ40)/(V$86-V$85)*10)),1))</f>
        <v>1.1000000000000001</v>
      </c>
      <c r="W38" s="70">
        <f t="shared" si="9"/>
        <v>4.2</v>
      </c>
      <c r="X38" s="69">
        <f>IF('Indicator Data'!BB40="No data","x",ROUND(IF('Indicator Data'!BB40&gt;X$86,0,IF('Indicator Data'!BB40&lt;X$85,10,(X$86-'Indicator Data'!BB40)/(X$86-X$85)*10)),1))</f>
        <v>9.4</v>
      </c>
      <c r="Y38" s="69">
        <f>IF('Indicator Data'!S40="No data","x",ROUND(IF('Indicator Data'!S40&gt;Y$86,10,IF('Indicator Data'!S40&lt;Y$85,0,10-(Y$86-'Indicator Data'!S40)/(Y$86-Y$85)*10)),1))</f>
        <v>9.1999999999999993</v>
      </c>
      <c r="Z38" s="70">
        <f t="shared" si="10"/>
        <v>9.3000000000000007</v>
      </c>
      <c r="AA38" s="265">
        <f t="shared" si="13"/>
        <v>6.4</v>
      </c>
      <c r="AB38" s="125"/>
    </row>
    <row r="39" spans="1:28" s="3" customFormat="1">
      <c r="A39" s="224" t="s">
        <v>4</v>
      </c>
      <c r="B39" s="234" t="s">
        <v>304</v>
      </c>
      <c r="C39" s="281" t="s">
        <v>369</v>
      </c>
      <c r="D39" s="69">
        <f>IF('Indicator Data'!AQ41="No data","x",ROUND(IF('Indicator Data'!AQ41&gt;D$86,0,IF('Indicator Data'!AQ41&lt;D$85,10,(D$86-'Indicator Data'!AQ41)/(D$86-D$85)*10)),1))</f>
        <v>6.8</v>
      </c>
      <c r="E39" s="70">
        <f t="shared" si="4"/>
        <v>6.8</v>
      </c>
      <c r="F39" s="69">
        <f>IF('Indicator Data'!AR41="No data","x",ROUND(IF('Indicator Data'!AR41&gt;F$86,0,IF('Indicator Data'!AR41&lt;F$85,10,(F$86-'Indicator Data'!AR41)/(F$86-F$85)*10)),1))</f>
        <v>10</v>
      </c>
      <c r="G39" s="69">
        <f>IF('Indicator Data'!AS41="No data","x",ROUND(IF('Indicator Data'!AS41&gt;G$86,0,IF('Indicator Data'!AS41&lt;G$85,10,(G$86-'Indicator Data'!AS41)/(G$86-G$85)*10)),1))</f>
        <v>10</v>
      </c>
      <c r="H39" s="70">
        <f t="shared" si="5"/>
        <v>10</v>
      </c>
      <c r="I39" s="150">
        <f>IF('Indicator Data'!AT41="No data","x",'Indicator Data'!AT41/'Indicator Data'!BD41)</f>
        <v>3.9201710620099785E-4</v>
      </c>
      <c r="J39" s="152">
        <f t="shared" si="14"/>
        <v>6.1</v>
      </c>
      <c r="K39" s="69">
        <f>IF('Indicator Data'!AU41="No data","x",ROUND(IF('Indicator Data'!AU41&gt;K$86,10,IF('Indicator Data'!AU41&lt;K$85,0,10-(K$86-'Indicator Data'!AU41)/(K$86-K$85)*10)),1))</f>
        <v>8.9</v>
      </c>
      <c r="L39" s="69">
        <f>IF('Indicator Data'!AV41="No data","x",ROUND(IF('Indicator Data'!AV41&gt;L$86,10,IF('Indicator Data'!AV41&lt;L$85,0,10-(L$86-'Indicator Data'!AV41)/(L$86-L$85)*10)),1))</f>
        <v>4.4000000000000004</v>
      </c>
      <c r="M39" s="69">
        <f t="shared" si="6"/>
        <v>8.9</v>
      </c>
      <c r="N39" s="70">
        <f t="shared" si="7"/>
        <v>7.8</v>
      </c>
      <c r="O39" s="265">
        <f t="shared" si="11"/>
        <v>8.1999999999999993</v>
      </c>
      <c r="P39" s="69">
        <f>IF('Indicator Data'!AW41="No data","x",ROUND(IF('Indicator Data'!AW41&gt;P$86,0,IF('Indicator Data'!AW41&lt;P$85,10,(P$86-'Indicator Data'!AW41)/(P$86-P$85)*10)),1))</f>
        <v>7</v>
      </c>
      <c r="Q39" s="69">
        <f>IF('Indicator Data'!AX41="No data","x",ROUND(IF('Indicator Data'!AX41&gt;Q$86,0,IF('Indicator Data'!AX41&lt;Q$85,10,(Q$86-'Indicator Data'!AX41)/(Q$86-Q$85)*10)),1))</f>
        <v>4.3</v>
      </c>
      <c r="R39" s="70">
        <f t="shared" si="8"/>
        <v>5.7</v>
      </c>
      <c r="S39" s="103">
        <f>IF('Indicator Data'!BA41="No data","x",'Indicator Data'!BA41/'Indicator Data'!BC41*100)</f>
        <v>12.818860479205444</v>
      </c>
      <c r="T39" s="69">
        <f t="shared" si="12"/>
        <v>8.8000000000000007</v>
      </c>
      <c r="U39" s="69">
        <f>IF('Indicator Data'!AY41="No data","x",ROUND(IF('Indicator Data'!AY41&gt;U$86,0,IF('Indicator Data'!AY41&lt;U$85,10,(U$86-'Indicator Data'!AY41)/(U$86-U$85)*10)),1))</f>
        <v>2.2000000000000002</v>
      </c>
      <c r="V39" s="69">
        <f>IF('Indicator Data'!AZ41="No data","x",ROUND(IF('Indicator Data'!AZ41&gt;V$86,0,IF('Indicator Data'!AZ41&lt;V$85,10,(V$86-'Indicator Data'!AZ41)/(V$86-V$85)*10)),1))</f>
        <v>3.5</v>
      </c>
      <c r="W39" s="70">
        <f t="shared" si="9"/>
        <v>4.8</v>
      </c>
      <c r="X39" s="69">
        <f>IF('Indicator Data'!BB41="No data","x",ROUND(IF('Indicator Data'!BB41&gt;X$86,0,IF('Indicator Data'!BB41&lt;X$85,10,(X$86-'Indicator Data'!BB41)/(X$86-X$85)*10)),1))</f>
        <v>9.4</v>
      </c>
      <c r="Y39" s="69">
        <f>IF('Indicator Data'!S41="No data","x",ROUND(IF('Indicator Data'!S41&gt;Y$86,10,IF('Indicator Data'!S41&lt;Y$85,0,10-(Y$86-'Indicator Data'!S41)/(Y$86-Y$85)*10)),1))</f>
        <v>9</v>
      </c>
      <c r="Z39" s="70">
        <f t="shared" si="10"/>
        <v>9.1999999999999993</v>
      </c>
      <c r="AA39" s="265">
        <f t="shared" si="13"/>
        <v>6.6</v>
      </c>
      <c r="AB39" s="125"/>
    </row>
    <row r="40" spans="1:28" s="3" customFormat="1">
      <c r="A40" s="224" t="s">
        <v>4</v>
      </c>
      <c r="B40" s="234" t="s">
        <v>305</v>
      </c>
      <c r="C40" s="281" t="s">
        <v>370</v>
      </c>
      <c r="D40" s="69">
        <f>IF('Indicator Data'!AQ42="No data","x",ROUND(IF('Indicator Data'!AQ42&gt;D$86,0,IF('Indicator Data'!AQ42&lt;D$85,10,(D$86-'Indicator Data'!AQ42)/(D$86-D$85)*10)),1))</f>
        <v>6.8</v>
      </c>
      <c r="E40" s="70">
        <f t="shared" si="4"/>
        <v>6.8</v>
      </c>
      <c r="F40" s="69">
        <f>IF('Indicator Data'!AR42="No data","x",ROUND(IF('Indicator Data'!AR42&gt;F$86,0,IF('Indicator Data'!AR42&lt;F$85,10,(F$86-'Indicator Data'!AR42)/(F$86-F$85)*10)),1))</f>
        <v>10</v>
      </c>
      <c r="G40" s="69">
        <f>IF('Indicator Data'!AS42="No data","x",ROUND(IF('Indicator Data'!AS42&gt;G$86,0,IF('Indicator Data'!AS42&lt;G$85,10,(G$86-'Indicator Data'!AS42)/(G$86-G$85)*10)),1))</f>
        <v>10</v>
      </c>
      <c r="H40" s="70">
        <f t="shared" si="5"/>
        <v>10</v>
      </c>
      <c r="I40" s="150">
        <f>IF('Indicator Data'!AT42="No data","x",'Indicator Data'!AT42/'Indicator Data'!BD42)</f>
        <v>1.7194899817850637E-3</v>
      </c>
      <c r="J40" s="152">
        <f t="shared" si="14"/>
        <v>0</v>
      </c>
      <c r="K40" s="69">
        <f>IF('Indicator Data'!AU42="No data","x",ROUND(IF('Indicator Data'!AU42&gt;K$86,10,IF('Indicator Data'!AU42&lt;K$85,0,10-(K$86-'Indicator Data'!AU42)/(K$86-K$85)*10)),1))</f>
        <v>8.9</v>
      </c>
      <c r="L40" s="69">
        <f>IF('Indicator Data'!AV42="No data","x",ROUND(IF('Indicator Data'!AV42&gt;L$86,10,IF('Indicator Data'!AV42&lt;L$85,0,10-(L$86-'Indicator Data'!AV42)/(L$86-L$85)*10)),1))</f>
        <v>4.4000000000000004</v>
      </c>
      <c r="M40" s="69">
        <f t="shared" si="6"/>
        <v>8.9</v>
      </c>
      <c r="N40" s="70">
        <f t="shared" si="7"/>
        <v>6.2</v>
      </c>
      <c r="O40" s="265">
        <f t="shared" si="11"/>
        <v>7.7</v>
      </c>
      <c r="P40" s="69">
        <f>IF('Indicator Data'!AW42="No data","x",ROUND(IF('Indicator Data'!AW42&gt;P$86,0,IF('Indicator Data'!AW42&lt;P$85,10,(P$86-'Indicator Data'!AW42)/(P$86-P$85)*10)),1))</f>
        <v>7</v>
      </c>
      <c r="Q40" s="69">
        <f>IF('Indicator Data'!AX42="No data","x",ROUND(IF('Indicator Data'!AX42&gt;Q$86,0,IF('Indicator Data'!AX42&lt;Q$85,10,(Q$86-'Indicator Data'!AX42)/(Q$86-Q$85)*10)),1))</f>
        <v>4.3</v>
      </c>
      <c r="R40" s="70">
        <f t="shared" si="8"/>
        <v>5.7</v>
      </c>
      <c r="S40" s="103">
        <f>IF('Indicator Data'!BA42="No data","x",'Indicator Data'!BA42/'Indicator Data'!BC42*100)</f>
        <v>7.5474499662332759</v>
      </c>
      <c r="T40" s="69">
        <f t="shared" si="12"/>
        <v>9.3000000000000007</v>
      </c>
      <c r="U40" s="69">
        <f>IF('Indicator Data'!AY42="No data","x",ROUND(IF('Indicator Data'!AY42&gt;U$86,0,IF('Indicator Data'!AY42&lt;U$85,10,(U$86-'Indicator Data'!AY42)/(U$86-U$85)*10)),1))</f>
        <v>2.2000000000000002</v>
      </c>
      <c r="V40" s="69">
        <f>IF('Indicator Data'!AZ42="No data","x",ROUND(IF('Indicator Data'!AZ42&gt;V$86,0,IF('Indicator Data'!AZ42&lt;V$85,10,(V$86-'Indicator Data'!AZ42)/(V$86-V$85)*10)),1))</f>
        <v>5.2</v>
      </c>
      <c r="W40" s="70">
        <f t="shared" si="9"/>
        <v>5.6</v>
      </c>
      <c r="X40" s="69">
        <f>IF('Indicator Data'!BB42="No data","x",ROUND(IF('Indicator Data'!BB42&gt;X$86,0,IF('Indicator Data'!BB42&lt;X$85,10,(X$86-'Indicator Data'!BB42)/(X$86-X$85)*10)),1))</f>
        <v>9.4</v>
      </c>
      <c r="Y40" s="69">
        <f>IF('Indicator Data'!S42="No data","x",ROUND(IF('Indicator Data'!S42&gt;Y$86,10,IF('Indicator Data'!S42&lt;Y$85,0,10-(Y$86-'Indicator Data'!S42)/(Y$86-Y$85)*10)),1))</f>
        <v>10</v>
      </c>
      <c r="Z40" s="70">
        <f t="shared" si="10"/>
        <v>9.6999999999999993</v>
      </c>
      <c r="AA40" s="265">
        <f t="shared" si="13"/>
        <v>7</v>
      </c>
      <c r="AB40" s="125"/>
    </row>
    <row r="41" spans="1:28" s="3" customFormat="1">
      <c r="A41" s="224" t="s">
        <v>4</v>
      </c>
      <c r="B41" s="234" t="s">
        <v>306</v>
      </c>
      <c r="C41" s="281" t="s">
        <v>371</v>
      </c>
      <c r="D41" s="69">
        <f>IF('Indicator Data'!AQ43="No data","x",ROUND(IF('Indicator Data'!AQ43&gt;D$86,0,IF('Indicator Data'!AQ43&lt;D$85,10,(D$86-'Indicator Data'!AQ43)/(D$86-D$85)*10)),1))</f>
        <v>6.8</v>
      </c>
      <c r="E41" s="70">
        <f t="shared" si="4"/>
        <v>6.8</v>
      </c>
      <c r="F41" s="69">
        <f>IF('Indicator Data'!AR43="No data","x",ROUND(IF('Indicator Data'!AR43&gt;F$86,0,IF('Indicator Data'!AR43&lt;F$85,10,(F$86-'Indicator Data'!AR43)/(F$86-F$85)*10)),1))</f>
        <v>10</v>
      </c>
      <c r="G41" s="69">
        <f>IF('Indicator Data'!AS43="No data","x",ROUND(IF('Indicator Data'!AS43&gt;G$86,0,IF('Indicator Data'!AS43&lt;G$85,10,(G$86-'Indicator Data'!AS43)/(G$86-G$85)*10)),1))</f>
        <v>10</v>
      </c>
      <c r="H41" s="70">
        <f t="shared" si="5"/>
        <v>10</v>
      </c>
      <c r="I41" s="150">
        <f>IF('Indicator Data'!AT43="No data","x",'Indicator Data'!AT43/'Indicator Data'!BD43)</f>
        <v>1.0175838489091501E-4</v>
      </c>
      <c r="J41" s="152">
        <f t="shared" si="14"/>
        <v>9</v>
      </c>
      <c r="K41" s="69">
        <f>IF('Indicator Data'!AU43="No data","x",ROUND(IF('Indicator Data'!AU43&gt;K$86,10,IF('Indicator Data'!AU43&lt;K$85,0,10-(K$86-'Indicator Data'!AU43)/(K$86-K$85)*10)),1))</f>
        <v>8.9</v>
      </c>
      <c r="L41" s="69">
        <f>IF('Indicator Data'!AV43="No data","x",ROUND(IF('Indicator Data'!AV43&gt;L$86,10,IF('Indicator Data'!AV43&lt;L$85,0,10-(L$86-'Indicator Data'!AV43)/(L$86-L$85)*10)),1))</f>
        <v>4.4000000000000004</v>
      </c>
      <c r="M41" s="69">
        <f t="shared" si="6"/>
        <v>8.9</v>
      </c>
      <c r="N41" s="70">
        <f t="shared" si="7"/>
        <v>9</v>
      </c>
      <c r="O41" s="265">
        <f t="shared" si="11"/>
        <v>8.6</v>
      </c>
      <c r="P41" s="69">
        <f>IF('Indicator Data'!AW43="No data","x",ROUND(IF('Indicator Data'!AW43&gt;P$86,0,IF('Indicator Data'!AW43&lt;P$85,10,(P$86-'Indicator Data'!AW43)/(P$86-P$85)*10)),1))</f>
        <v>7</v>
      </c>
      <c r="Q41" s="69">
        <f>IF('Indicator Data'!AX43="No data","x",ROUND(IF('Indicator Data'!AX43&gt;Q$86,0,IF('Indicator Data'!AX43&lt;Q$85,10,(Q$86-'Indicator Data'!AX43)/(Q$86-Q$85)*10)),1))</f>
        <v>4.3</v>
      </c>
      <c r="R41" s="70">
        <f t="shared" si="8"/>
        <v>5.7</v>
      </c>
      <c r="S41" s="103">
        <f>IF('Indicator Data'!BA43="No data","x",'Indicator Data'!BA43/'Indicator Data'!BC43*100)</f>
        <v>13.052698357934723</v>
      </c>
      <c r="T41" s="69">
        <f t="shared" si="12"/>
        <v>8.8000000000000007</v>
      </c>
      <c r="U41" s="69">
        <f>IF('Indicator Data'!AY43="No data","x",ROUND(IF('Indicator Data'!AY43&gt;U$86,0,IF('Indicator Data'!AY43&lt;U$85,10,(U$86-'Indicator Data'!AY43)/(U$86-U$85)*10)),1))</f>
        <v>2.2000000000000002</v>
      </c>
      <c r="V41" s="69">
        <f>IF('Indicator Data'!AZ43="No data","x",ROUND(IF('Indicator Data'!AZ43&gt;V$86,0,IF('Indicator Data'!AZ43&lt;V$85,10,(V$86-'Indicator Data'!AZ43)/(V$86-V$85)*10)),1))</f>
        <v>9</v>
      </c>
      <c r="W41" s="70">
        <f t="shared" si="9"/>
        <v>6.7</v>
      </c>
      <c r="X41" s="69">
        <f>IF('Indicator Data'!BB43="No data","x",ROUND(IF('Indicator Data'!BB43&gt;X$86,0,IF('Indicator Data'!BB43&lt;X$85,10,(X$86-'Indicator Data'!BB43)/(X$86-X$85)*10)),1))</f>
        <v>9.4</v>
      </c>
      <c r="Y41" s="69">
        <f>IF('Indicator Data'!S43="No data","x",ROUND(IF('Indicator Data'!S43&gt;Y$86,10,IF('Indicator Data'!S43&lt;Y$85,0,10-(Y$86-'Indicator Data'!S43)/(Y$86-Y$85)*10)),1))</f>
        <v>7.2</v>
      </c>
      <c r="Z41" s="70">
        <f t="shared" si="10"/>
        <v>8.3000000000000007</v>
      </c>
      <c r="AA41" s="265">
        <f t="shared" si="13"/>
        <v>6.9</v>
      </c>
      <c r="AB41" s="125"/>
    </row>
    <row r="42" spans="1:28" s="3" customFormat="1">
      <c r="A42" s="224" t="s">
        <v>4</v>
      </c>
      <c r="B42" s="234" t="s">
        <v>307</v>
      </c>
      <c r="C42" s="281" t="s">
        <v>372</v>
      </c>
      <c r="D42" s="69">
        <f>IF('Indicator Data'!AQ44="No data","x",ROUND(IF('Indicator Data'!AQ44&gt;D$86,0,IF('Indicator Data'!AQ44&lt;D$85,10,(D$86-'Indicator Data'!AQ44)/(D$86-D$85)*10)),1))</f>
        <v>6.8</v>
      </c>
      <c r="E42" s="70">
        <f t="shared" si="4"/>
        <v>6.8</v>
      </c>
      <c r="F42" s="69">
        <f>IF('Indicator Data'!AR44="No data","x",ROUND(IF('Indicator Data'!AR44&gt;F$86,0,IF('Indicator Data'!AR44&lt;F$85,10,(F$86-'Indicator Data'!AR44)/(F$86-F$85)*10)),1))</f>
        <v>9.1</v>
      </c>
      <c r="G42" s="69">
        <f>IF('Indicator Data'!AS44="No data","x",ROUND(IF('Indicator Data'!AS44&gt;G$86,0,IF('Indicator Data'!AS44&lt;G$85,10,(G$86-'Indicator Data'!AS44)/(G$86-G$85)*10)),1))</f>
        <v>10</v>
      </c>
      <c r="H42" s="70">
        <f t="shared" si="5"/>
        <v>9.6</v>
      </c>
      <c r="I42" s="150">
        <f>IF('Indicator Data'!AT44="No data","x",'Indicator Data'!AT44/'Indicator Data'!BD44)</f>
        <v>4.6244913059563449E-4</v>
      </c>
      <c r="J42" s="152">
        <f t="shared" si="14"/>
        <v>5.4</v>
      </c>
      <c r="K42" s="69">
        <f>IF('Indicator Data'!AU44="No data","x",ROUND(IF('Indicator Data'!AU44&gt;K$86,10,IF('Indicator Data'!AU44&lt;K$85,0,10-(K$86-'Indicator Data'!AU44)/(K$86-K$85)*10)),1))</f>
        <v>8.9</v>
      </c>
      <c r="L42" s="69">
        <f>IF('Indicator Data'!AV44="No data","x",ROUND(IF('Indicator Data'!AV44&gt;L$86,10,IF('Indicator Data'!AV44&lt;L$85,0,10-(L$86-'Indicator Data'!AV44)/(L$86-L$85)*10)),1))</f>
        <v>4.4000000000000004</v>
      </c>
      <c r="M42" s="69">
        <f t="shared" si="6"/>
        <v>8.9</v>
      </c>
      <c r="N42" s="70">
        <f t="shared" si="7"/>
        <v>7.6</v>
      </c>
      <c r="O42" s="265">
        <f t="shared" si="11"/>
        <v>8</v>
      </c>
      <c r="P42" s="69">
        <f>IF('Indicator Data'!AW44="No data","x",ROUND(IF('Indicator Data'!AW44&gt;P$86,0,IF('Indicator Data'!AW44&lt;P$85,10,(P$86-'Indicator Data'!AW44)/(P$86-P$85)*10)),1))</f>
        <v>7</v>
      </c>
      <c r="Q42" s="69">
        <f>IF('Indicator Data'!AX44="No data","x",ROUND(IF('Indicator Data'!AX44&gt;Q$86,0,IF('Indicator Data'!AX44&lt;Q$85,10,(Q$86-'Indicator Data'!AX44)/(Q$86-Q$85)*10)),1))</f>
        <v>4.3</v>
      </c>
      <c r="R42" s="70">
        <f t="shared" si="8"/>
        <v>5.7</v>
      </c>
      <c r="S42" s="103">
        <f>IF('Indicator Data'!BA44="No data","x",'Indicator Data'!BA44/'Indicator Data'!BC44*100)</f>
        <v>569.51949893528365</v>
      </c>
      <c r="T42" s="69">
        <f t="shared" si="12"/>
        <v>0</v>
      </c>
      <c r="U42" s="69">
        <f>IF('Indicator Data'!AY44="No data","x",ROUND(IF('Indicator Data'!AY44&gt;U$86,0,IF('Indicator Data'!AY44&lt;U$85,10,(U$86-'Indicator Data'!AY44)/(U$86-U$85)*10)),1))</f>
        <v>2.2000000000000002</v>
      </c>
      <c r="V42" s="69">
        <f>IF('Indicator Data'!AZ44="No data","x",ROUND(IF('Indicator Data'!AZ44&gt;V$86,0,IF('Indicator Data'!AZ44&lt;V$85,10,(V$86-'Indicator Data'!AZ44)/(V$86-V$85)*10)),1))</f>
        <v>1.2</v>
      </c>
      <c r="W42" s="70">
        <f t="shared" si="9"/>
        <v>1.1000000000000001</v>
      </c>
      <c r="X42" s="69">
        <f>IF('Indicator Data'!BB44="No data","x",ROUND(IF('Indicator Data'!BB44&gt;X$86,0,IF('Indicator Data'!BB44&lt;X$85,10,(X$86-'Indicator Data'!BB44)/(X$86-X$85)*10)),1))</f>
        <v>9.4</v>
      </c>
      <c r="Y42" s="69">
        <f>IF('Indicator Data'!S44="No data","x",ROUND(IF('Indicator Data'!S44&gt;Y$86,10,IF('Indicator Data'!S44&lt;Y$85,0,10-(Y$86-'Indicator Data'!S44)/(Y$86-Y$85)*10)),1))</f>
        <v>2.5</v>
      </c>
      <c r="Z42" s="70">
        <f t="shared" si="10"/>
        <v>6</v>
      </c>
      <c r="AA42" s="265">
        <f t="shared" si="13"/>
        <v>4.3</v>
      </c>
      <c r="AB42" s="125"/>
    </row>
    <row r="43" spans="1:28" s="3" customFormat="1">
      <c r="A43" s="227" t="s">
        <v>4</v>
      </c>
      <c r="B43" s="235" t="s">
        <v>308</v>
      </c>
      <c r="C43" s="282" t="s">
        <v>373</v>
      </c>
      <c r="D43" s="266">
        <f>IF('Indicator Data'!AQ45="No data","x",ROUND(IF('Indicator Data'!AQ45&gt;D$86,0,IF('Indicator Data'!AQ45&lt;D$85,10,(D$86-'Indicator Data'!AQ45)/(D$86-D$85)*10)),1))</f>
        <v>6.8</v>
      </c>
      <c r="E43" s="267">
        <f t="shared" si="4"/>
        <v>6.8</v>
      </c>
      <c r="F43" s="266">
        <f>IF('Indicator Data'!AR45="No data","x",ROUND(IF('Indicator Data'!AR45&gt;F$86,0,IF('Indicator Data'!AR45&lt;F$85,10,(F$86-'Indicator Data'!AR45)/(F$86-F$85)*10)),1))</f>
        <v>9.9</v>
      </c>
      <c r="G43" s="266">
        <f>IF('Indicator Data'!AS45="No data","x",ROUND(IF('Indicator Data'!AS45&gt;G$86,0,IF('Indicator Data'!AS45&lt;G$85,10,(G$86-'Indicator Data'!AS45)/(G$86-G$85)*10)),1))</f>
        <v>10</v>
      </c>
      <c r="H43" s="267">
        <f t="shared" si="5"/>
        <v>10</v>
      </c>
      <c r="I43" s="268">
        <f>IF('Indicator Data'!AT45="No data","x",'Indicator Data'!AT45/'Indicator Data'!BD45)</f>
        <v>8.6569579288025894E-4</v>
      </c>
      <c r="J43" s="269">
        <f t="shared" si="14"/>
        <v>1.3</v>
      </c>
      <c r="K43" s="266">
        <f>IF('Indicator Data'!AU45="No data","x",ROUND(IF('Indicator Data'!AU45&gt;K$86,10,IF('Indicator Data'!AU45&lt;K$85,0,10-(K$86-'Indicator Data'!AU45)/(K$86-K$85)*10)),1))</f>
        <v>8.9</v>
      </c>
      <c r="L43" s="266">
        <f>IF('Indicator Data'!AV45="No data","x",ROUND(IF('Indicator Data'!AV45&gt;L$86,10,IF('Indicator Data'!AV45&lt;L$85,0,10-(L$86-'Indicator Data'!AV45)/(L$86-L$85)*10)),1))</f>
        <v>4.4000000000000004</v>
      </c>
      <c r="M43" s="266">
        <f t="shared" si="6"/>
        <v>8.9</v>
      </c>
      <c r="N43" s="267">
        <f t="shared" si="7"/>
        <v>6.5</v>
      </c>
      <c r="O43" s="270">
        <f t="shared" si="11"/>
        <v>7.8</v>
      </c>
      <c r="P43" s="266">
        <f>IF('Indicator Data'!AW45="No data","x",ROUND(IF('Indicator Data'!AW45&gt;P$86,0,IF('Indicator Data'!AW45&lt;P$85,10,(P$86-'Indicator Data'!AW45)/(P$86-P$85)*10)),1))</f>
        <v>7</v>
      </c>
      <c r="Q43" s="266">
        <f>IF('Indicator Data'!AX45="No data","x",ROUND(IF('Indicator Data'!AX45&gt;Q$86,0,IF('Indicator Data'!AX45&lt;Q$85,10,(Q$86-'Indicator Data'!AX45)/(Q$86-Q$85)*10)),1))</f>
        <v>4.3</v>
      </c>
      <c r="R43" s="267">
        <f t="shared" si="8"/>
        <v>5.7</v>
      </c>
      <c r="S43" s="271">
        <f>IF('Indicator Data'!BA45="No data","x",'Indicator Data'!BA45/'Indicator Data'!BC45*100)</f>
        <v>9.8043396448298825</v>
      </c>
      <c r="T43" s="266">
        <f t="shared" si="12"/>
        <v>9.1</v>
      </c>
      <c r="U43" s="266">
        <f>IF('Indicator Data'!AY45="No data","x",ROUND(IF('Indicator Data'!AY45&gt;U$86,0,IF('Indicator Data'!AY45&lt;U$85,10,(U$86-'Indicator Data'!AY45)/(U$86-U$85)*10)),1))</f>
        <v>2.2000000000000002</v>
      </c>
      <c r="V43" s="266">
        <f>IF('Indicator Data'!AZ45="No data","x",ROUND(IF('Indicator Data'!AZ45&gt;V$86,0,IF('Indicator Data'!AZ45&lt;V$85,10,(V$86-'Indicator Data'!AZ45)/(V$86-V$85)*10)),1))</f>
        <v>0.1</v>
      </c>
      <c r="W43" s="267">
        <f t="shared" si="9"/>
        <v>3.8</v>
      </c>
      <c r="X43" s="266">
        <f>IF('Indicator Data'!BB45="No data","x",ROUND(IF('Indicator Data'!BB45&gt;X$86,0,IF('Indicator Data'!BB45&lt;X$85,10,(X$86-'Indicator Data'!BB45)/(X$86-X$85)*10)),1))</f>
        <v>9.4</v>
      </c>
      <c r="Y43" s="266">
        <f>IF('Indicator Data'!S45="No data","x",ROUND(IF('Indicator Data'!S45&gt;Y$86,10,IF('Indicator Data'!S45&lt;Y$85,0,10-(Y$86-'Indicator Data'!S45)/(Y$86-Y$85)*10)),1))</f>
        <v>7.4</v>
      </c>
      <c r="Z43" s="267">
        <f t="shared" si="10"/>
        <v>8.4</v>
      </c>
      <c r="AA43" s="270">
        <f t="shared" si="13"/>
        <v>6</v>
      </c>
      <c r="AB43" s="125"/>
    </row>
    <row r="44" spans="1:28" s="3" customFormat="1">
      <c r="A44" s="224" t="s">
        <v>3</v>
      </c>
      <c r="B44" s="90" t="s">
        <v>309</v>
      </c>
      <c r="C44" s="279" t="s">
        <v>374</v>
      </c>
      <c r="D44" s="69">
        <f>IF('Indicator Data'!AQ46="No data","x",ROUND(IF('Indicator Data'!AQ46&gt;D$86,0,IF('Indicator Data'!AQ46&lt;D$85,10,(D$86-'Indicator Data'!AQ46)/(D$86-D$85)*10)),1))</f>
        <v>5.0999999999999996</v>
      </c>
      <c r="E44" s="70">
        <f t="shared" si="4"/>
        <v>5.0999999999999996</v>
      </c>
      <c r="F44" s="69">
        <f>IF('Indicator Data'!AR46="No data","x",ROUND(IF('Indicator Data'!AR46&gt;F$86,0,IF('Indicator Data'!AR46&lt;F$85,10,(F$86-'Indicator Data'!AR46)/(F$86-F$85)*10)),1))</f>
        <v>2</v>
      </c>
      <c r="G44" s="69">
        <f>IF('Indicator Data'!AS46="No data","x",ROUND(IF('Indicator Data'!AS46&gt;G$86,0,IF('Indicator Data'!AS46&lt;G$85,10,(G$86-'Indicator Data'!AS46)/(G$86-G$85)*10)),1))</f>
        <v>2.1</v>
      </c>
      <c r="H44" s="70">
        <f t="shared" si="5"/>
        <v>2.1</v>
      </c>
      <c r="I44" s="150">
        <f>IF('Indicator Data'!AT46="No data","x",'Indicator Data'!AT46/'Indicator Data'!BD46)</f>
        <v>2.9866956285636708E-5</v>
      </c>
      <c r="J44" s="152">
        <f t="shared" si="14"/>
        <v>9.6999999999999993</v>
      </c>
      <c r="K44" s="69">
        <f>IF('Indicator Data'!AU46="No data","x",ROUND(IF('Indicator Data'!AU46&gt;K$86,10,IF('Indicator Data'!AU46&lt;K$85,0,10-(K$86-'Indicator Data'!AU46)/(K$86-K$85)*10)),1))</f>
        <v>0</v>
      </c>
      <c r="L44" s="69">
        <f>IF('Indicator Data'!AV46="No data","x",ROUND(IF('Indicator Data'!AV46&gt;L$86,10,IF('Indicator Data'!AV46&lt;L$85,0,10-(L$86-'Indicator Data'!AV46)/(L$86-L$85)*10)),1))</f>
        <v>2.2000000000000002</v>
      </c>
      <c r="M44" s="69">
        <f t="shared" si="6"/>
        <v>2.2000000000000002</v>
      </c>
      <c r="N44" s="70">
        <f t="shared" si="7"/>
        <v>7.6</v>
      </c>
      <c r="O44" s="71">
        <f t="shared" si="11"/>
        <v>4.9000000000000004</v>
      </c>
      <c r="P44" s="69">
        <f>IF('Indicator Data'!AW46="No data","x",ROUND(IF('Indicator Data'!AW46&gt;P$86,0,IF('Indicator Data'!AW46&lt;P$85,10,(P$86-'Indicator Data'!AW46)/(P$86-P$85)*10)),1))</f>
        <v>2.4</v>
      </c>
      <c r="Q44" s="69">
        <f>IF('Indicator Data'!AX46="No data","x",ROUND(IF('Indicator Data'!AX46&gt;Q$86,0,IF('Indicator Data'!AX46&lt;Q$85,10,(Q$86-'Indicator Data'!AX46)/(Q$86-Q$85)*10)),1))</f>
        <v>0.7</v>
      </c>
      <c r="R44" s="70">
        <f t="shared" si="8"/>
        <v>1.6</v>
      </c>
      <c r="S44" s="103">
        <f>IF('Indicator Data'!BA46="No data","x",'Indicator Data'!BA46/'Indicator Data'!BC46*100)</f>
        <v>8.3730113745795318</v>
      </c>
      <c r="T44" s="69">
        <f t="shared" si="12"/>
        <v>9.3000000000000007</v>
      </c>
      <c r="U44" s="69">
        <f>IF('Indicator Data'!AY46="No data","x",ROUND(IF('Indicator Data'!AY46&gt;U$86,0,IF('Indicator Data'!AY46&lt;U$85,10,(U$86-'Indicator Data'!AY46)/(U$86-U$85)*10)),1))</f>
        <v>1.2</v>
      </c>
      <c r="V44" s="69">
        <f>IF('Indicator Data'!AZ46="No data","x",ROUND(IF('Indicator Data'!AZ46&gt;V$86,0,IF('Indicator Data'!AZ46&lt;V$85,10,(V$86-'Indicator Data'!AZ46)/(V$86-V$85)*10)),1))</f>
        <v>1</v>
      </c>
      <c r="W44" s="70">
        <f t="shared" si="9"/>
        <v>3.8</v>
      </c>
      <c r="X44" s="69">
        <f>IF('Indicator Data'!BB46="No data","x",ROUND(IF('Indicator Data'!BB46&gt;X$86,0,IF('Indicator Data'!BB46&lt;X$85,10,(X$86-'Indicator Data'!BB46)/(X$86-X$85)*10)),1))</f>
        <v>6.5</v>
      </c>
      <c r="Y44" s="69">
        <f>IF('Indicator Data'!S46="No data","x",ROUND(IF('Indicator Data'!S46&gt;Y$86,10,IF('Indicator Data'!S46&lt;Y$85,0,10-(Y$86-'Indicator Data'!S46)/(Y$86-Y$85)*10)),1))</f>
        <v>4.3</v>
      </c>
      <c r="Z44" s="70">
        <f t="shared" si="10"/>
        <v>5.4</v>
      </c>
      <c r="AA44" s="71">
        <f t="shared" si="13"/>
        <v>3.6</v>
      </c>
      <c r="AB44" s="125"/>
    </row>
    <row r="45" spans="1:28" s="3" customFormat="1">
      <c r="A45" s="224" t="s">
        <v>3</v>
      </c>
      <c r="B45" s="90" t="s">
        <v>310</v>
      </c>
      <c r="C45" s="279" t="s">
        <v>375</v>
      </c>
      <c r="D45" s="69">
        <f>IF('Indicator Data'!AQ47="No data","x",ROUND(IF('Indicator Data'!AQ47&gt;D$86,0,IF('Indicator Data'!AQ47&lt;D$85,10,(D$86-'Indicator Data'!AQ47)/(D$86-D$85)*10)),1))</f>
        <v>5.0999999999999996</v>
      </c>
      <c r="E45" s="70">
        <f t="shared" si="4"/>
        <v>5.0999999999999996</v>
      </c>
      <c r="F45" s="69">
        <f>IF('Indicator Data'!AR47="No data","x",ROUND(IF('Indicator Data'!AR47&gt;F$86,0,IF('Indicator Data'!AR47&lt;F$85,10,(F$86-'Indicator Data'!AR47)/(F$86-F$85)*10)),1))</f>
        <v>0</v>
      </c>
      <c r="G45" s="69">
        <f>IF('Indicator Data'!AS47="No data","x",ROUND(IF('Indicator Data'!AS47&gt;G$86,0,IF('Indicator Data'!AS47&lt;G$85,10,(G$86-'Indicator Data'!AS47)/(G$86-G$85)*10)),1))</f>
        <v>2.1</v>
      </c>
      <c r="H45" s="70">
        <f t="shared" si="5"/>
        <v>1.1000000000000001</v>
      </c>
      <c r="I45" s="150">
        <f>IF('Indicator Data'!AT47="No data","x",'Indicator Data'!AT47/'Indicator Data'!BD47)</f>
        <v>1.2036474164133739E-4</v>
      </c>
      <c r="J45" s="152">
        <f t="shared" si="14"/>
        <v>8.8000000000000007</v>
      </c>
      <c r="K45" s="69">
        <f>IF('Indicator Data'!AU47="No data","x",ROUND(IF('Indicator Data'!AU47&gt;K$86,10,IF('Indicator Data'!AU47&lt;K$85,0,10-(K$86-'Indicator Data'!AU47)/(K$86-K$85)*10)),1))</f>
        <v>0</v>
      </c>
      <c r="L45" s="69">
        <f>IF('Indicator Data'!AV47="No data","x",ROUND(IF('Indicator Data'!AV47&gt;L$86,10,IF('Indicator Data'!AV47&lt;L$85,0,10-(L$86-'Indicator Data'!AV47)/(L$86-L$85)*10)),1))</f>
        <v>2.2000000000000002</v>
      </c>
      <c r="M45" s="69">
        <f t="shared" si="6"/>
        <v>2.2000000000000002</v>
      </c>
      <c r="N45" s="70">
        <f t="shared" si="7"/>
        <v>6.6</v>
      </c>
      <c r="O45" s="71">
        <f t="shared" si="11"/>
        <v>4.3</v>
      </c>
      <c r="P45" s="69">
        <f>IF('Indicator Data'!AW47="No data","x",ROUND(IF('Indicator Data'!AW47&gt;P$86,0,IF('Indicator Data'!AW47&lt;P$85,10,(P$86-'Indicator Data'!AW47)/(P$86-P$85)*10)),1))</f>
        <v>2</v>
      </c>
      <c r="Q45" s="69">
        <f>IF('Indicator Data'!AX47="No data","x",ROUND(IF('Indicator Data'!AX47&gt;Q$86,0,IF('Indicator Data'!AX47&lt;Q$85,10,(Q$86-'Indicator Data'!AX47)/(Q$86-Q$85)*10)),1))</f>
        <v>0.7</v>
      </c>
      <c r="R45" s="70">
        <f t="shared" si="8"/>
        <v>1.4</v>
      </c>
      <c r="S45" s="103">
        <f>IF('Indicator Data'!BA47="No data","x",'Indicator Data'!BA47/'Indicator Data'!BC47*100)</f>
        <v>2.7455166719798445</v>
      </c>
      <c r="T45" s="69">
        <f t="shared" si="12"/>
        <v>9.8000000000000007</v>
      </c>
      <c r="U45" s="69">
        <f>IF('Indicator Data'!AY47="No data","x",ROUND(IF('Indicator Data'!AY47&gt;U$86,0,IF('Indicator Data'!AY47&lt;U$85,10,(U$86-'Indicator Data'!AY47)/(U$86-U$85)*10)),1))</f>
        <v>0.7</v>
      </c>
      <c r="V45" s="69">
        <f>IF('Indicator Data'!AZ47="No data","x",ROUND(IF('Indicator Data'!AZ47&gt;V$86,0,IF('Indicator Data'!AZ47&lt;V$85,10,(V$86-'Indicator Data'!AZ47)/(V$86-V$85)*10)),1))</f>
        <v>0.1</v>
      </c>
      <c r="W45" s="70">
        <f t="shared" si="9"/>
        <v>3.5</v>
      </c>
      <c r="X45" s="69">
        <f>IF('Indicator Data'!BB47="No data","x",ROUND(IF('Indicator Data'!BB47&gt;X$86,0,IF('Indicator Data'!BB47&lt;X$85,10,(X$86-'Indicator Data'!BB47)/(X$86-X$85)*10)),1))</f>
        <v>6.5</v>
      </c>
      <c r="Y45" s="69">
        <f>IF('Indicator Data'!S47="No data","x",ROUND(IF('Indicator Data'!S47&gt;Y$86,10,IF('Indicator Data'!S47&lt;Y$85,0,10-(Y$86-'Indicator Data'!S47)/(Y$86-Y$85)*10)),1))</f>
        <v>1.7</v>
      </c>
      <c r="Z45" s="70">
        <f t="shared" si="10"/>
        <v>4.0999999999999996</v>
      </c>
      <c r="AA45" s="71">
        <f t="shared" si="13"/>
        <v>3</v>
      </c>
      <c r="AB45" s="125"/>
    </row>
    <row r="46" spans="1:28" s="3" customFormat="1">
      <c r="A46" s="224" t="s">
        <v>3</v>
      </c>
      <c r="B46" s="90" t="s">
        <v>311</v>
      </c>
      <c r="C46" s="279" t="s">
        <v>376</v>
      </c>
      <c r="D46" s="69">
        <f>IF('Indicator Data'!AQ48="No data","x",ROUND(IF('Indicator Data'!AQ48&gt;D$86,0,IF('Indicator Data'!AQ48&lt;D$85,10,(D$86-'Indicator Data'!AQ48)/(D$86-D$85)*10)),1))</f>
        <v>5.0999999999999996</v>
      </c>
      <c r="E46" s="70">
        <f t="shared" si="4"/>
        <v>5.0999999999999996</v>
      </c>
      <c r="F46" s="69">
        <f>IF('Indicator Data'!AR48="No data","x",ROUND(IF('Indicator Data'!AR48&gt;F$86,0,IF('Indicator Data'!AR48&lt;F$85,10,(F$86-'Indicator Data'!AR48)/(F$86-F$85)*10)),1))</f>
        <v>4.9000000000000004</v>
      </c>
      <c r="G46" s="69">
        <f>IF('Indicator Data'!AS48="No data","x",ROUND(IF('Indicator Data'!AS48&gt;G$86,0,IF('Indicator Data'!AS48&lt;G$85,10,(G$86-'Indicator Data'!AS48)/(G$86-G$85)*10)),1))</f>
        <v>2.1</v>
      </c>
      <c r="H46" s="70">
        <f t="shared" si="5"/>
        <v>3.6</v>
      </c>
      <c r="I46" s="150">
        <f>IF('Indicator Data'!AT48="No data","x",'Indicator Data'!AT48/'Indicator Data'!BD48)</f>
        <v>4.0060350658134331E-5</v>
      </c>
      <c r="J46" s="152">
        <f t="shared" si="14"/>
        <v>9.6</v>
      </c>
      <c r="K46" s="69">
        <f>IF('Indicator Data'!AU48="No data","x",ROUND(IF('Indicator Data'!AU48&gt;K$86,10,IF('Indicator Data'!AU48&lt;K$85,0,10-(K$86-'Indicator Data'!AU48)/(K$86-K$85)*10)),1))</f>
        <v>0</v>
      </c>
      <c r="L46" s="69">
        <f>IF('Indicator Data'!AV48="No data","x",ROUND(IF('Indicator Data'!AV48&gt;L$86,10,IF('Indicator Data'!AV48&lt;L$85,0,10-(L$86-'Indicator Data'!AV48)/(L$86-L$85)*10)),1))</f>
        <v>2.2000000000000002</v>
      </c>
      <c r="M46" s="69">
        <f t="shared" si="6"/>
        <v>2.2000000000000002</v>
      </c>
      <c r="N46" s="70">
        <f t="shared" si="7"/>
        <v>7.4</v>
      </c>
      <c r="O46" s="71">
        <f t="shared" si="11"/>
        <v>5.4</v>
      </c>
      <c r="P46" s="69">
        <f>IF('Indicator Data'!AW48="No data","x",ROUND(IF('Indicator Data'!AW48&gt;P$86,0,IF('Indicator Data'!AW48&lt;P$85,10,(P$86-'Indicator Data'!AW48)/(P$86-P$85)*10)),1))</f>
        <v>4.3</v>
      </c>
      <c r="Q46" s="69">
        <f>IF('Indicator Data'!AX48="No data","x",ROUND(IF('Indicator Data'!AX48&gt;Q$86,0,IF('Indicator Data'!AX48&lt;Q$85,10,(Q$86-'Indicator Data'!AX48)/(Q$86-Q$85)*10)),1))</f>
        <v>0.7</v>
      </c>
      <c r="R46" s="70">
        <f t="shared" si="8"/>
        <v>2.5</v>
      </c>
      <c r="S46" s="103">
        <f>IF('Indicator Data'!BA48="No data","x",'Indicator Data'!BA48/'Indicator Data'!BC48*100)</f>
        <v>5.3525757338068454</v>
      </c>
      <c r="T46" s="69">
        <f t="shared" si="12"/>
        <v>9.6</v>
      </c>
      <c r="U46" s="69">
        <f>IF('Indicator Data'!AY48="No data","x",ROUND(IF('Indicator Data'!AY48&gt;U$86,0,IF('Indicator Data'!AY48&lt;U$85,10,(U$86-'Indicator Data'!AY48)/(U$86-U$85)*10)),1))</f>
        <v>0.2</v>
      </c>
      <c r="V46" s="69">
        <f>IF('Indicator Data'!AZ48="No data","x",ROUND(IF('Indicator Data'!AZ48&gt;V$86,0,IF('Indicator Data'!AZ48&lt;V$85,10,(V$86-'Indicator Data'!AZ48)/(V$86-V$85)*10)),1))</f>
        <v>1.1000000000000001</v>
      </c>
      <c r="W46" s="70">
        <f t="shared" si="9"/>
        <v>3.6</v>
      </c>
      <c r="X46" s="69">
        <f>IF('Indicator Data'!BB48="No data","x",ROUND(IF('Indicator Data'!BB48&gt;X$86,0,IF('Indicator Data'!BB48&lt;X$85,10,(X$86-'Indicator Data'!BB48)/(X$86-X$85)*10)),1))</f>
        <v>6.5</v>
      </c>
      <c r="Y46" s="69">
        <f>IF('Indicator Data'!S48="No data","x",ROUND(IF('Indicator Data'!S48&gt;Y$86,10,IF('Indicator Data'!S48&lt;Y$85,0,10-(Y$86-'Indicator Data'!S48)/(Y$86-Y$85)*10)),1))</f>
        <v>1.6</v>
      </c>
      <c r="Z46" s="70">
        <f t="shared" si="10"/>
        <v>4.0999999999999996</v>
      </c>
      <c r="AA46" s="71">
        <f t="shared" si="13"/>
        <v>3.4</v>
      </c>
      <c r="AB46" s="125"/>
    </row>
    <row r="47" spans="1:28" s="3" customFormat="1">
      <c r="A47" s="224" t="s">
        <v>3</v>
      </c>
      <c r="B47" s="90" t="s">
        <v>312</v>
      </c>
      <c r="C47" s="279" t="s">
        <v>377</v>
      </c>
      <c r="D47" s="69">
        <f>IF('Indicator Data'!AQ49="No data","x",ROUND(IF('Indicator Data'!AQ49&gt;D$86,0,IF('Indicator Data'!AQ49&lt;D$85,10,(D$86-'Indicator Data'!AQ49)/(D$86-D$85)*10)),1))</f>
        <v>5.0999999999999996</v>
      </c>
      <c r="E47" s="70">
        <f t="shared" si="4"/>
        <v>5.0999999999999996</v>
      </c>
      <c r="F47" s="69">
        <f>IF('Indicator Data'!AR49="No data","x",ROUND(IF('Indicator Data'!AR49&gt;F$86,0,IF('Indicator Data'!AR49&lt;F$85,10,(F$86-'Indicator Data'!AR49)/(F$86-F$85)*10)),1))</f>
        <v>0</v>
      </c>
      <c r="G47" s="69">
        <f>IF('Indicator Data'!AS49="No data","x",ROUND(IF('Indicator Data'!AS49&gt;G$86,0,IF('Indicator Data'!AS49&lt;G$85,10,(G$86-'Indicator Data'!AS49)/(G$86-G$85)*10)),1))</f>
        <v>2.1</v>
      </c>
      <c r="H47" s="70">
        <f t="shared" si="5"/>
        <v>1.1000000000000001</v>
      </c>
      <c r="I47" s="150">
        <f>IF('Indicator Data'!AT49="No data","x",'Indicator Data'!AT49/'Indicator Data'!BD49)</f>
        <v>2.7400596724106436E-5</v>
      </c>
      <c r="J47" s="152">
        <f t="shared" si="14"/>
        <v>9.6999999999999993</v>
      </c>
      <c r="K47" s="69">
        <f>IF('Indicator Data'!AU49="No data","x",ROUND(IF('Indicator Data'!AU49&gt;K$86,10,IF('Indicator Data'!AU49&lt;K$85,0,10-(K$86-'Indicator Data'!AU49)/(K$86-K$85)*10)),1))</f>
        <v>0</v>
      </c>
      <c r="L47" s="69">
        <f>IF('Indicator Data'!AV49="No data","x",ROUND(IF('Indicator Data'!AV49&gt;L$86,10,IF('Indicator Data'!AV49&lt;L$85,0,10-(L$86-'Indicator Data'!AV49)/(L$86-L$85)*10)),1))</f>
        <v>2.2000000000000002</v>
      </c>
      <c r="M47" s="69">
        <f t="shared" si="6"/>
        <v>2.2000000000000002</v>
      </c>
      <c r="N47" s="70">
        <f t="shared" si="7"/>
        <v>7.6</v>
      </c>
      <c r="O47" s="71">
        <f t="shared" si="11"/>
        <v>4.5999999999999996</v>
      </c>
      <c r="P47" s="69">
        <f>IF('Indicator Data'!AW49="No data","x",ROUND(IF('Indicator Data'!AW49&gt;P$86,0,IF('Indicator Data'!AW49&lt;P$85,10,(P$86-'Indicator Data'!AW49)/(P$86-P$85)*10)),1))</f>
        <v>2.6</v>
      </c>
      <c r="Q47" s="69">
        <f>IF('Indicator Data'!AX49="No data","x",ROUND(IF('Indicator Data'!AX49&gt;Q$86,0,IF('Indicator Data'!AX49&lt;Q$85,10,(Q$86-'Indicator Data'!AX49)/(Q$86-Q$85)*10)),1))</f>
        <v>0.7</v>
      </c>
      <c r="R47" s="70">
        <f t="shared" si="8"/>
        <v>1.7</v>
      </c>
      <c r="S47" s="103">
        <f>IF('Indicator Data'!BA49="No data","x",'Indicator Data'!BA49/'Indicator Data'!BC49*100)</f>
        <v>250.87184728985656</v>
      </c>
      <c r="T47" s="69">
        <f t="shared" si="12"/>
        <v>0</v>
      </c>
      <c r="U47" s="69">
        <f>IF('Indicator Data'!AY49="No data","x",ROUND(IF('Indicator Data'!AY49&gt;U$86,0,IF('Indicator Data'!AY49&lt;U$85,10,(U$86-'Indicator Data'!AY49)/(U$86-U$85)*10)),1))</f>
        <v>1.4</v>
      </c>
      <c r="V47" s="69">
        <f>IF('Indicator Data'!AZ49="No data","x",ROUND(IF('Indicator Data'!AZ49&gt;V$86,0,IF('Indicator Data'!AZ49&lt;V$85,10,(V$86-'Indicator Data'!AZ49)/(V$86-V$85)*10)),1))</f>
        <v>0</v>
      </c>
      <c r="W47" s="70">
        <f t="shared" si="9"/>
        <v>0.5</v>
      </c>
      <c r="X47" s="69">
        <f>IF('Indicator Data'!BB49="No data","x",ROUND(IF('Indicator Data'!BB49&gt;X$86,0,IF('Indicator Data'!BB49&lt;X$85,10,(X$86-'Indicator Data'!BB49)/(X$86-X$85)*10)),1))</f>
        <v>6.5</v>
      </c>
      <c r="Y47" s="69">
        <f>IF('Indicator Data'!S49="No data","x",ROUND(IF('Indicator Data'!S49&gt;Y$86,10,IF('Indicator Data'!S49&lt;Y$85,0,10-(Y$86-'Indicator Data'!S49)/(Y$86-Y$85)*10)),1))</f>
        <v>0.4</v>
      </c>
      <c r="Z47" s="70">
        <f t="shared" si="10"/>
        <v>3.5</v>
      </c>
      <c r="AA47" s="71">
        <f t="shared" si="13"/>
        <v>1.9</v>
      </c>
      <c r="AB47" s="125"/>
    </row>
    <row r="48" spans="1:28" s="3" customFormat="1">
      <c r="A48" s="224" t="s">
        <v>3</v>
      </c>
      <c r="B48" s="90" t="s">
        <v>730</v>
      </c>
      <c r="C48" s="279" t="s">
        <v>378</v>
      </c>
      <c r="D48" s="69">
        <f>IF('Indicator Data'!AQ50="No data","x",ROUND(IF('Indicator Data'!AQ50&gt;D$86,0,IF('Indicator Data'!AQ50&lt;D$85,10,(D$86-'Indicator Data'!AQ50)/(D$86-D$85)*10)),1))</f>
        <v>5.0999999999999996</v>
      </c>
      <c r="E48" s="70">
        <f t="shared" si="4"/>
        <v>5.0999999999999996</v>
      </c>
      <c r="F48" s="69">
        <f>IF('Indicator Data'!AR50="No data","x",ROUND(IF('Indicator Data'!AR50&gt;F$86,0,IF('Indicator Data'!AR50&lt;F$85,10,(F$86-'Indicator Data'!AR50)/(F$86-F$85)*10)),1))</f>
        <v>0</v>
      </c>
      <c r="G48" s="69">
        <f>IF('Indicator Data'!AS50="No data","x",ROUND(IF('Indicator Data'!AS50&gt;G$86,0,IF('Indicator Data'!AS50&lt;G$85,10,(G$86-'Indicator Data'!AS50)/(G$86-G$85)*10)),1))</f>
        <v>2.1</v>
      </c>
      <c r="H48" s="70">
        <f t="shared" si="5"/>
        <v>1.1000000000000001</v>
      </c>
      <c r="I48" s="150">
        <f>IF('Indicator Data'!AT50="No data","x",'Indicator Data'!AT50/'Indicator Data'!BD50)</f>
        <v>5.3933638175636068E-5</v>
      </c>
      <c r="J48" s="152">
        <f t="shared" si="14"/>
        <v>9.5</v>
      </c>
      <c r="K48" s="69">
        <f>IF('Indicator Data'!AU50="No data","x",ROUND(IF('Indicator Data'!AU50&gt;K$86,10,IF('Indicator Data'!AU50&lt;K$85,0,10-(K$86-'Indicator Data'!AU50)/(K$86-K$85)*10)),1))</f>
        <v>0</v>
      </c>
      <c r="L48" s="69">
        <f>IF('Indicator Data'!AV50="No data","x",ROUND(IF('Indicator Data'!AV50&gt;L$86,10,IF('Indicator Data'!AV50&lt;L$85,0,10-(L$86-'Indicator Data'!AV50)/(L$86-L$85)*10)),1))</f>
        <v>2.2000000000000002</v>
      </c>
      <c r="M48" s="69">
        <f t="shared" si="6"/>
        <v>2.2000000000000002</v>
      </c>
      <c r="N48" s="70">
        <f t="shared" si="7"/>
        <v>7.3</v>
      </c>
      <c r="O48" s="71">
        <f t="shared" si="11"/>
        <v>4.5</v>
      </c>
      <c r="P48" s="69">
        <f>IF('Indicator Data'!AW50="No data","x",ROUND(IF('Indicator Data'!AW50&gt;P$86,0,IF('Indicator Data'!AW50&lt;P$85,10,(P$86-'Indicator Data'!AW50)/(P$86-P$85)*10)),1))</f>
        <v>3.1</v>
      </c>
      <c r="Q48" s="69">
        <f>IF('Indicator Data'!AX50="No data","x",ROUND(IF('Indicator Data'!AX50&gt;Q$86,0,IF('Indicator Data'!AX50&lt;Q$85,10,(Q$86-'Indicator Data'!AX50)/(Q$86-Q$85)*10)),1))</f>
        <v>0.7</v>
      </c>
      <c r="R48" s="70">
        <f t="shared" si="8"/>
        <v>1.9</v>
      </c>
      <c r="S48" s="103">
        <f>IF('Indicator Data'!BA50="No data","x",'Indicator Data'!BA50/'Indicator Data'!BC50*100)</f>
        <v>118.74025571373652</v>
      </c>
      <c r="T48" s="69">
        <f t="shared" si="12"/>
        <v>0</v>
      </c>
      <c r="U48" s="69">
        <f>IF('Indicator Data'!AY50="No data","x",ROUND(IF('Indicator Data'!AY50&gt;U$86,0,IF('Indicator Data'!AY50&lt;U$85,10,(U$86-'Indicator Data'!AY50)/(U$86-U$85)*10)),1))</f>
        <v>3.1</v>
      </c>
      <c r="V48" s="69">
        <f>IF('Indicator Data'!AZ50="No data","x",ROUND(IF('Indicator Data'!AZ50&gt;V$86,0,IF('Indicator Data'!AZ50&lt;V$85,10,(V$86-'Indicator Data'!AZ50)/(V$86-V$85)*10)),1))</f>
        <v>0</v>
      </c>
      <c r="W48" s="70">
        <f t="shared" si="9"/>
        <v>1</v>
      </c>
      <c r="X48" s="69">
        <f>IF('Indicator Data'!BB50="No data","x",ROUND(IF('Indicator Data'!BB50&gt;X$86,0,IF('Indicator Data'!BB50&lt;X$85,10,(X$86-'Indicator Data'!BB50)/(X$86-X$85)*10)),1))</f>
        <v>6.5</v>
      </c>
      <c r="Y48" s="69">
        <f>IF('Indicator Data'!S50="No data","x",ROUND(IF('Indicator Data'!S50&gt;Y$86,10,IF('Indicator Data'!S50&lt;Y$85,0,10-(Y$86-'Indicator Data'!S50)/(Y$86-Y$85)*10)),1))</f>
        <v>1.3</v>
      </c>
      <c r="Z48" s="70">
        <f t="shared" si="10"/>
        <v>3.9</v>
      </c>
      <c r="AA48" s="71">
        <f t="shared" si="13"/>
        <v>2.2999999999999998</v>
      </c>
      <c r="AB48" s="125"/>
    </row>
    <row r="49" spans="1:28" s="3" customFormat="1">
      <c r="A49" s="224" t="s">
        <v>3</v>
      </c>
      <c r="B49" s="90" t="s">
        <v>313</v>
      </c>
      <c r="C49" s="279" t="s">
        <v>379</v>
      </c>
      <c r="D49" s="69">
        <f>IF('Indicator Data'!AQ51="No data","x",ROUND(IF('Indicator Data'!AQ51&gt;D$86,0,IF('Indicator Data'!AQ51&lt;D$85,10,(D$86-'Indicator Data'!AQ51)/(D$86-D$85)*10)),1))</f>
        <v>5.0999999999999996</v>
      </c>
      <c r="E49" s="70">
        <f t="shared" si="4"/>
        <v>5.0999999999999996</v>
      </c>
      <c r="F49" s="69">
        <f>IF('Indicator Data'!AR51="No data","x",ROUND(IF('Indicator Data'!AR51&gt;F$86,0,IF('Indicator Data'!AR51&lt;F$85,10,(F$86-'Indicator Data'!AR51)/(F$86-F$85)*10)),1))</f>
        <v>0</v>
      </c>
      <c r="G49" s="69">
        <f>IF('Indicator Data'!AS51="No data","x",ROUND(IF('Indicator Data'!AS51&gt;G$86,0,IF('Indicator Data'!AS51&lt;G$85,10,(G$86-'Indicator Data'!AS51)/(G$86-G$85)*10)),1))</f>
        <v>2.1</v>
      </c>
      <c r="H49" s="70">
        <f t="shared" si="5"/>
        <v>1.1000000000000001</v>
      </c>
      <c r="I49" s="150">
        <f>IF('Indicator Data'!AT51="No data","x",'Indicator Data'!AT51/'Indicator Data'!BD51)</f>
        <v>5.8469475494411008E-5</v>
      </c>
      <c r="J49" s="152">
        <f t="shared" si="14"/>
        <v>9.4</v>
      </c>
      <c r="K49" s="69">
        <f>IF('Indicator Data'!AU51="No data","x",ROUND(IF('Indicator Data'!AU51&gt;K$86,10,IF('Indicator Data'!AU51&lt;K$85,0,10-(K$86-'Indicator Data'!AU51)/(K$86-K$85)*10)),1))</f>
        <v>0</v>
      </c>
      <c r="L49" s="69">
        <f>IF('Indicator Data'!AV51="No data","x",ROUND(IF('Indicator Data'!AV51&gt;L$86,10,IF('Indicator Data'!AV51&lt;L$85,0,10-(L$86-'Indicator Data'!AV51)/(L$86-L$85)*10)),1))</f>
        <v>2.2000000000000002</v>
      </c>
      <c r="M49" s="69">
        <f t="shared" si="6"/>
        <v>2.2000000000000002</v>
      </c>
      <c r="N49" s="70">
        <f t="shared" si="7"/>
        <v>7.2</v>
      </c>
      <c r="O49" s="71">
        <f t="shared" si="11"/>
        <v>4.5</v>
      </c>
      <c r="P49" s="69">
        <f>IF('Indicator Data'!AW51="No data","x",ROUND(IF('Indicator Data'!AW51&gt;P$86,0,IF('Indicator Data'!AW51&lt;P$85,10,(P$86-'Indicator Data'!AW51)/(P$86-P$85)*10)),1))</f>
        <v>1.7</v>
      </c>
      <c r="Q49" s="69">
        <f>IF('Indicator Data'!AX51="No data","x",ROUND(IF('Indicator Data'!AX51&gt;Q$86,0,IF('Indicator Data'!AX51&lt;Q$85,10,(Q$86-'Indicator Data'!AX51)/(Q$86-Q$85)*10)),1))</f>
        <v>0.7</v>
      </c>
      <c r="R49" s="70">
        <f t="shared" si="8"/>
        <v>1.2</v>
      </c>
      <c r="S49" s="103">
        <f>IF('Indicator Data'!BA51="No data","x",'Indicator Data'!BA51/'Indicator Data'!BC51*100)</f>
        <v>3.0059776592366778</v>
      </c>
      <c r="T49" s="69">
        <f t="shared" si="12"/>
        <v>9.8000000000000007</v>
      </c>
      <c r="U49" s="69">
        <f>IF('Indicator Data'!AY51="No data","x",ROUND(IF('Indicator Data'!AY51&gt;U$86,0,IF('Indicator Data'!AY51&lt;U$85,10,(U$86-'Indicator Data'!AY51)/(U$86-U$85)*10)),1))</f>
        <v>1.3</v>
      </c>
      <c r="V49" s="69">
        <f>IF('Indicator Data'!AZ51="No data","x",ROUND(IF('Indicator Data'!AZ51&gt;V$86,0,IF('Indicator Data'!AZ51&lt;V$85,10,(V$86-'Indicator Data'!AZ51)/(V$86-V$85)*10)),1))</f>
        <v>0.9</v>
      </c>
      <c r="W49" s="70">
        <f t="shared" si="9"/>
        <v>4</v>
      </c>
      <c r="X49" s="69">
        <f>IF('Indicator Data'!BB51="No data","x",ROUND(IF('Indicator Data'!BB51&gt;X$86,0,IF('Indicator Data'!BB51&lt;X$85,10,(X$86-'Indicator Data'!BB51)/(X$86-X$85)*10)),1))</f>
        <v>6.5</v>
      </c>
      <c r="Y49" s="69">
        <f>IF('Indicator Data'!S51="No data","x",ROUND(IF('Indicator Data'!S51&gt;Y$86,10,IF('Indicator Data'!S51&lt;Y$85,0,10-(Y$86-'Indicator Data'!S51)/(Y$86-Y$85)*10)),1))</f>
        <v>5.0999999999999996</v>
      </c>
      <c r="Z49" s="70">
        <f t="shared" si="10"/>
        <v>5.8</v>
      </c>
      <c r="AA49" s="71">
        <f t="shared" si="13"/>
        <v>3.7</v>
      </c>
      <c r="AB49" s="125"/>
    </row>
    <row r="50" spans="1:28" s="3" customFormat="1">
      <c r="A50" s="224" t="s">
        <v>3</v>
      </c>
      <c r="B50" s="90" t="s">
        <v>314</v>
      </c>
      <c r="C50" s="279" t="s">
        <v>380</v>
      </c>
      <c r="D50" s="69">
        <f>IF('Indicator Data'!AQ52="No data","x",ROUND(IF('Indicator Data'!AQ52&gt;D$86,0,IF('Indicator Data'!AQ52&lt;D$85,10,(D$86-'Indicator Data'!AQ52)/(D$86-D$85)*10)),1))</f>
        <v>5.0999999999999996</v>
      </c>
      <c r="E50" s="70">
        <f t="shared" si="4"/>
        <v>5.0999999999999996</v>
      </c>
      <c r="F50" s="69">
        <f>IF('Indicator Data'!AR52="No data","x",ROUND(IF('Indicator Data'!AR52&gt;F$86,0,IF('Indicator Data'!AR52&lt;F$85,10,(F$86-'Indicator Data'!AR52)/(F$86-F$85)*10)),1))</f>
        <v>0.9</v>
      </c>
      <c r="G50" s="69">
        <f>IF('Indicator Data'!AS52="No data","x",ROUND(IF('Indicator Data'!AS52&gt;G$86,0,IF('Indicator Data'!AS52&lt;G$85,10,(G$86-'Indicator Data'!AS52)/(G$86-G$85)*10)),1))</f>
        <v>2.1</v>
      </c>
      <c r="H50" s="70">
        <f t="shared" si="5"/>
        <v>1.5</v>
      </c>
      <c r="I50" s="150">
        <f>IF('Indicator Data'!AT52="No data","x",'Indicator Data'!AT52/'Indicator Data'!BD52)</f>
        <v>4.3001505052676842E-5</v>
      </c>
      <c r="J50" s="152">
        <f t="shared" si="14"/>
        <v>9.6</v>
      </c>
      <c r="K50" s="69">
        <f>IF('Indicator Data'!AU52="No data","x",ROUND(IF('Indicator Data'!AU52&gt;K$86,10,IF('Indicator Data'!AU52&lt;K$85,0,10-(K$86-'Indicator Data'!AU52)/(K$86-K$85)*10)),1))</f>
        <v>0</v>
      </c>
      <c r="L50" s="69">
        <f>IF('Indicator Data'!AV52="No data","x",ROUND(IF('Indicator Data'!AV52&gt;L$86,10,IF('Indicator Data'!AV52&lt;L$85,0,10-(L$86-'Indicator Data'!AV52)/(L$86-L$85)*10)),1))</f>
        <v>2.2000000000000002</v>
      </c>
      <c r="M50" s="69">
        <f t="shared" si="6"/>
        <v>2.2000000000000002</v>
      </c>
      <c r="N50" s="70">
        <f t="shared" si="7"/>
        <v>7.4</v>
      </c>
      <c r="O50" s="71">
        <f t="shared" si="11"/>
        <v>4.7</v>
      </c>
      <c r="P50" s="69">
        <f>IF('Indicator Data'!AW52="No data","x",ROUND(IF('Indicator Data'!AW52&gt;P$86,0,IF('Indicator Data'!AW52&lt;P$85,10,(P$86-'Indicator Data'!AW52)/(P$86-P$85)*10)),1))</f>
        <v>2.9</v>
      </c>
      <c r="Q50" s="69">
        <f>IF('Indicator Data'!AX52="No data","x",ROUND(IF('Indicator Data'!AX52&gt;Q$86,0,IF('Indicator Data'!AX52&lt;Q$85,10,(Q$86-'Indicator Data'!AX52)/(Q$86-Q$85)*10)),1))</f>
        <v>0.7</v>
      </c>
      <c r="R50" s="70">
        <f t="shared" si="8"/>
        <v>1.8</v>
      </c>
      <c r="S50" s="103">
        <f>IF('Indicator Data'!BA52="No data","x",'Indicator Data'!BA52/'Indicator Data'!BC52*100)</f>
        <v>4.2400336999503176</v>
      </c>
      <c r="T50" s="69">
        <f t="shared" si="12"/>
        <v>9.6999999999999993</v>
      </c>
      <c r="U50" s="69">
        <f>IF('Indicator Data'!AY52="No data","x",ROUND(IF('Indicator Data'!AY52&gt;U$86,0,IF('Indicator Data'!AY52&lt;U$85,10,(U$86-'Indicator Data'!AY52)/(U$86-U$85)*10)),1))</f>
        <v>1.3</v>
      </c>
      <c r="V50" s="69">
        <f>IF('Indicator Data'!AZ52="No data","x",ROUND(IF('Indicator Data'!AZ52&gt;V$86,0,IF('Indicator Data'!AZ52&lt;V$85,10,(V$86-'Indicator Data'!AZ52)/(V$86-V$85)*10)),1))</f>
        <v>2.8</v>
      </c>
      <c r="W50" s="70">
        <f t="shared" si="9"/>
        <v>4.5999999999999996</v>
      </c>
      <c r="X50" s="69">
        <f>IF('Indicator Data'!BB52="No data","x",ROUND(IF('Indicator Data'!BB52&gt;X$86,0,IF('Indicator Data'!BB52&lt;X$85,10,(X$86-'Indicator Data'!BB52)/(X$86-X$85)*10)),1))</f>
        <v>6.5</v>
      </c>
      <c r="Y50" s="69">
        <f>IF('Indicator Data'!S52="No data","x",ROUND(IF('Indicator Data'!S52&gt;Y$86,10,IF('Indicator Data'!S52&lt;Y$85,0,10-(Y$86-'Indicator Data'!S52)/(Y$86-Y$85)*10)),1))</f>
        <v>2.2000000000000002</v>
      </c>
      <c r="Z50" s="70">
        <f t="shared" si="10"/>
        <v>4.4000000000000004</v>
      </c>
      <c r="AA50" s="71">
        <f t="shared" si="13"/>
        <v>3.6</v>
      </c>
      <c r="AB50" s="125"/>
    </row>
    <row r="51" spans="1:28" s="3" customFormat="1">
      <c r="A51" s="224" t="s">
        <v>3</v>
      </c>
      <c r="B51" s="90" t="s">
        <v>731</v>
      </c>
      <c r="C51" s="279" t="s">
        <v>381</v>
      </c>
      <c r="D51" s="69">
        <f>IF('Indicator Data'!AQ53="No data","x",ROUND(IF('Indicator Data'!AQ53&gt;D$86,0,IF('Indicator Data'!AQ53&lt;D$85,10,(D$86-'Indicator Data'!AQ53)/(D$86-D$85)*10)),1))</f>
        <v>5.0999999999999996</v>
      </c>
      <c r="E51" s="70">
        <f t="shared" si="4"/>
        <v>5.0999999999999996</v>
      </c>
      <c r="F51" s="69">
        <f>IF('Indicator Data'!AR53="No data","x",ROUND(IF('Indicator Data'!AR53&gt;F$86,0,IF('Indicator Data'!AR53&lt;F$85,10,(F$86-'Indicator Data'!AR53)/(F$86-F$85)*10)),1))</f>
        <v>5.7</v>
      </c>
      <c r="G51" s="69">
        <f>IF('Indicator Data'!AS53="No data","x",ROUND(IF('Indicator Data'!AS53&gt;G$86,0,IF('Indicator Data'!AS53&lt;G$85,10,(G$86-'Indicator Data'!AS53)/(G$86-G$85)*10)),1))</f>
        <v>2.1</v>
      </c>
      <c r="H51" s="70">
        <f t="shared" si="5"/>
        <v>4.0999999999999996</v>
      </c>
      <c r="I51" s="150">
        <f>IF('Indicator Data'!AT53="No data","x",'Indicator Data'!AT53/'Indicator Data'!BD53)</f>
        <v>7.5270774551742972E-4</v>
      </c>
      <c r="J51" s="152">
        <f t="shared" si="14"/>
        <v>2.5</v>
      </c>
      <c r="K51" s="69">
        <f>IF('Indicator Data'!AU53="No data","x",ROUND(IF('Indicator Data'!AU53&gt;K$86,10,IF('Indicator Data'!AU53&lt;K$85,0,10-(K$86-'Indicator Data'!AU53)/(K$86-K$85)*10)),1))</f>
        <v>0</v>
      </c>
      <c r="L51" s="69">
        <f>IF('Indicator Data'!AV53="No data","x",ROUND(IF('Indicator Data'!AV53&gt;L$86,10,IF('Indicator Data'!AV53&lt;L$85,0,10-(L$86-'Indicator Data'!AV53)/(L$86-L$85)*10)),1))</f>
        <v>2.2000000000000002</v>
      </c>
      <c r="M51" s="69">
        <f t="shared" si="6"/>
        <v>2.2000000000000002</v>
      </c>
      <c r="N51" s="70">
        <f t="shared" si="7"/>
        <v>2.4</v>
      </c>
      <c r="O51" s="71">
        <f t="shared" si="11"/>
        <v>3.9</v>
      </c>
      <c r="P51" s="69">
        <f>IF('Indicator Data'!AW53="No data","x",ROUND(IF('Indicator Data'!AW53&gt;P$86,0,IF('Indicator Data'!AW53&lt;P$85,10,(P$86-'Indicator Data'!AW53)/(P$86-P$85)*10)),1))</f>
        <v>4.2</v>
      </c>
      <c r="Q51" s="69">
        <f>IF('Indicator Data'!AX53="No data","x",ROUND(IF('Indicator Data'!AX53&gt;Q$86,0,IF('Indicator Data'!AX53&lt;Q$85,10,(Q$86-'Indicator Data'!AX53)/(Q$86-Q$85)*10)),1))</f>
        <v>0.7</v>
      </c>
      <c r="R51" s="70">
        <f t="shared" si="8"/>
        <v>2.5</v>
      </c>
      <c r="S51" s="103">
        <f>IF('Indicator Data'!BA53="No data","x",'Indicator Data'!BA53/'Indicator Data'!BC53*100)</f>
        <v>3.6462848384386168</v>
      </c>
      <c r="T51" s="69">
        <f t="shared" si="12"/>
        <v>9.6999999999999993</v>
      </c>
      <c r="U51" s="69">
        <f>IF('Indicator Data'!AY53="No data","x",ROUND(IF('Indicator Data'!AY53&gt;U$86,0,IF('Indicator Data'!AY53&lt;U$85,10,(U$86-'Indicator Data'!AY53)/(U$86-U$85)*10)),1))</f>
        <v>0.4</v>
      </c>
      <c r="V51" s="69">
        <f>IF('Indicator Data'!AZ53="No data","x",ROUND(IF('Indicator Data'!AZ53&gt;V$86,0,IF('Indicator Data'!AZ53&lt;V$85,10,(V$86-'Indicator Data'!AZ53)/(V$86-V$85)*10)),1))</f>
        <v>1.4</v>
      </c>
      <c r="W51" s="70">
        <f t="shared" si="9"/>
        <v>3.8</v>
      </c>
      <c r="X51" s="69">
        <f>IF('Indicator Data'!BB53="No data","x",ROUND(IF('Indicator Data'!BB53&gt;X$86,0,IF('Indicator Data'!BB53&lt;X$85,10,(X$86-'Indicator Data'!BB53)/(X$86-X$85)*10)),1))</f>
        <v>6.5</v>
      </c>
      <c r="Y51" s="69">
        <f>IF('Indicator Data'!S53="No data","x",ROUND(IF('Indicator Data'!S53&gt;Y$86,10,IF('Indicator Data'!S53&lt;Y$85,0,10-(Y$86-'Indicator Data'!S53)/(Y$86-Y$85)*10)),1))</f>
        <v>0.6</v>
      </c>
      <c r="Z51" s="70">
        <f t="shared" si="10"/>
        <v>3.6</v>
      </c>
      <c r="AA51" s="71">
        <f t="shared" si="13"/>
        <v>3.3</v>
      </c>
      <c r="AB51" s="125"/>
    </row>
    <row r="52" spans="1:28" s="3" customFormat="1">
      <c r="A52" s="224" t="s">
        <v>3</v>
      </c>
      <c r="B52" s="90" t="s">
        <v>732</v>
      </c>
      <c r="C52" s="279" t="s">
        <v>382</v>
      </c>
      <c r="D52" s="69">
        <f>IF('Indicator Data'!AQ54="No data","x",ROUND(IF('Indicator Data'!AQ54&gt;D$86,0,IF('Indicator Data'!AQ54&lt;D$85,10,(D$86-'Indicator Data'!AQ54)/(D$86-D$85)*10)),1))</f>
        <v>5.0999999999999996</v>
      </c>
      <c r="E52" s="70">
        <f t="shared" si="4"/>
        <v>5.0999999999999996</v>
      </c>
      <c r="F52" s="69">
        <f>IF('Indicator Data'!AR54="No data","x",ROUND(IF('Indicator Data'!AR54&gt;F$86,0,IF('Indicator Data'!AR54&lt;F$85,10,(F$86-'Indicator Data'!AR54)/(F$86-F$85)*10)),1))</f>
        <v>0</v>
      </c>
      <c r="G52" s="69">
        <f>IF('Indicator Data'!AS54="No data","x",ROUND(IF('Indicator Data'!AS54&gt;G$86,0,IF('Indicator Data'!AS54&lt;G$85,10,(G$86-'Indicator Data'!AS54)/(G$86-G$85)*10)),1))</f>
        <v>2.1</v>
      </c>
      <c r="H52" s="70">
        <f t="shared" si="5"/>
        <v>1.1000000000000001</v>
      </c>
      <c r="I52" s="150">
        <f>IF('Indicator Data'!AT54="No data","x",'Indicator Data'!AT54/'Indicator Data'!BD54)</f>
        <v>1.2334034680403394E-4</v>
      </c>
      <c r="J52" s="152">
        <f t="shared" si="14"/>
        <v>8.8000000000000007</v>
      </c>
      <c r="K52" s="69">
        <f>IF('Indicator Data'!AU54="No data","x",ROUND(IF('Indicator Data'!AU54&gt;K$86,10,IF('Indicator Data'!AU54&lt;K$85,0,10-(K$86-'Indicator Data'!AU54)/(K$86-K$85)*10)),1))</f>
        <v>0</v>
      </c>
      <c r="L52" s="69">
        <f>IF('Indicator Data'!AV54="No data","x",ROUND(IF('Indicator Data'!AV54&gt;L$86,10,IF('Indicator Data'!AV54&lt;L$85,0,10-(L$86-'Indicator Data'!AV54)/(L$86-L$85)*10)),1))</f>
        <v>2.2000000000000002</v>
      </c>
      <c r="M52" s="69">
        <f t="shared" si="6"/>
        <v>2.2000000000000002</v>
      </c>
      <c r="N52" s="70">
        <f t="shared" si="7"/>
        <v>6.6</v>
      </c>
      <c r="O52" s="71">
        <f t="shared" si="11"/>
        <v>4.3</v>
      </c>
      <c r="P52" s="69">
        <f>IF('Indicator Data'!AW54="No data","x",ROUND(IF('Indicator Data'!AW54&gt;P$86,0,IF('Indicator Data'!AW54&lt;P$85,10,(P$86-'Indicator Data'!AW54)/(P$86-P$85)*10)),1))</f>
        <v>3.2</v>
      </c>
      <c r="Q52" s="69">
        <f>IF('Indicator Data'!AX54="No data","x",ROUND(IF('Indicator Data'!AX54&gt;Q$86,0,IF('Indicator Data'!AX54&lt;Q$85,10,(Q$86-'Indicator Data'!AX54)/(Q$86-Q$85)*10)),1))</f>
        <v>0.7</v>
      </c>
      <c r="R52" s="70">
        <f t="shared" si="8"/>
        <v>2</v>
      </c>
      <c r="S52" s="103">
        <f>IF('Indicator Data'!BA54="No data","x",'Indicator Data'!BA54/'Indicator Data'!BC54*100)</f>
        <v>2.8396198324523847</v>
      </c>
      <c r="T52" s="69">
        <f t="shared" si="12"/>
        <v>9.8000000000000007</v>
      </c>
      <c r="U52" s="69">
        <f>IF('Indicator Data'!AY54="No data","x",ROUND(IF('Indicator Data'!AY54&gt;U$86,0,IF('Indicator Data'!AY54&lt;U$85,10,(U$86-'Indicator Data'!AY54)/(U$86-U$85)*10)),1))</f>
        <v>0.6</v>
      </c>
      <c r="V52" s="69">
        <f>IF('Indicator Data'!AZ54="No data","x",ROUND(IF('Indicator Data'!AZ54&gt;V$86,0,IF('Indicator Data'!AZ54&lt;V$85,10,(V$86-'Indicator Data'!AZ54)/(V$86-V$85)*10)),1))</f>
        <v>0.9</v>
      </c>
      <c r="W52" s="70">
        <f t="shared" si="9"/>
        <v>3.8</v>
      </c>
      <c r="X52" s="69">
        <f>IF('Indicator Data'!BB54="No data","x",ROUND(IF('Indicator Data'!BB54&gt;X$86,0,IF('Indicator Data'!BB54&lt;X$85,10,(X$86-'Indicator Data'!BB54)/(X$86-X$85)*10)),1))</f>
        <v>6.5</v>
      </c>
      <c r="Y52" s="69">
        <f>IF('Indicator Data'!S54="No data","x",ROUND(IF('Indicator Data'!S54&gt;Y$86,10,IF('Indicator Data'!S54&lt;Y$85,0,10-(Y$86-'Indicator Data'!S54)/(Y$86-Y$85)*10)),1))</f>
        <v>4.8</v>
      </c>
      <c r="Z52" s="70">
        <f t="shared" si="10"/>
        <v>5.7</v>
      </c>
      <c r="AA52" s="71">
        <f t="shared" si="13"/>
        <v>3.8</v>
      </c>
      <c r="AB52" s="125"/>
    </row>
    <row r="53" spans="1:28" s="3" customFormat="1">
      <c r="A53" s="224" t="s">
        <v>3</v>
      </c>
      <c r="B53" s="90" t="s">
        <v>733</v>
      </c>
      <c r="C53" s="279" t="s">
        <v>383</v>
      </c>
      <c r="D53" s="69">
        <f>IF('Indicator Data'!AQ55="No data","x",ROUND(IF('Indicator Data'!AQ55&gt;D$86,0,IF('Indicator Data'!AQ55&lt;D$85,10,(D$86-'Indicator Data'!AQ55)/(D$86-D$85)*10)),1))</f>
        <v>5.0999999999999996</v>
      </c>
      <c r="E53" s="70">
        <f t="shared" si="4"/>
        <v>5.0999999999999996</v>
      </c>
      <c r="F53" s="69">
        <f>IF('Indicator Data'!AR55="No data","x",ROUND(IF('Indicator Data'!AR55&gt;F$86,0,IF('Indicator Data'!AR55&lt;F$85,10,(F$86-'Indicator Data'!AR55)/(F$86-F$85)*10)),1))</f>
        <v>1.5</v>
      </c>
      <c r="G53" s="69">
        <f>IF('Indicator Data'!AS55="No data","x",ROUND(IF('Indicator Data'!AS55&gt;G$86,0,IF('Indicator Data'!AS55&lt;G$85,10,(G$86-'Indicator Data'!AS55)/(G$86-G$85)*10)),1))</f>
        <v>2.1</v>
      </c>
      <c r="H53" s="70">
        <f t="shared" si="5"/>
        <v>1.8</v>
      </c>
      <c r="I53" s="150">
        <f>IF('Indicator Data'!AT55="No data","x",'Indicator Data'!AT55/'Indicator Data'!BD55)</f>
        <v>5.899035734543392E-5</v>
      </c>
      <c r="J53" s="152">
        <f t="shared" si="14"/>
        <v>9.4</v>
      </c>
      <c r="K53" s="69">
        <f>IF('Indicator Data'!AU55="No data","x",ROUND(IF('Indicator Data'!AU55&gt;K$86,10,IF('Indicator Data'!AU55&lt;K$85,0,10-(K$86-'Indicator Data'!AU55)/(K$86-K$85)*10)),1))</f>
        <v>0</v>
      </c>
      <c r="L53" s="69">
        <f>IF('Indicator Data'!AV55="No data","x",ROUND(IF('Indicator Data'!AV55&gt;L$86,10,IF('Indicator Data'!AV55&lt;L$85,0,10-(L$86-'Indicator Data'!AV55)/(L$86-L$85)*10)),1))</f>
        <v>2.2000000000000002</v>
      </c>
      <c r="M53" s="69">
        <f t="shared" si="6"/>
        <v>2.2000000000000002</v>
      </c>
      <c r="N53" s="70">
        <f t="shared" si="7"/>
        <v>7.2</v>
      </c>
      <c r="O53" s="71">
        <f t="shared" si="11"/>
        <v>4.7</v>
      </c>
      <c r="P53" s="69">
        <f>IF('Indicator Data'!AW55="No data","x",ROUND(IF('Indicator Data'!AW55&gt;P$86,0,IF('Indicator Data'!AW55&lt;P$85,10,(P$86-'Indicator Data'!AW55)/(P$86-P$85)*10)),1))</f>
        <v>2</v>
      </c>
      <c r="Q53" s="69">
        <f>IF('Indicator Data'!AX55="No data","x",ROUND(IF('Indicator Data'!AX55&gt;Q$86,0,IF('Indicator Data'!AX55&lt;Q$85,10,(Q$86-'Indicator Data'!AX55)/(Q$86-Q$85)*10)),1))</f>
        <v>0.7</v>
      </c>
      <c r="R53" s="70">
        <f t="shared" si="8"/>
        <v>1.4</v>
      </c>
      <c r="S53" s="103">
        <f>IF('Indicator Data'!BA55="No data","x",'Indicator Data'!BA55/'Indicator Data'!BC55*100)</f>
        <v>5.7591872308817562</v>
      </c>
      <c r="T53" s="69">
        <f t="shared" si="12"/>
        <v>9.5</v>
      </c>
      <c r="U53" s="69">
        <f>IF('Indicator Data'!AY55="No data","x",ROUND(IF('Indicator Data'!AY55&gt;U$86,0,IF('Indicator Data'!AY55&lt;U$85,10,(U$86-'Indicator Data'!AY55)/(U$86-U$85)*10)),1))</f>
        <v>1</v>
      </c>
      <c r="V53" s="69">
        <f>IF('Indicator Data'!AZ55="No data","x",ROUND(IF('Indicator Data'!AZ55&gt;V$86,0,IF('Indicator Data'!AZ55&lt;V$85,10,(V$86-'Indicator Data'!AZ55)/(V$86-V$85)*10)),1))</f>
        <v>2.8</v>
      </c>
      <c r="W53" s="70">
        <f t="shared" si="9"/>
        <v>4.4000000000000004</v>
      </c>
      <c r="X53" s="69">
        <f>IF('Indicator Data'!BB55="No data","x",ROUND(IF('Indicator Data'!BB55&gt;X$86,0,IF('Indicator Data'!BB55&lt;X$85,10,(X$86-'Indicator Data'!BB55)/(X$86-X$85)*10)),1))</f>
        <v>6.5</v>
      </c>
      <c r="Y53" s="69">
        <f>IF('Indicator Data'!S55="No data","x",ROUND(IF('Indicator Data'!S55&gt;Y$86,10,IF('Indicator Data'!S55&lt;Y$85,0,10-(Y$86-'Indicator Data'!S55)/(Y$86-Y$85)*10)),1))</f>
        <v>0</v>
      </c>
      <c r="Z53" s="70">
        <f t="shared" si="10"/>
        <v>3.3</v>
      </c>
      <c r="AA53" s="71">
        <f t="shared" si="13"/>
        <v>3</v>
      </c>
      <c r="AB53" s="125"/>
    </row>
    <row r="54" spans="1:28" s="3" customFormat="1">
      <c r="A54" s="224" t="s">
        <v>3</v>
      </c>
      <c r="B54" s="90" t="s">
        <v>315</v>
      </c>
      <c r="C54" s="279" t="s">
        <v>384</v>
      </c>
      <c r="D54" s="69">
        <f>IF('Indicator Data'!AQ56="No data","x",ROUND(IF('Indicator Data'!AQ56&gt;D$86,0,IF('Indicator Data'!AQ56&lt;D$85,10,(D$86-'Indicator Data'!AQ56)/(D$86-D$85)*10)),1))</f>
        <v>5.0999999999999996</v>
      </c>
      <c r="E54" s="70">
        <f t="shared" si="4"/>
        <v>5.0999999999999996</v>
      </c>
      <c r="F54" s="69">
        <f>IF('Indicator Data'!AR56="No data","x",ROUND(IF('Indicator Data'!AR56&gt;F$86,0,IF('Indicator Data'!AR56&lt;F$85,10,(F$86-'Indicator Data'!AR56)/(F$86-F$85)*10)),1))</f>
        <v>1.6</v>
      </c>
      <c r="G54" s="69">
        <f>IF('Indicator Data'!AS56="No data","x",ROUND(IF('Indicator Data'!AS56&gt;G$86,0,IF('Indicator Data'!AS56&lt;G$85,10,(G$86-'Indicator Data'!AS56)/(G$86-G$85)*10)),1))</f>
        <v>2.1</v>
      </c>
      <c r="H54" s="70">
        <f t="shared" si="5"/>
        <v>1.9</v>
      </c>
      <c r="I54" s="150">
        <f>IF('Indicator Data'!AT56="No data","x",'Indicator Data'!AT56/'Indicator Data'!BD56)</f>
        <v>6.5064400478024169E-5</v>
      </c>
      <c r="J54" s="152">
        <f t="shared" si="14"/>
        <v>9.3000000000000007</v>
      </c>
      <c r="K54" s="69">
        <f>IF('Indicator Data'!AU56="No data","x",ROUND(IF('Indicator Data'!AU56&gt;K$86,10,IF('Indicator Data'!AU56&lt;K$85,0,10-(K$86-'Indicator Data'!AU56)/(K$86-K$85)*10)),1))</f>
        <v>0</v>
      </c>
      <c r="L54" s="69">
        <f>IF('Indicator Data'!AV56="No data","x",ROUND(IF('Indicator Data'!AV56&gt;L$86,10,IF('Indicator Data'!AV56&lt;L$85,0,10-(L$86-'Indicator Data'!AV56)/(L$86-L$85)*10)),1))</f>
        <v>2.2000000000000002</v>
      </c>
      <c r="M54" s="69">
        <f t="shared" si="6"/>
        <v>2.2000000000000002</v>
      </c>
      <c r="N54" s="70">
        <f t="shared" si="7"/>
        <v>7.1</v>
      </c>
      <c r="O54" s="71">
        <f t="shared" si="11"/>
        <v>4.7</v>
      </c>
      <c r="P54" s="69">
        <f>IF('Indicator Data'!AW56="No data","x",ROUND(IF('Indicator Data'!AW56&gt;P$86,0,IF('Indicator Data'!AW56&lt;P$85,10,(P$86-'Indicator Data'!AW56)/(P$86-P$85)*10)),1))</f>
        <v>2.2999999999999998</v>
      </c>
      <c r="Q54" s="69">
        <f>IF('Indicator Data'!AX56="No data","x",ROUND(IF('Indicator Data'!AX56&gt;Q$86,0,IF('Indicator Data'!AX56&lt;Q$85,10,(Q$86-'Indicator Data'!AX56)/(Q$86-Q$85)*10)),1))</f>
        <v>0.7</v>
      </c>
      <c r="R54" s="70">
        <f t="shared" si="8"/>
        <v>1.5</v>
      </c>
      <c r="S54" s="103">
        <f>IF('Indicator Data'!BA56="No data","x",'Indicator Data'!BA56/'Indicator Data'!BC56*100)</f>
        <v>2.1649061802318879</v>
      </c>
      <c r="T54" s="69">
        <f t="shared" si="12"/>
        <v>9.9</v>
      </c>
      <c r="U54" s="69">
        <f>IF('Indicator Data'!AY56="No data","x",ROUND(IF('Indicator Data'!AY56&gt;U$86,0,IF('Indicator Data'!AY56&lt;U$85,10,(U$86-'Indicator Data'!AY56)/(U$86-U$85)*10)),1))</f>
        <v>0.6</v>
      </c>
      <c r="V54" s="69">
        <f>IF('Indicator Data'!AZ56="No data","x",ROUND(IF('Indicator Data'!AZ56&gt;V$86,0,IF('Indicator Data'!AZ56&lt;V$85,10,(V$86-'Indicator Data'!AZ56)/(V$86-V$85)*10)),1))</f>
        <v>3</v>
      </c>
      <c r="W54" s="70">
        <f t="shared" si="9"/>
        <v>4.5</v>
      </c>
      <c r="X54" s="69">
        <f>IF('Indicator Data'!BB56="No data","x",ROUND(IF('Indicator Data'!BB56&gt;X$86,0,IF('Indicator Data'!BB56&lt;X$85,10,(X$86-'Indicator Data'!BB56)/(X$86-X$85)*10)),1))</f>
        <v>6.5</v>
      </c>
      <c r="Y54" s="69">
        <f>IF('Indicator Data'!S56="No data","x",ROUND(IF('Indicator Data'!S56&gt;Y$86,10,IF('Indicator Data'!S56&lt;Y$85,0,10-(Y$86-'Indicator Data'!S56)/(Y$86-Y$85)*10)),1))</f>
        <v>7.8</v>
      </c>
      <c r="Z54" s="70">
        <f t="shared" si="10"/>
        <v>7.2</v>
      </c>
      <c r="AA54" s="71">
        <f t="shared" si="13"/>
        <v>4.4000000000000004</v>
      </c>
      <c r="AB54" s="125"/>
    </row>
    <row r="55" spans="1:28" s="3" customFormat="1">
      <c r="A55" s="224" t="s">
        <v>3</v>
      </c>
      <c r="B55" s="90" t="s">
        <v>734</v>
      </c>
      <c r="C55" s="279" t="s">
        <v>385</v>
      </c>
      <c r="D55" s="69">
        <f>IF('Indicator Data'!AQ57="No data","x",ROUND(IF('Indicator Data'!AQ57&gt;D$86,0,IF('Indicator Data'!AQ57&lt;D$85,10,(D$86-'Indicator Data'!AQ57)/(D$86-D$85)*10)),1))</f>
        <v>5.0999999999999996</v>
      </c>
      <c r="E55" s="70">
        <f t="shared" si="4"/>
        <v>5.0999999999999996</v>
      </c>
      <c r="F55" s="69">
        <f>IF('Indicator Data'!AR57="No data","x",ROUND(IF('Indicator Data'!AR57&gt;F$86,0,IF('Indicator Data'!AR57&lt;F$85,10,(F$86-'Indicator Data'!AR57)/(F$86-F$85)*10)),1))</f>
        <v>0</v>
      </c>
      <c r="G55" s="69">
        <f>IF('Indicator Data'!AS57="No data","x",ROUND(IF('Indicator Data'!AS57&gt;G$86,0,IF('Indicator Data'!AS57&lt;G$85,10,(G$86-'Indicator Data'!AS57)/(G$86-G$85)*10)),1))</f>
        <v>2.1</v>
      </c>
      <c r="H55" s="70">
        <f t="shared" si="5"/>
        <v>1.1000000000000001</v>
      </c>
      <c r="I55" s="150">
        <f>IF('Indicator Data'!AT57="No data","x",'Indicator Data'!AT57/'Indicator Data'!BD57)</f>
        <v>0</v>
      </c>
      <c r="J55" s="152">
        <f t="shared" si="14"/>
        <v>10</v>
      </c>
      <c r="K55" s="69">
        <f>IF('Indicator Data'!AU57="No data","x",ROUND(IF('Indicator Data'!AU57&gt;K$86,10,IF('Indicator Data'!AU57&lt;K$85,0,10-(K$86-'Indicator Data'!AU57)/(K$86-K$85)*10)),1))</f>
        <v>0</v>
      </c>
      <c r="L55" s="69">
        <f>IF('Indicator Data'!AV57="No data","x",ROUND(IF('Indicator Data'!AV57&gt;L$86,10,IF('Indicator Data'!AV57&lt;L$85,0,10-(L$86-'Indicator Data'!AV57)/(L$86-L$85)*10)),1))</f>
        <v>2.2000000000000002</v>
      </c>
      <c r="M55" s="69">
        <f t="shared" si="6"/>
        <v>2.2000000000000002</v>
      </c>
      <c r="N55" s="70">
        <f t="shared" si="7"/>
        <v>8</v>
      </c>
      <c r="O55" s="71">
        <f t="shared" si="11"/>
        <v>4.7</v>
      </c>
      <c r="P55" s="69">
        <f>IF('Indicator Data'!AW57="No data","x",ROUND(IF('Indicator Data'!AW57&gt;P$86,0,IF('Indicator Data'!AW57&lt;P$85,10,(P$86-'Indicator Data'!AW57)/(P$86-P$85)*10)),1))</f>
        <v>2.2000000000000002</v>
      </c>
      <c r="Q55" s="69">
        <f>IF('Indicator Data'!AX57="No data","x",ROUND(IF('Indicator Data'!AX57&gt;Q$86,0,IF('Indicator Data'!AX57&lt;Q$85,10,(Q$86-'Indicator Data'!AX57)/(Q$86-Q$85)*10)),1))</f>
        <v>0.7</v>
      </c>
      <c r="R55" s="70">
        <f t="shared" si="8"/>
        <v>1.5</v>
      </c>
      <c r="S55" s="103">
        <f>IF('Indicator Data'!BA57="No data","x",'Indicator Data'!BA57/'Indicator Data'!BC57*100)</f>
        <v>1.9911756184634595</v>
      </c>
      <c r="T55" s="69">
        <f t="shared" si="12"/>
        <v>9.9</v>
      </c>
      <c r="U55" s="69">
        <f>IF('Indicator Data'!AY57="No data","x",ROUND(IF('Indicator Data'!AY57&gt;U$86,0,IF('Indicator Data'!AY57&lt;U$85,10,(U$86-'Indicator Data'!AY57)/(U$86-U$85)*10)),1))</f>
        <v>4.2</v>
      </c>
      <c r="V55" s="69">
        <f>IF('Indicator Data'!AZ57="No data","x",ROUND(IF('Indicator Data'!AZ57&gt;V$86,0,IF('Indicator Data'!AZ57&lt;V$85,10,(V$86-'Indicator Data'!AZ57)/(V$86-V$85)*10)),1))</f>
        <v>1.8</v>
      </c>
      <c r="W55" s="70">
        <f t="shared" si="9"/>
        <v>5.3</v>
      </c>
      <c r="X55" s="69">
        <f>IF('Indicator Data'!BB57="No data","x",ROUND(IF('Indicator Data'!BB57&gt;X$86,0,IF('Indicator Data'!BB57&lt;X$85,10,(X$86-'Indicator Data'!BB57)/(X$86-X$85)*10)),1))</f>
        <v>6.5</v>
      </c>
      <c r="Y55" s="69">
        <f>IF('Indicator Data'!S57="No data","x",ROUND(IF('Indicator Data'!S57&gt;Y$86,10,IF('Indicator Data'!S57&lt;Y$85,0,10-(Y$86-'Indicator Data'!S57)/(Y$86-Y$85)*10)),1))</f>
        <v>0.9</v>
      </c>
      <c r="Z55" s="70">
        <f t="shared" si="10"/>
        <v>3.7</v>
      </c>
      <c r="AA55" s="71">
        <f t="shared" si="13"/>
        <v>3.5</v>
      </c>
      <c r="AB55" s="125"/>
    </row>
    <row r="56" spans="1:28" s="3" customFormat="1">
      <c r="A56" s="224" t="s">
        <v>3</v>
      </c>
      <c r="B56" s="90" t="s">
        <v>316</v>
      </c>
      <c r="C56" s="279" t="s">
        <v>386</v>
      </c>
      <c r="D56" s="69">
        <f>IF('Indicator Data'!AQ58="No data","x",ROUND(IF('Indicator Data'!AQ58&gt;D$86,0,IF('Indicator Data'!AQ58&lt;D$85,10,(D$86-'Indicator Data'!AQ58)/(D$86-D$85)*10)),1))</f>
        <v>5.0999999999999996</v>
      </c>
      <c r="E56" s="70">
        <f t="shared" si="4"/>
        <v>5.0999999999999996</v>
      </c>
      <c r="F56" s="69">
        <f>IF('Indicator Data'!AR58="No data","x",ROUND(IF('Indicator Data'!AR58&gt;F$86,0,IF('Indicator Data'!AR58&lt;F$85,10,(F$86-'Indicator Data'!AR58)/(F$86-F$85)*10)),1))</f>
        <v>1.8</v>
      </c>
      <c r="G56" s="69">
        <f>IF('Indicator Data'!AS58="No data","x",ROUND(IF('Indicator Data'!AS58&gt;G$86,0,IF('Indicator Data'!AS58&lt;G$85,10,(G$86-'Indicator Data'!AS58)/(G$86-G$85)*10)),1))</f>
        <v>2.1</v>
      </c>
      <c r="H56" s="70">
        <f t="shared" si="5"/>
        <v>2</v>
      </c>
      <c r="I56" s="150">
        <f>IF('Indicator Data'!AT58="No data","x",'Indicator Data'!AT58/'Indicator Data'!BD58)</f>
        <v>8.7443161944735924E-5</v>
      </c>
      <c r="J56" s="152">
        <f t="shared" si="14"/>
        <v>9.1</v>
      </c>
      <c r="K56" s="69">
        <f>IF('Indicator Data'!AU58="No data","x",ROUND(IF('Indicator Data'!AU58&gt;K$86,10,IF('Indicator Data'!AU58&lt;K$85,0,10-(K$86-'Indicator Data'!AU58)/(K$86-K$85)*10)),1))</f>
        <v>0</v>
      </c>
      <c r="L56" s="69">
        <f>IF('Indicator Data'!AV58="No data","x",ROUND(IF('Indicator Data'!AV58&gt;L$86,10,IF('Indicator Data'!AV58&lt;L$85,0,10-(L$86-'Indicator Data'!AV58)/(L$86-L$85)*10)),1))</f>
        <v>2.2000000000000002</v>
      </c>
      <c r="M56" s="69">
        <f t="shared" si="6"/>
        <v>2.2000000000000002</v>
      </c>
      <c r="N56" s="70">
        <f t="shared" si="7"/>
        <v>6.9</v>
      </c>
      <c r="O56" s="71">
        <f t="shared" si="11"/>
        <v>4.7</v>
      </c>
      <c r="P56" s="69">
        <f>IF('Indicator Data'!AW58="No data","x",ROUND(IF('Indicator Data'!AW58&gt;P$86,0,IF('Indicator Data'!AW58&lt;P$85,10,(P$86-'Indicator Data'!AW58)/(P$86-P$85)*10)),1))</f>
        <v>2.7</v>
      </c>
      <c r="Q56" s="69">
        <f>IF('Indicator Data'!AX58="No data","x",ROUND(IF('Indicator Data'!AX58&gt;Q$86,0,IF('Indicator Data'!AX58&lt;Q$85,10,(Q$86-'Indicator Data'!AX58)/(Q$86-Q$85)*10)),1))</f>
        <v>0.7</v>
      </c>
      <c r="R56" s="70">
        <f t="shared" si="8"/>
        <v>1.7</v>
      </c>
      <c r="S56" s="103">
        <f>IF('Indicator Data'!BA58="No data","x",'Indicator Data'!BA58/'Indicator Data'!BC58*100)</f>
        <v>7.8093631725406345</v>
      </c>
      <c r="T56" s="69">
        <f t="shared" si="12"/>
        <v>9.3000000000000007</v>
      </c>
      <c r="U56" s="69">
        <f>IF('Indicator Data'!AY58="No data","x",ROUND(IF('Indicator Data'!AY58&gt;U$86,0,IF('Indicator Data'!AY58&lt;U$85,10,(U$86-'Indicator Data'!AY58)/(U$86-U$85)*10)),1))</f>
        <v>0.7</v>
      </c>
      <c r="V56" s="69">
        <f>IF('Indicator Data'!AZ58="No data","x",ROUND(IF('Indicator Data'!AZ58&gt;V$86,0,IF('Indicator Data'!AZ58&lt;V$85,10,(V$86-'Indicator Data'!AZ58)/(V$86-V$85)*10)),1))</f>
        <v>4.0999999999999996</v>
      </c>
      <c r="W56" s="70">
        <f t="shared" si="9"/>
        <v>4.7</v>
      </c>
      <c r="X56" s="69">
        <f>IF('Indicator Data'!BB58="No data","x",ROUND(IF('Indicator Data'!BB58&gt;X$86,0,IF('Indicator Data'!BB58&lt;X$85,10,(X$86-'Indicator Data'!BB58)/(X$86-X$85)*10)),1))</f>
        <v>6.5</v>
      </c>
      <c r="Y56" s="69">
        <f>IF('Indicator Data'!S58="No data","x",ROUND(IF('Indicator Data'!S58&gt;Y$86,10,IF('Indicator Data'!S58&lt;Y$85,0,10-(Y$86-'Indicator Data'!S58)/(Y$86-Y$85)*10)),1))</f>
        <v>0</v>
      </c>
      <c r="Z56" s="70">
        <f t="shared" si="10"/>
        <v>3.3</v>
      </c>
      <c r="AA56" s="71">
        <f t="shared" si="13"/>
        <v>3.2</v>
      </c>
      <c r="AB56" s="125"/>
    </row>
    <row r="57" spans="1:28" s="3" customFormat="1">
      <c r="A57" s="224" t="s">
        <v>3</v>
      </c>
      <c r="B57" s="90" t="s">
        <v>317</v>
      </c>
      <c r="C57" s="279" t="s">
        <v>387</v>
      </c>
      <c r="D57" s="69">
        <f>IF('Indicator Data'!AQ59="No data","x",ROUND(IF('Indicator Data'!AQ59&gt;D$86,0,IF('Indicator Data'!AQ59&lt;D$85,10,(D$86-'Indicator Data'!AQ59)/(D$86-D$85)*10)),1))</f>
        <v>5.0999999999999996</v>
      </c>
      <c r="E57" s="70">
        <f t="shared" si="4"/>
        <v>5.0999999999999996</v>
      </c>
      <c r="F57" s="69">
        <f>IF('Indicator Data'!AR59="No data","x",ROUND(IF('Indicator Data'!AR59&gt;F$86,0,IF('Indicator Data'!AR59&lt;F$85,10,(F$86-'Indicator Data'!AR59)/(F$86-F$85)*10)),1))</f>
        <v>0</v>
      </c>
      <c r="G57" s="69">
        <f>IF('Indicator Data'!AS59="No data","x",ROUND(IF('Indicator Data'!AS59&gt;G$86,0,IF('Indicator Data'!AS59&lt;G$85,10,(G$86-'Indicator Data'!AS59)/(G$86-G$85)*10)),1))</f>
        <v>2.1</v>
      </c>
      <c r="H57" s="70">
        <f t="shared" si="5"/>
        <v>1.1000000000000001</v>
      </c>
      <c r="I57" s="150">
        <f>IF('Indicator Data'!AT59="No data","x",'Indicator Data'!AT59/'Indicator Data'!BD59)</f>
        <v>3.3077533739084412E-5</v>
      </c>
      <c r="J57" s="152">
        <f t="shared" si="14"/>
        <v>9.6999999999999993</v>
      </c>
      <c r="K57" s="69">
        <f>IF('Indicator Data'!AU59="No data","x",ROUND(IF('Indicator Data'!AU59&gt;K$86,10,IF('Indicator Data'!AU59&lt;K$85,0,10-(K$86-'Indicator Data'!AU59)/(K$86-K$85)*10)),1))</f>
        <v>0</v>
      </c>
      <c r="L57" s="69">
        <f>IF('Indicator Data'!AV59="No data","x",ROUND(IF('Indicator Data'!AV59&gt;L$86,10,IF('Indicator Data'!AV59&lt;L$85,0,10-(L$86-'Indicator Data'!AV59)/(L$86-L$85)*10)),1))</f>
        <v>2.2000000000000002</v>
      </c>
      <c r="M57" s="69">
        <f t="shared" si="6"/>
        <v>2.2000000000000002</v>
      </c>
      <c r="N57" s="70">
        <f t="shared" si="7"/>
        <v>7.6</v>
      </c>
      <c r="O57" s="71">
        <f t="shared" si="11"/>
        <v>4.5999999999999996</v>
      </c>
      <c r="P57" s="69">
        <f>IF('Indicator Data'!AW59="No data","x",ROUND(IF('Indicator Data'!AW59&gt;P$86,0,IF('Indicator Data'!AW59&lt;P$85,10,(P$86-'Indicator Data'!AW59)/(P$86-P$85)*10)),1))</f>
        <v>2.9</v>
      </c>
      <c r="Q57" s="69">
        <f>IF('Indicator Data'!AX59="No data","x",ROUND(IF('Indicator Data'!AX59&gt;Q$86,0,IF('Indicator Data'!AX59&lt;Q$85,10,(Q$86-'Indicator Data'!AX59)/(Q$86-Q$85)*10)),1))</f>
        <v>0.7</v>
      </c>
      <c r="R57" s="70">
        <f t="shared" si="8"/>
        <v>1.8</v>
      </c>
      <c r="S57" s="103">
        <f>IF('Indicator Data'!BA59="No data","x",'Indicator Data'!BA59/'Indicator Data'!BC59*100)</f>
        <v>5.0819933239544559</v>
      </c>
      <c r="T57" s="69">
        <f t="shared" si="12"/>
        <v>9.6</v>
      </c>
      <c r="U57" s="69">
        <f>IF('Indicator Data'!AY59="No data","x",ROUND(IF('Indicator Data'!AY59&gt;U$86,0,IF('Indicator Data'!AY59&lt;U$85,10,(U$86-'Indicator Data'!AY59)/(U$86-U$85)*10)),1))</f>
        <v>0.3</v>
      </c>
      <c r="V57" s="69">
        <f>IF('Indicator Data'!AZ59="No data","x",ROUND(IF('Indicator Data'!AZ59&gt;V$86,0,IF('Indicator Data'!AZ59&lt;V$85,10,(V$86-'Indicator Data'!AZ59)/(V$86-V$85)*10)),1))</f>
        <v>1.5</v>
      </c>
      <c r="W57" s="70">
        <f t="shared" si="9"/>
        <v>3.8</v>
      </c>
      <c r="X57" s="69">
        <f>IF('Indicator Data'!BB59="No data","x",ROUND(IF('Indicator Data'!BB59&gt;X$86,0,IF('Indicator Data'!BB59&lt;X$85,10,(X$86-'Indicator Data'!BB59)/(X$86-X$85)*10)),1))</f>
        <v>6.5</v>
      </c>
      <c r="Y57" s="69">
        <f>IF('Indicator Data'!S59="No data","x",ROUND(IF('Indicator Data'!S59&gt;Y$86,10,IF('Indicator Data'!S59&lt;Y$85,0,10-(Y$86-'Indicator Data'!S59)/(Y$86-Y$85)*10)),1))</f>
        <v>2.6</v>
      </c>
      <c r="Z57" s="70">
        <f t="shared" si="10"/>
        <v>4.5999999999999996</v>
      </c>
      <c r="AA57" s="71">
        <f t="shared" si="13"/>
        <v>3.4</v>
      </c>
      <c r="AB57" s="125"/>
    </row>
    <row r="58" spans="1:28" s="3" customFormat="1">
      <c r="A58" s="224" t="s">
        <v>3</v>
      </c>
      <c r="B58" s="90" t="s">
        <v>318</v>
      </c>
      <c r="C58" s="279" t="s">
        <v>388</v>
      </c>
      <c r="D58" s="69">
        <f>IF('Indicator Data'!AQ60="No data","x",ROUND(IF('Indicator Data'!AQ60&gt;D$86,0,IF('Indicator Data'!AQ60&lt;D$85,10,(D$86-'Indicator Data'!AQ60)/(D$86-D$85)*10)),1))</f>
        <v>5.0999999999999996</v>
      </c>
      <c r="E58" s="70">
        <f t="shared" si="4"/>
        <v>5.0999999999999996</v>
      </c>
      <c r="F58" s="69">
        <f>IF('Indicator Data'!AR60="No data","x",ROUND(IF('Indicator Data'!AR60&gt;F$86,0,IF('Indicator Data'!AR60&lt;F$85,10,(F$86-'Indicator Data'!AR60)/(F$86-F$85)*10)),1))</f>
        <v>6</v>
      </c>
      <c r="G58" s="69">
        <f>IF('Indicator Data'!AS60="No data","x",ROUND(IF('Indicator Data'!AS60&gt;G$86,0,IF('Indicator Data'!AS60&lt;G$85,10,(G$86-'Indicator Data'!AS60)/(G$86-G$85)*10)),1))</f>
        <v>2.1</v>
      </c>
      <c r="H58" s="70">
        <f t="shared" si="5"/>
        <v>4.3</v>
      </c>
      <c r="I58" s="150">
        <f>IF('Indicator Data'!AT60="No data","x",'Indicator Data'!AT60/'Indicator Data'!BD60)</f>
        <v>1.9007316023526036E-5</v>
      </c>
      <c r="J58" s="152">
        <f t="shared" si="14"/>
        <v>9.8000000000000007</v>
      </c>
      <c r="K58" s="69">
        <f>IF('Indicator Data'!AU60="No data","x",ROUND(IF('Indicator Data'!AU60&gt;K$86,10,IF('Indicator Data'!AU60&lt;K$85,0,10-(K$86-'Indicator Data'!AU60)/(K$86-K$85)*10)),1))</f>
        <v>0</v>
      </c>
      <c r="L58" s="69">
        <f>IF('Indicator Data'!AV60="No data","x",ROUND(IF('Indicator Data'!AV60&gt;L$86,10,IF('Indicator Data'!AV60&lt;L$85,0,10-(L$86-'Indicator Data'!AV60)/(L$86-L$85)*10)),1))</f>
        <v>2.2000000000000002</v>
      </c>
      <c r="M58" s="69">
        <f t="shared" si="6"/>
        <v>2.2000000000000002</v>
      </c>
      <c r="N58" s="70">
        <f t="shared" si="7"/>
        <v>7.7</v>
      </c>
      <c r="O58" s="71">
        <f t="shared" si="11"/>
        <v>5.7</v>
      </c>
      <c r="P58" s="69">
        <f>IF('Indicator Data'!AW60="No data","x",ROUND(IF('Indicator Data'!AW60&gt;P$86,0,IF('Indicator Data'!AW60&lt;P$85,10,(P$86-'Indicator Data'!AW60)/(P$86-P$85)*10)),1))</f>
        <v>4.8</v>
      </c>
      <c r="Q58" s="69">
        <f>IF('Indicator Data'!AX60="No data","x",ROUND(IF('Indicator Data'!AX60&gt;Q$86,0,IF('Indicator Data'!AX60&lt;Q$85,10,(Q$86-'Indicator Data'!AX60)/(Q$86-Q$85)*10)),1))</f>
        <v>0.7</v>
      </c>
      <c r="R58" s="70">
        <f t="shared" si="8"/>
        <v>2.8</v>
      </c>
      <c r="S58" s="103">
        <f>IF('Indicator Data'!BA60="No data","x",'Indicator Data'!BA60/'Indicator Data'!BC60*100)</f>
        <v>6.3207996949279908</v>
      </c>
      <c r="T58" s="69">
        <f t="shared" si="12"/>
        <v>9.5</v>
      </c>
      <c r="U58" s="69">
        <f>IF('Indicator Data'!AY60="No data","x",ROUND(IF('Indicator Data'!AY60&gt;U$86,0,IF('Indicator Data'!AY60&lt;U$85,10,(U$86-'Indicator Data'!AY60)/(U$86-U$85)*10)),1))</f>
        <v>0.3</v>
      </c>
      <c r="V58" s="69">
        <f>IF('Indicator Data'!AZ60="No data","x",ROUND(IF('Indicator Data'!AZ60&gt;V$86,0,IF('Indicator Data'!AZ60&lt;V$85,10,(V$86-'Indicator Data'!AZ60)/(V$86-V$85)*10)),1))</f>
        <v>4.2</v>
      </c>
      <c r="W58" s="70">
        <f t="shared" si="9"/>
        <v>4.7</v>
      </c>
      <c r="X58" s="69">
        <f>IF('Indicator Data'!BB60="No data","x",ROUND(IF('Indicator Data'!BB60&gt;X$86,0,IF('Indicator Data'!BB60&lt;X$85,10,(X$86-'Indicator Data'!BB60)/(X$86-X$85)*10)),1))</f>
        <v>6.5</v>
      </c>
      <c r="Y58" s="69">
        <f>IF('Indicator Data'!S60="No data","x",ROUND(IF('Indicator Data'!S60&gt;Y$86,10,IF('Indicator Data'!S60&lt;Y$85,0,10-(Y$86-'Indicator Data'!S60)/(Y$86-Y$85)*10)),1))</f>
        <v>1.9</v>
      </c>
      <c r="Z58" s="70">
        <f t="shared" si="10"/>
        <v>4.2</v>
      </c>
      <c r="AA58" s="71">
        <f t="shared" si="13"/>
        <v>3.9</v>
      </c>
      <c r="AB58" s="125"/>
    </row>
    <row r="59" spans="1:28" s="3" customFormat="1">
      <c r="A59" s="225" t="s">
        <v>3</v>
      </c>
      <c r="B59" s="90" t="s">
        <v>319</v>
      </c>
      <c r="C59" s="279" t="s">
        <v>389</v>
      </c>
      <c r="D59" s="69">
        <f>IF('Indicator Data'!AQ61="No data","x",ROUND(IF('Indicator Data'!AQ61&gt;D$86,0,IF('Indicator Data'!AQ61&lt;D$85,10,(D$86-'Indicator Data'!AQ61)/(D$86-D$85)*10)),1))</f>
        <v>5.0999999999999996</v>
      </c>
      <c r="E59" s="70">
        <f t="shared" si="4"/>
        <v>5.0999999999999996</v>
      </c>
      <c r="F59" s="69">
        <f>IF('Indicator Data'!AR61="No data","x",ROUND(IF('Indicator Data'!AR61&gt;F$86,0,IF('Indicator Data'!AR61&lt;F$85,10,(F$86-'Indicator Data'!AR61)/(F$86-F$85)*10)),1))</f>
        <v>0</v>
      </c>
      <c r="G59" s="69">
        <f>IF('Indicator Data'!AS61="No data","x",ROUND(IF('Indicator Data'!AS61&gt;G$86,0,IF('Indicator Data'!AS61&lt;G$85,10,(G$86-'Indicator Data'!AS61)/(G$86-G$85)*10)),1))</f>
        <v>2.1</v>
      </c>
      <c r="H59" s="70">
        <f t="shared" si="5"/>
        <v>1.1000000000000001</v>
      </c>
      <c r="I59" s="150">
        <f>IF('Indicator Data'!AT61="No data","x",'Indicator Data'!AT61/'Indicator Data'!BD61)</f>
        <v>0</v>
      </c>
      <c r="J59" s="152">
        <f t="shared" si="14"/>
        <v>10</v>
      </c>
      <c r="K59" s="69">
        <f>IF('Indicator Data'!AU61="No data","x",ROUND(IF('Indicator Data'!AU61&gt;K$86,10,IF('Indicator Data'!AU61&lt;K$85,0,10-(K$86-'Indicator Data'!AU61)/(K$86-K$85)*10)),1))</f>
        <v>0</v>
      </c>
      <c r="L59" s="69">
        <f>IF('Indicator Data'!AV61="No data","x",ROUND(IF('Indicator Data'!AV61&gt;L$86,10,IF('Indicator Data'!AV61&lt;L$85,0,10-(L$86-'Indicator Data'!AV61)/(L$86-L$85)*10)),1))</f>
        <v>2.2000000000000002</v>
      </c>
      <c r="M59" s="69">
        <f t="shared" si="6"/>
        <v>2.2000000000000002</v>
      </c>
      <c r="N59" s="70">
        <f t="shared" si="7"/>
        <v>8</v>
      </c>
      <c r="O59" s="71">
        <f t="shared" si="11"/>
        <v>4.7</v>
      </c>
      <c r="P59" s="69">
        <f>IF('Indicator Data'!AW61="No data","x",ROUND(IF('Indicator Data'!AW61&gt;P$86,0,IF('Indicator Data'!AW61&lt;P$85,10,(P$86-'Indicator Data'!AW61)/(P$86-P$85)*10)),1))</f>
        <v>2.9</v>
      </c>
      <c r="Q59" s="69">
        <f>IF('Indicator Data'!AX61="No data","x",ROUND(IF('Indicator Data'!AX61&gt;Q$86,0,IF('Indicator Data'!AX61&lt;Q$85,10,(Q$86-'Indicator Data'!AX61)/(Q$86-Q$85)*10)),1))</f>
        <v>0.7</v>
      </c>
      <c r="R59" s="70">
        <f t="shared" si="8"/>
        <v>1.8</v>
      </c>
      <c r="S59" s="103">
        <f>IF('Indicator Data'!BA61="No data","x",'Indicator Data'!BA61/'Indicator Data'!BC61*100)</f>
        <v>5.3470899670506089</v>
      </c>
      <c r="T59" s="69">
        <f t="shared" si="12"/>
        <v>9.6</v>
      </c>
      <c r="U59" s="69">
        <f>IF('Indicator Data'!AY61="No data","x",ROUND(IF('Indicator Data'!AY61&gt;U$86,0,IF('Indicator Data'!AY61&lt;U$85,10,(U$86-'Indicator Data'!AY61)/(U$86-U$85)*10)),1))</f>
        <v>1.3</v>
      </c>
      <c r="V59" s="69">
        <f>IF('Indicator Data'!AZ61="No data","x",ROUND(IF('Indicator Data'!AZ61&gt;V$86,0,IF('Indicator Data'!AZ61&lt;V$85,10,(V$86-'Indicator Data'!AZ61)/(V$86-V$85)*10)),1))</f>
        <v>3.6</v>
      </c>
      <c r="W59" s="70">
        <f t="shared" si="9"/>
        <v>4.8</v>
      </c>
      <c r="X59" s="69">
        <f>IF('Indicator Data'!BB61="No data","x",ROUND(IF('Indicator Data'!BB61&gt;X$86,0,IF('Indicator Data'!BB61&lt;X$85,10,(X$86-'Indicator Data'!BB61)/(X$86-X$85)*10)),1))</f>
        <v>6.5</v>
      </c>
      <c r="Y59" s="69">
        <f>IF('Indicator Data'!S61="No data","x",ROUND(IF('Indicator Data'!S61&gt;Y$86,10,IF('Indicator Data'!S61&lt;Y$85,0,10-(Y$86-'Indicator Data'!S61)/(Y$86-Y$85)*10)),1))</f>
        <v>1.3</v>
      </c>
      <c r="Z59" s="70">
        <f t="shared" si="10"/>
        <v>3.9</v>
      </c>
      <c r="AA59" s="71">
        <f t="shared" si="13"/>
        <v>3.5</v>
      </c>
      <c r="AB59" s="125"/>
    </row>
    <row r="60" spans="1:28" s="3" customFormat="1">
      <c r="A60" s="226" t="s">
        <v>5</v>
      </c>
      <c r="B60" s="228" t="s">
        <v>320</v>
      </c>
      <c r="C60" s="280" t="s">
        <v>390</v>
      </c>
      <c r="D60" s="259">
        <f>IF('Indicator Data'!AQ62="No data","x",ROUND(IF('Indicator Data'!AQ62&gt;D$86,0,IF('Indicator Data'!AQ62&lt;D$85,10,(D$86-'Indicator Data'!AQ62)/(D$86-D$85)*10)),1))</f>
        <v>6.6</v>
      </c>
      <c r="E60" s="260">
        <f t="shared" si="4"/>
        <v>6.6</v>
      </c>
      <c r="F60" s="259">
        <f>IF('Indicator Data'!AR62="No data","x",ROUND(IF('Indicator Data'!AR62&gt;F$86,0,IF('Indicator Data'!AR62&lt;F$85,10,(F$86-'Indicator Data'!AR62)/(F$86-F$85)*10)),1))</f>
        <v>10</v>
      </c>
      <c r="G60" s="259">
        <f>IF('Indicator Data'!AS62="No data","x",ROUND(IF('Indicator Data'!AS62&gt;G$86,0,IF('Indicator Data'!AS62&lt;G$85,10,(G$86-'Indicator Data'!AS62)/(G$86-G$85)*10)),1))</f>
        <v>10</v>
      </c>
      <c r="H60" s="260">
        <f t="shared" si="5"/>
        <v>10</v>
      </c>
      <c r="I60" s="261">
        <f>IF('Indicator Data'!AT62="No data","x",'Indicator Data'!AT62/'Indicator Data'!BD62)</f>
        <v>4.5785639958376693E-4</v>
      </c>
      <c r="J60" s="262">
        <f t="shared" si="14"/>
        <v>5.4</v>
      </c>
      <c r="K60" s="259">
        <f>IF('Indicator Data'!AU62="No data","x",ROUND(IF('Indicator Data'!AU62&gt;K$86,10,IF('Indicator Data'!AU62&lt;K$85,0,10-(K$86-'Indicator Data'!AU62)/(K$86-K$85)*10)),1))</f>
        <v>10</v>
      </c>
      <c r="L60" s="259">
        <f>IF('Indicator Data'!AV62="No data","x",ROUND(IF('Indicator Data'!AV62&gt;L$86,10,IF('Indicator Data'!AV62&lt;L$85,0,10-(L$86-'Indicator Data'!AV62)/(L$86-L$85)*10)),1))</f>
        <v>10</v>
      </c>
      <c r="M60" s="259">
        <f t="shared" si="6"/>
        <v>10</v>
      </c>
      <c r="N60" s="260">
        <f t="shared" si="7"/>
        <v>8.6</v>
      </c>
      <c r="O60" s="263">
        <f t="shared" si="11"/>
        <v>8.4</v>
      </c>
      <c r="P60" s="259">
        <f>IF('Indicator Data'!AW62="No data","x",ROUND(IF('Indicator Data'!AW62&gt;P$86,0,IF('Indicator Data'!AW62&lt;P$85,10,(P$86-'Indicator Data'!AW62)/(P$86-P$85)*10)),1))</f>
        <v>8.1</v>
      </c>
      <c r="Q60" s="259">
        <f>IF('Indicator Data'!AX62="No data","x",ROUND(IF('Indicator Data'!AX62&gt;Q$86,0,IF('Indicator Data'!AX62&lt;Q$85,10,(Q$86-'Indicator Data'!AX62)/(Q$86-Q$85)*10)),1))</f>
        <v>5.2</v>
      </c>
      <c r="R60" s="260">
        <f t="shared" si="8"/>
        <v>6.7</v>
      </c>
      <c r="S60" s="264">
        <f>IF('Indicator Data'!BA62="No data","x",'Indicator Data'!BA62/'Indicator Data'!BC62*100)</f>
        <v>8.0183396971410481</v>
      </c>
      <c r="T60" s="259">
        <f t="shared" si="12"/>
        <v>9.3000000000000007</v>
      </c>
      <c r="U60" s="259">
        <f>IF('Indicator Data'!AY62="No data","x",ROUND(IF('Indicator Data'!AY62&gt;U$86,0,IF('Indicator Data'!AY62&lt;U$85,10,(U$86-'Indicator Data'!AY62)/(U$86-U$85)*10)),1))</f>
        <v>1.7</v>
      </c>
      <c r="V60" s="259">
        <f>IF('Indicator Data'!AZ62="No data","x",ROUND(IF('Indicator Data'!AZ62&gt;V$86,0,IF('Indicator Data'!AZ62&lt;V$85,10,(V$86-'Indicator Data'!AZ62)/(V$86-V$85)*10)),1))</f>
        <v>8.6999999999999993</v>
      </c>
      <c r="W60" s="260">
        <f t="shared" si="9"/>
        <v>6.6</v>
      </c>
      <c r="X60" s="259">
        <f>IF('Indicator Data'!BB62="No data","x",ROUND(IF('Indicator Data'!BB62&gt;X$86,0,IF('Indicator Data'!BB62&lt;X$85,10,(X$86-'Indicator Data'!BB62)/(X$86-X$85)*10)),1))</f>
        <v>9.5</v>
      </c>
      <c r="Y60" s="259">
        <f>IF('Indicator Data'!S62="No data","x",ROUND(IF('Indicator Data'!S62&gt;Y$86,10,IF('Indicator Data'!S62&lt;Y$85,0,10-(Y$86-'Indicator Data'!S62)/(Y$86-Y$85)*10)),1))</f>
        <v>5.9</v>
      </c>
      <c r="Z60" s="260">
        <f t="shared" si="10"/>
        <v>7.7</v>
      </c>
      <c r="AA60" s="263">
        <f t="shared" si="13"/>
        <v>7</v>
      </c>
      <c r="AB60" s="125"/>
    </row>
    <row r="61" spans="1:28" s="3" customFormat="1">
      <c r="A61" s="224" t="s">
        <v>5</v>
      </c>
      <c r="B61" s="234" t="s">
        <v>735</v>
      </c>
      <c r="C61" s="281" t="s">
        <v>391</v>
      </c>
      <c r="D61" s="69">
        <f>IF('Indicator Data'!AQ63="No data","x",ROUND(IF('Indicator Data'!AQ63&gt;D$86,0,IF('Indicator Data'!AQ63&lt;D$85,10,(D$86-'Indicator Data'!AQ63)/(D$86-D$85)*10)),1))</f>
        <v>6.6</v>
      </c>
      <c r="E61" s="70">
        <f t="shared" si="4"/>
        <v>6.6</v>
      </c>
      <c r="F61" s="69">
        <f>IF('Indicator Data'!AR63="No data","x",ROUND(IF('Indicator Data'!AR63&gt;F$86,0,IF('Indicator Data'!AR63&lt;F$85,10,(F$86-'Indicator Data'!AR63)/(F$86-F$85)*10)),1))</f>
        <v>8.4</v>
      </c>
      <c r="G61" s="69">
        <f>IF('Indicator Data'!AS63="No data","x",ROUND(IF('Indicator Data'!AS63&gt;G$86,0,IF('Indicator Data'!AS63&lt;G$85,10,(G$86-'Indicator Data'!AS63)/(G$86-G$85)*10)),1))</f>
        <v>10</v>
      </c>
      <c r="H61" s="70">
        <f t="shared" si="5"/>
        <v>9.4</v>
      </c>
      <c r="I61" s="150">
        <f>IF('Indicator Data'!AT63="No data","x",'Indicator Data'!AT63/'Indicator Data'!BD63)</f>
        <v>1.2677484787018255E-4</v>
      </c>
      <c r="J61" s="152">
        <f t="shared" si="14"/>
        <v>8.6999999999999993</v>
      </c>
      <c r="K61" s="69">
        <f>IF('Indicator Data'!AU63="No data","x",ROUND(IF('Indicator Data'!AU63&gt;K$86,10,IF('Indicator Data'!AU63&lt;K$85,0,10-(K$86-'Indicator Data'!AU63)/(K$86-K$85)*10)),1))</f>
        <v>10</v>
      </c>
      <c r="L61" s="69">
        <f>IF('Indicator Data'!AV63="No data","x",ROUND(IF('Indicator Data'!AV63&gt;L$86,10,IF('Indicator Data'!AV63&lt;L$85,0,10-(L$86-'Indicator Data'!AV63)/(L$86-L$85)*10)),1))</f>
        <v>10</v>
      </c>
      <c r="M61" s="69">
        <f t="shared" si="6"/>
        <v>10</v>
      </c>
      <c r="N61" s="70">
        <f t="shared" si="7"/>
        <v>9.5</v>
      </c>
      <c r="O61" s="265">
        <f t="shared" si="11"/>
        <v>8.5</v>
      </c>
      <c r="P61" s="69">
        <f>IF('Indicator Data'!AW63="No data","x",ROUND(IF('Indicator Data'!AW63&gt;P$86,0,IF('Indicator Data'!AW63&lt;P$85,10,(P$86-'Indicator Data'!AW63)/(P$86-P$85)*10)),1))</f>
        <v>8.1</v>
      </c>
      <c r="Q61" s="69">
        <f>IF('Indicator Data'!AX63="No data","x",ROUND(IF('Indicator Data'!AX63&gt;Q$86,0,IF('Indicator Data'!AX63&lt;Q$85,10,(Q$86-'Indicator Data'!AX63)/(Q$86-Q$85)*10)),1))</f>
        <v>5.2</v>
      </c>
      <c r="R61" s="70">
        <f t="shared" si="8"/>
        <v>6.7</v>
      </c>
      <c r="S61" s="103">
        <f>IF('Indicator Data'!BA63="No data","x",'Indicator Data'!BA63/'Indicator Data'!BC63*100)</f>
        <v>320.34110514193952</v>
      </c>
      <c r="T61" s="69">
        <f t="shared" si="12"/>
        <v>0</v>
      </c>
      <c r="U61" s="69">
        <f>IF('Indicator Data'!AY63="No data","x",ROUND(IF('Indicator Data'!AY63&gt;U$86,0,IF('Indicator Data'!AY63&lt;U$85,10,(U$86-'Indicator Data'!AY63)/(U$86-U$85)*10)),1))</f>
        <v>1.7</v>
      </c>
      <c r="V61" s="69">
        <f>IF('Indicator Data'!AZ63="No data","x",ROUND(IF('Indicator Data'!AZ63&gt;V$86,0,IF('Indicator Data'!AZ63&lt;V$85,10,(V$86-'Indicator Data'!AZ63)/(V$86-V$85)*10)),1))</f>
        <v>8.6999999999999993</v>
      </c>
      <c r="W61" s="70">
        <f t="shared" si="9"/>
        <v>3.5</v>
      </c>
      <c r="X61" s="69">
        <f>IF('Indicator Data'!BB63="No data","x",ROUND(IF('Indicator Data'!BB63&gt;X$86,0,IF('Indicator Data'!BB63&lt;X$85,10,(X$86-'Indicator Data'!BB63)/(X$86-X$85)*10)),1))</f>
        <v>9.5</v>
      </c>
      <c r="Y61" s="69">
        <f>IF('Indicator Data'!S63="No data","x",ROUND(IF('Indicator Data'!S63&gt;Y$86,10,IF('Indicator Data'!S63&lt;Y$85,0,10-(Y$86-'Indicator Data'!S63)/(Y$86-Y$85)*10)),1))</f>
        <v>7.1</v>
      </c>
      <c r="Z61" s="70">
        <f t="shared" si="10"/>
        <v>8.3000000000000007</v>
      </c>
      <c r="AA61" s="265">
        <f t="shared" si="13"/>
        <v>6.2</v>
      </c>
      <c r="AB61" s="125"/>
    </row>
    <row r="62" spans="1:28" s="3" customFormat="1">
      <c r="A62" s="224" t="s">
        <v>5</v>
      </c>
      <c r="B62" s="234" t="s">
        <v>736</v>
      </c>
      <c r="C62" s="281" t="s">
        <v>392</v>
      </c>
      <c r="D62" s="69">
        <f>IF('Indicator Data'!AQ64="No data","x",ROUND(IF('Indicator Data'!AQ64&gt;D$86,0,IF('Indicator Data'!AQ64&lt;D$85,10,(D$86-'Indicator Data'!AQ64)/(D$86-D$85)*10)),1))</f>
        <v>6.6</v>
      </c>
      <c r="E62" s="70">
        <f t="shared" si="4"/>
        <v>6.6</v>
      </c>
      <c r="F62" s="69">
        <f>IF('Indicator Data'!AR64="No data","x",ROUND(IF('Indicator Data'!AR64&gt;F$86,0,IF('Indicator Data'!AR64&lt;F$85,10,(F$86-'Indicator Data'!AR64)/(F$86-F$85)*10)),1))</f>
        <v>10</v>
      </c>
      <c r="G62" s="69">
        <f>IF('Indicator Data'!AS64="No data","x",ROUND(IF('Indicator Data'!AS64&gt;G$86,0,IF('Indicator Data'!AS64&lt;G$85,10,(G$86-'Indicator Data'!AS64)/(G$86-G$85)*10)),1))</f>
        <v>10</v>
      </c>
      <c r="H62" s="70">
        <f t="shared" si="5"/>
        <v>10</v>
      </c>
      <c r="I62" s="150">
        <f>IF('Indicator Data'!AT64="No data","x",'Indicator Data'!AT64/'Indicator Data'!BD64)</f>
        <v>1.5865608959402706E-3</v>
      </c>
      <c r="J62" s="152">
        <f t="shared" si="14"/>
        <v>0</v>
      </c>
      <c r="K62" s="69">
        <f>IF('Indicator Data'!AU64="No data","x",ROUND(IF('Indicator Data'!AU64&gt;K$86,10,IF('Indicator Data'!AU64&lt;K$85,0,10-(K$86-'Indicator Data'!AU64)/(K$86-K$85)*10)),1))</f>
        <v>10</v>
      </c>
      <c r="L62" s="69">
        <f>IF('Indicator Data'!AV64="No data","x",ROUND(IF('Indicator Data'!AV64&gt;L$86,10,IF('Indicator Data'!AV64&lt;L$85,0,10-(L$86-'Indicator Data'!AV64)/(L$86-L$85)*10)),1))</f>
        <v>10</v>
      </c>
      <c r="M62" s="69">
        <f t="shared" si="6"/>
        <v>10</v>
      </c>
      <c r="N62" s="70">
        <f t="shared" si="7"/>
        <v>7.6</v>
      </c>
      <c r="O62" s="265">
        <f t="shared" si="11"/>
        <v>8.1</v>
      </c>
      <c r="P62" s="69">
        <f>IF('Indicator Data'!AW64="No data","x",ROUND(IF('Indicator Data'!AW64&gt;P$86,0,IF('Indicator Data'!AW64&lt;P$85,10,(P$86-'Indicator Data'!AW64)/(P$86-P$85)*10)),1))</f>
        <v>8.1</v>
      </c>
      <c r="Q62" s="69">
        <f>IF('Indicator Data'!AX64="No data","x",ROUND(IF('Indicator Data'!AX64&gt;Q$86,0,IF('Indicator Data'!AX64&lt;Q$85,10,(Q$86-'Indicator Data'!AX64)/(Q$86-Q$85)*10)),1))</f>
        <v>5.2</v>
      </c>
      <c r="R62" s="70">
        <f t="shared" si="8"/>
        <v>6.7</v>
      </c>
      <c r="S62" s="103">
        <f>IF('Indicator Data'!BA64="No data","x",'Indicator Data'!BA64/'Indicator Data'!BC64*100)</f>
        <v>4.5754959298133997</v>
      </c>
      <c r="T62" s="69">
        <f t="shared" si="12"/>
        <v>9.6</v>
      </c>
      <c r="U62" s="69">
        <f>IF('Indicator Data'!AY64="No data","x",ROUND(IF('Indicator Data'!AY64&gt;U$86,0,IF('Indicator Data'!AY64&lt;U$85,10,(U$86-'Indicator Data'!AY64)/(U$86-U$85)*10)),1))</f>
        <v>1.7</v>
      </c>
      <c r="V62" s="69">
        <f>IF('Indicator Data'!AZ64="No data","x",ROUND(IF('Indicator Data'!AZ64&gt;V$86,0,IF('Indicator Data'!AZ64&lt;V$85,10,(V$86-'Indicator Data'!AZ64)/(V$86-V$85)*10)),1))</f>
        <v>8.6999999999999993</v>
      </c>
      <c r="W62" s="70">
        <f t="shared" si="9"/>
        <v>6.7</v>
      </c>
      <c r="X62" s="69">
        <f>IF('Indicator Data'!BB64="No data","x",ROUND(IF('Indicator Data'!BB64&gt;X$86,0,IF('Indicator Data'!BB64&lt;X$85,10,(X$86-'Indicator Data'!BB64)/(X$86-X$85)*10)),1))</f>
        <v>9.5</v>
      </c>
      <c r="Y62" s="69">
        <f>IF('Indicator Data'!S64="No data","x",ROUND(IF('Indicator Data'!S64&gt;Y$86,10,IF('Indicator Data'!S64&lt;Y$85,0,10-(Y$86-'Indicator Data'!S64)/(Y$86-Y$85)*10)),1))</f>
        <v>10</v>
      </c>
      <c r="Z62" s="70">
        <f t="shared" si="10"/>
        <v>9.8000000000000007</v>
      </c>
      <c r="AA62" s="265">
        <f t="shared" si="13"/>
        <v>7.7</v>
      </c>
      <c r="AB62" s="125"/>
    </row>
    <row r="63" spans="1:28" s="3" customFormat="1">
      <c r="A63" s="224" t="s">
        <v>5</v>
      </c>
      <c r="B63" s="234" t="s">
        <v>321</v>
      </c>
      <c r="C63" s="281" t="s">
        <v>393</v>
      </c>
      <c r="D63" s="69">
        <f>IF('Indicator Data'!AQ65="No data","x",ROUND(IF('Indicator Data'!AQ65&gt;D$86,0,IF('Indicator Data'!AQ65&lt;D$85,10,(D$86-'Indicator Data'!AQ65)/(D$86-D$85)*10)),1))</f>
        <v>6.6</v>
      </c>
      <c r="E63" s="70">
        <f t="shared" si="4"/>
        <v>6.6</v>
      </c>
      <c r="F63" s="69">
        <f>IF('Indicator Data'!AR65="No data","x",ROUND(IF('Indicator Data'!AR65&gt;F$86,0,IF('Indicator Data'!AR65&lt;F$85,10,(F$86-'Indicator Data'!AR65)/(F$86-F$85)*10)),1))</f>
        <v>10</v>
      </c>
      <c r="G63" s="69">
        <f>IF('Indicator Data'!AS65="No data","x",ROUND(IF('Indicator Data'!AS65&gt;G$86,0,IF('Indicator Data'!AS65&lt;G$85,10,(G$86-'Indicator Data'!AS65)/(G$86-G$85)*10)),1))</f>
        <v>10</v>
      </c>
      <c r="H63" s="70">
        <f t="shared" si="5"/>
        <v>10</v>
      </c>
      <c r="I63" s="150">
        <f>IF('Indicator Data'!AT65="No data","x",'Indicator Data'!AT65/'Indicator Data'!BD65)</f>
        <v>1.480733636210668E-4</v>
      </c>
      <c r="J63" s="152">
        <f t="shared" si="14"/>
        <v>8.5</v>
      </c>
      <c r="K63" s="69">
        <f>IF('Indicator Data'!AU65="No data","x",ROUND(IF('Indicator Data'!AU65&gt;K$86,10,IF('Indicator Data'!AU65&lt;K$85,0,10-(K$86-'Indicator Data'!AU65)/(K$86-K$85)*10)),1))</f>
        <v>10</v>
      </c>
      <c r="L63" s="69">
        <f>IF('Indicator Data'!AV65="No data","x",ROUND(IF('Indicator Data'!AV65&gt;L$86,10,IF('Indicator Data'!AV65&lt;L$85,0,10-(L$86-'Indicator Data'!AV65)/(L$86-L$85)*10)),1))</f>
        <v>10</v>
      </c>
      <c r="M63" s="69">
        <f t="shared" si="6"/>
        <v>10</v>
      </c>
      <c r="N63" s="70">
        <f t="shared" si="7"/>
        <v>9.4</v>
      </c>
      <c r="O63" s="265">
        <f t="shared" si="11"/>
        <v>8.6999999999999993</v>
      </c>
      <c r="P63" s="69">
        <f>IF('Indicator Data'!AW65="No data","x",ROUND(IF('Indicator Data'!AW65&gt;P$86,0,IF('Indicator Data'!AW65&lt;P$85,10,(P$86-'Indicator Data'!AW65)/(P$86-P$85)*10)),1))</f>
        <v>8.1</v>
      </c>
      <c r="Q63" s="69">
        <f>IF('Indicator Data'!AX65="No data","x",ROUND(IF('Indicator Data'!AX65&gt;Q$86,0,IF('Indicator Data'!AX65&lt;Q$85,10,(Q$86-'Indicator Data'!AX65)/(Q$86-Q$85)*10)),1))</f>
        <v>5.2</v>
      </c>
      <c r="R63" s="70">
        <f t="shared" si="8"/>
        <v>6.7</v>
      </c>
      <c r="S63" s="103">
        <f>IF('Indicator Data'!BA65="No data","x",'Indicator Data'!BA65/'Indicator Data'!BC65*100)</f>
        <v>20.333946778315095</v>
      </c>
      <c r="T63" s="69">
        <f t="shared" si="12"/>
        <v>8</v>
      </c>
      <c r="U63" s="69">
        <f>IF('Indicator Data'!AY65="No data","x",ROUND(IF('Indicator Data'!AY65&gt;U$86,0,IF('Indicator Data'!AY65&lt;U$85,10,(U$86-'Indicator Data'!AY65)/(U$86-U$85)*10)),1))</f>
        <v>1.7</v>
      </c>
      <c r="V63" s="69">
        <f>IF('Indicator Data'!AZ65="No data","x",ROUND(IF('Indicator Data'!AZ65&gt;V$86,0,IF('Indicator Data'!AZ65&lt;V$85,10,(V$86-'Indicator Data'!AZ65)/(V$86-V$85)*10)),1))</f>
        <v>8.6999999999999993</v>
      </c>
      <c r="W63" s="70">
        <f t="shared" si="9"/>
        <v>6.1</v>
      </c>
      <c r="X63" s="69">
        <f>IF('Indicator Data'!BB65="No data","x",ROUND(IF('Indicator Data'!BB65&gt;X$86,0,IF('Indicator Data'!BB65&lt;X$85,10,(X$86-'Indicator Data'!BB65)/(X$86-X$85)*10)),1))</f>
        <v>9.5</v>
      </c>
      <c r="Y63" s="69">
        <f>IF('Indicator Data'!S65="No data","x",ROUND(IF('Indicator Data'!S65&gt;Y$86,10,IF('Indicator Data'!S65&lt;Y$85,0,10-(Y$86-'Indicator Data'!S65)/(Y$86-Y$85)*10)),1))</f>
        <v>2.2999999999999998</v>
      </c>
      <c r="Z63" s="70">
        <f t="shared" si="10"/>
        <v>5.9</v>
      </c>
      <c r="AA63" s="265">
        <f t="shared" si="13"/>
        <v>6.2</v>
      </c>
      <c r="AB63" s="125"/>
    </row>
    <row r="64" spans="1:28" s="3" customFormat="1">
      <c r="A64" s="227" t="s">
        <v>5</v>
      </c>
      <c r="B64" s="235" t="s">
        <v>322</v>
      </c>
      <c r="C64" s="282" t="s">
        <v>394</v>
      </c>
      <c r="D64" s="266">
        <f>IF('Indicator Data'!AQ66="No data","x",ROUND(IF('Indicator Data'!AQ66&gt;D$86,0,IF('Indicator Data'!AQ66&lt;D$85,10,(D$86-'Indicator Data'!AQ66)/(D$86-D$85)*10)),1))</f>
        <v>6.6</v>
      </c>
      <c r="E64" s="267">
        <f t="shared" si="4"/>
        <v>6.6</v>
      </c>
      <c r="F64" s="266">
        <f>IF('Indicator Data'!AR66="No data","x",ROUND(IF('Indicator Data'!AR66&gt;F$86,0,IF('Indicator Data'!AR66&lt;F$85,10,(F$86-'Indicator Data'!AR66)/(F$86-F$85)*10)),1))</f>
        <v>10</v>
      </c>
      <c r="G64" s="266">
        <f>IF('Indicator Data'!AS66="No data","x",ROUND(IF('Indicator Data'!AS66&gt;G$86,0,IF('Indicator Data'!AS66&lt;G$85,10,(G$86-'Indicator Data'!AS66)/(G$86-G$85)*10)),1))</f>
        <v>10</v>
      </c>
      <c r="H64" s="267">
        <f t="shared" si="5"/>
        <v>10</v>
      </c>
      <c r="I64" s="268">
        <f>IF('Indicator Data'!AT66="No data","x",'Indicator Data'!AT66/'Indicator Data'!BD66)</f>
        <v>2.5860313581755245E-4</v>
      </c>
      <c r="J64" s="269">
        <f t="shared" si="14"/>
        <v>7.4</v>
      </c>
      <c r="K64" s="266">
        <f>IF('Indicator Data'!AU66="No data","x",ROUND(IF('Indicator Data'!AU66&gt;K$86,10,IF('Indicator Data'!AU66&lt;K$85,0,10-(K$86-'Indicator Data'!AU66)/(K$86-K$85)*10)),1))</f>
        <v>10</v>
      </c>
      <c r="L64" s="266">
        <f>IF('Indicator Data'!AV66="No data","x",ROUND(IF('Indicator Data'!AV66&gt;L$86,10,IF('Indicator Data'!AV66&lt;L$85,0,10-(L$86-'Indicator Data'!AV66)/(L$86-L$85)*10)),1))</f>
        <v>10</v>
      </c>
      <c r="M64" s="266">
        <f t="shared" si="6"/>
        <v>10</v>
      </c>
      <c r="N64" s="267">
        <f t="shared" si="7"/>
        <v>9.1</v>
      </c>
      <c r="O64" s="270">
        <f t="shared" si="11"/>
        <v>8.6</v>
      </c>
      <c r="P64" s="266">
        <f>IF('Indicator Data'!AW66="No data","x",ROUND(IF('Indicator Data'!AW66&gt;P$86,0,IF('Indicator Data'!AW66&lt;P$85,10,(P$86-'Indicator Data'!AW66)/(P$86-P$85)*10)),1))</f>
        <v>8.1</v>
      </c>
      <c r="Q64" s="266">
        <f>IF('Indicator Data'!AX66="No data","x",ROUND(IF('Indicator Data'!AX66&gt;Q$86,0,IF('Indicator Data'!AX66&lt;Q$85,10,(Q$86-'Indicator Data'!AX66)/(Q$86-Q$85)*10)),1))</f>
        <v>5.2</v>
      </c>
      <c r="R64" s="267">
        <f t="shared" si="8"/>
        <v>6.7</v>
      </c>
      <c r="S64" s="271">
        <f>IF('Indicator Data'!BA66="No data","x",'Indicator Data'!BA66/'Indicator Data'!BC66*100)</f>
        <v>18.852867036157825</v>
      </c>
      <c r="T64" s="266">
        <f t="shared" si="12"/>
        <v>8.1999999999999993</v>
      </c>
      <c r="U64" s="266">
        <f>IF('Indicator Data'!AY66="No data","x",ROUND(IF('Indicator Data'!AY66&gt;U$86,0,IF('Indicator Data'!AY66&lt;U$85,10,(U$86-'Indicator Data'!AY66)/(U$86-U$85)*10)),1))</f>
        <v>1.7</v>
      </c>
      <c r="V64" s="266">
        <f>IF('Indicator Data'!AZ66="No data","x",ROUND(IF('Indicator Data'!AZ66&gt;V$86,0,IF('Indicator Data'!AZ66&lt;V$85,10,(V$86-'Indicator Data'!AZ66)/(V$86-V$85)*10)),1))</f>
        <v>8.6999999999999993</v>
      </c>
      <c r="W64" s="267">
        <f t="shared" si="9"/>
        <v>6.2</v>
      </c>
      <c r="X64" s="266">
        <f>IF('Indicator Data'!BB66="No data","x",ROUND(IF('Indicator Data'!BB66&gt;X$86,0,IF('Indicator Data'!BB66&lt;X$85,10,(X$86-'Indicator Data'!BB66)/(X$86-X$85)*10)),1))</f>
        <v>9.5</v>
      </c>
      <c r="Y64" s="266">
        <f>IF('Indicator Data'!S66="No data","x",ROUND(IF('Indicator Data'!S66&gt;Y$86,10,IF('Indicator Data'!S66&lt;Y$85,0,10-(Y$86-'Indicator Data'!S66)/(Y$86-Y$85)*10)),1))</f>
        <v>5.2</v>
      </c>
      <c r="Z64" s="267">
        <f t="shared" si="10"/>
        <v>7.4</v>
      </c>
      <c r="AA64" s="270">
        <f t="shared" si="13"/>
        <v>6.8</v>
      </c>
      <c r="AB64" s="125"/>
    </row>
    <row r="65" spans="1:28" s="3" customFormat="1">
      <c r="A65" s="224" t="s">
        <v>6</v>
      </c>
      <c r="B65" s="90" t="s">
        <v>323</v>
      </c>
      <c r="C65" s="279" t="s">
        <v>395</v>
      </c>
      <c r="D65" s="69">
        <f>IF('Indicator Data'!AQ67="No data","x",ROUND(IF('Indicator Data'!AQ67&gt;D$86,0,IF('Indicator Data'!AQ67&lt;D$85,10,(D$86-'Indicator Data'!AQ67)/(D$86-D$85)*10)),1))</f>
        <v>6.7</v>
      </c>
      <c r="E65" s="70">
        <f t="shared" si="4"/>
        <v>6.7</v>
      </c>
      <c r="F65" s="69">
        <f>IF('Indicator Data'!AR67="No data","x",ROUND(IF('Indicator Data'!AR67&gt;F$86,0,IF('Indicator Data'!AR67&lt;F$85,10,(F$86-'Indicator Data'!AR67)/(F$86-F$85)*10)),1))</f>
        <v>1</v>
      </c>
      <c r="G65" s="69">
        <f>IF('Indicator Data'!AS67="No data","x",ROUND(IF('Indicator Data'!AS67&gt;G$86,0,IF('Indicator Data'!AS67&lt;G$85,10,(G$86-'Indicator Data'!AS67)/(G$86-G$85)*10)),1))</f>
        <v>1.6</v>
      </c>
      <c r="H65" s="70">
        <f t="shared" si="5"/>
        <v>1.3</v>
      </c>
      <c r="I65" s="150">
        <f>IF('Indicator Data'!AT67="No data","x",'Indicator Data'!AT67/'Indicator Data'!BD67)</f>
        <v>1.8085106382978723E-4</v>
      </c>
      <c r="J65" s="152">
        <f t="shared" ref="J65:J84" si="15">IF(I65="x","x",ROUND(IF(I65&gt;J$86,0,IF(I65&lt;J$85,10,(J$86-I65)/(J$86-J$85)*10)),1))</f>
        <v>8.1999999999999993</v>
      </c>
      <c r="K65" s="69">
        <f>IF('Indicator Data'!AU67="No data","x",ROUND(IF('Indicator Data'!AU67&gt;K$86,10,IF('Indicator Data'!AU67&lt;K$85,0,10-(K$86-'Indicator Data'!AU67)/(K$86-K$85)*10)),1))</f>
        <v>0</v>
      </c>
      <c r="L65" s="69">
        <f>IF('Indicator Data'!AV67="No data","x",ROUND(IF('Indicator Data'!AV67&gt;L$86,10,IF('Indicator Data'!AV67&lt;L$85,0,10-(L$86-'Indicator Data'!AV67)/(L$86-L$85)*10)),1))</f>
        <v>0</v>
      </c>
      <c r="M65" s="69">
        <f t="shared" si="6"/>
        <v>0</v>
      </c>
      <c r="N65" s="70">
        <f t="shared" si="7"/>
        <v>5.4</v>
      </c>
      <c r="O65" s="71">
        <f t="shared" ref="O65:O84" si="16">ROUND(AVERAGE(E65,H65,N65),1)</f>
        <v>4.5</v>
      </c>
      <c r="P65" s="69">
        <f>IF('Indicator Data'!AW67="No data","x",ROUND(IF('Indicator Data'!AW67&gt;P$86,0,IF('Indicator Data'!AW67&lt;P$85,10,(P$86-'Indicator Data'!AW67)/(P$86-P$85)*10)),1))</f>
        <v>8.5</v>
      </c>
      <c r="Q65" s="69">
        <f>IF('Indicator Data'!AX67="No data","x",ROUND(IF('Indicator Data'!AX67&gt;Q$86,0,IF('Indicator Data'!AX67&lt;Q$85,10,(Q$86-'Indicator Data'!AX67)/(Q$86-Q$85)*10)),1))</f>
        <v>2.8</v>
      </c>
      <c r="R65" s="70">
        <f t="shared" si="8"/>
        <v>5.7</v>
      </c>
      <c r="S65" s="103">
        <f>IF('Indicator Data'!BA67="No data","x",'Indicator Data'!BA67/'Indicator Data'!BC67*100)</f>
        <v>5.3888357585609459</v>
      </c>
      <c r="T65" s="69">
        <f t="shared" ref="T65:T84" si="17">IF(S65="x","x",ROUND(IF(S65&gt;T$86,0,IF(S65&lt;T$85,10,(T$86-S65)/(T$86-T$85)*10)),1))</f>
        <v>9.6</v>
      </c>
      <c r="U65" s="69">
        <f>IF('Indicator Data'!AY67="No data","x",ROUND(IF('Indicator Data'!AY67&gt;U$86,0,IF('Indicator Data'!AY67&lt;U$85,10,(U$86-'Indicator Data'!AY67)/(U$86-U$85)*10)),1))</f>
        <v>10</v>
      </c>
      <c r="V65" s="69">
        <f>IF('Indicator Data'!AZ67="No data","x",ROUND(IF('Indicator Data'!AZ67&gt;V$86,0,IF('Indicator Data'!AZ67&lt;V$85,10,(V$86-'Indicator Data'!AZ67)/(V$86-V$85)*10)),1))</f>
        <v>10</v>
      </c>
      <c r="W65" s="70">
        <f t="shared" si="9"/>
        <v>9.9</v>
      </c>
      <c r="X65" s="69">
        <f>IF('Indicator Data'!BB67="No data","x",ROUND(IF('Indicator Data'!BB67&gt;X$86,0,IF('Indicator Data'!BB67&lt;X$85,10,(X$86-'Indicator Data'!BB67)/(X$86-X$85)*10)),1))</f>
        <v>9.1</v>
      </c>
      <c r="Y65" s="69">
        <f>IF('Indicator Data'!S67="No data","x",ROUND(IF('Indicator Data'!S67&gt;Y$86,10,IF('Indicator Data'!S67&lt;Y$85,0,10-(Y$86-'Indicator Data'!S67)/(Y$86-Y$85)*10)),1))</f>
        <v>7</v>
      </c>
      <c r="Z65" s="70">
        <f t="shared" si="10"/>
        <v>8.1</v>
      </c>
      <c r="AA65" s="71">
        <f t="shared" ref="AA65:AA84" si="18">ROUND(AVERAGE(W65,R65,Z65),1)</f>
        <v>7.9</v>
      </c>
      <c r="AB65" s="125"/>
    </row>
    <row r="66" spans="1:28" s="3" customFormat="1">
      <c r="A66" s="224" t="s">
        <v>6</v>
      </c>
      <c r="B66" s="90" t="s">
        <v>737</v>
      </c>
      <c r="C66" s="279" t="s">
        <v>396</v>
      </c>
      <c r="D66" s="69">
        <f>IF('Indicator Data'!AQ68="No data","x",ROUND(IF('Indicator Data'!AQ68&gt;D$86,0,IF('Indicator Data'!AQ68&lt;D$85,10,(D$86-'Indicator Data'!AQ68)/(D$86-D$85)*10)),1))</f>
        <v>6.7</v>
      </c>
      <c r="E66" s="70">
        <f t="shared" ref="E66:E84" si="19">D66</f>
        <v>6.7</v>
      </c>
      <c r="F66" s="69">
        <f>IF('Indicator Data'!AR68="No data","x",ROUND(IF('Indicator Data'!AR68&gt;F$86,0,IF('Indicator Data'!AR68&lt;F$85,10,(F$86-'Indicator Data'!AR68)/(F$86-F$85)*10)),1))</f>
        <v>0</v>
      </c>
      <c r="G66" s="69">
        <f>IF('Indicator Data'!AS68="No data","x",ROUND(IF('Indicator Data'!AS68&gt;G$86,0,IF('Indicator Data'!AS68&lt;G$85,10,(G$86-'Indicator Data'!AS68)/(G$86-G$85)*10)),1))</f>
        <v>1.6</v>
      </c>
      <c r="H66" s="70">
        <f t="shared" ref="H66:H84" si="20">ROUND(IF(F66="x",G66,IF(G66="x",F66,(10-GEOMEAN(((10-F66)/10*9+1),((10-G66)/10*9+1))))/9*10),1)</f>
        <v>0.8</v>
      </c>
      <c r="I66" s="150">
        <f>IF('Indicator Data'!AT68="No data","x",'Indicator Data'!AT68/'Indicator Data'!BD68)</f>
        <v>9.8394495412844037E-4</v>
      </c>
      <c r="J66" s="152">
        <f t="shared" si="15"/>
        <v>0.2</v>
      </c>
      <c r="K66" s="69">
        <f>IF('Indicator Data'!AU68="No data","x",ROUND(IF('Indicator Data'!AU68&gt;K$86,10,IF('Indicator Data'!AU68&lt;K$85,0,10-(K$86-'Indicator Data'!AU68)/(K$86-K$85)*10)),1))</f>
        <v>0</v>
      </c>
      <c r="L66" s="69">
        <f>IF('Indicator Data'!AV68="No data","x",ROUND(IF('Indicator Data'!AV68&gt;L$86,10,IF('Indicator Data'!AV68&lt;L$85,0,10-(L$86-'Indicator Data'!AV68)/(L$86-L$85)*10)),1))</f>
        <v>0</v>
      </c>
      <c r="M66" s="69">
        <f t="shared" ref="M66:M84" si="21">MAX(K66,L66)</f>
        <v>0</v>
      </c>
      <c r="N66" s="70">
        <f t="shared" ref="N66:N84" si="22">ROUND(IF(J66="x",M66,IF(M66="x",J66,(10-GEOMEAN(((10-J66)/10*9+1),((10-M66)/10*9+1))))/9*10),1)</f>
        <v>0.1</v>
      </c>
      <c r="O66" s="71">
        <f t="shared" si="16"/>
        <v>2.5</v>
      </c>
      <c r="P66" s="69">
        <f>IF('Indicator Data'!AW68="No data","x",ROUND(IF('Indicator Data'!AW68&gt;P$86,0,IF('Indicator Data'!AW68&lt;P$85,10,(P$86-'Indicator Data'!AW68)/(P$86-P$85)*10)),1))</f>
        <v>8.5</v>
      </c>
      <c r="Q66" s="69">
        <f>IF('Indicator Data'!AX68="No data","x",ROUND(IF('Indicator Data'!AX68&gt;Q$86,0,IF('Indicator Data'!AX68&lt;Q$85,10,(Q$86-'Indicator Data'!AX68)/(Q$86-Q$85)*10)),1))</f>
        <v>2.8</v>
      </c>
      <c r="R66" s="70">
        <f t="shared" ref="R66:R84" si="23">IF(AND(P66="x",Q66="x"),"x",ROUND(AVERAGE(P66,Q66),1))</f>
        <v>5.7</v>
      </c>
      <c r="S66" s="103">
        <f>IF('Indicator Data'!BA68="No data","x",'Indicator Data'!BA68/'Indicator Data'!BC68*100)</f>
        <v>473.55605901756644</v>
      </c>
      <c r="T66" s="69">
        <f t="shared" si="17"/>
        <v>0</v>
      </c>
      <c r="U66" s="69">
        <f>IF('Indicator Data'!AY68="No data","x",ROUND(IF('Indicator Data'!AY68&gt;U$86,0,IF('Indicator Data'!AY68&lt;U$85,10,(U$86-'Indicator Data'!AY68)/(U$86-U$85)*10)),1))</f>
        <v>10</v>
      </c>
      <c r="V66" s="69">
        <f>IF('Indicator Data'!AZ68="No data","x",ROUND(IF('Indicator Data'!AZ68&gt;V$86,0,IF('Indicator Data'!AZ68&lt;V$85,10,(V$86-'Indicator Data'!AZ68)/(V$86-V$85)*10)),1))</f>
        <v>10</v>
      </c>
      <c r="W66" s="70">
        <f t="shared" ref="W66:W84" si="24">IF(AND(T66="x",U66="x",V66="x"),"x",ROUND(AVERAGE(T66,V66,U66),1))</f>
        <v>6.7</v>
      </c>
      <c r="X66" s="69">
        <f>IF('Indicator Data'!BB68="No data","x",ROUND(IF('Indicator Data'!BB68&gt;X$86,0,IF('Indicator Data'!BB68&lt;X$85,10,(X$86-'Indicator Data'!BB68)/(X$86-X$85)*10)),1))</f>
        <v>9.1</v>
      </c>
      <c r="Y66" s="69">
        <f>IF('Indicator Data'!S68="No data","x",ROUND(IF('Indicator Data'!S68&gt;Y$86,10,IF('Indicator Data'!S68&lt;Y$85,0,10-(Y$86-'Indicator Data'!S68)/(Y$86-Y$85)*10)),1))</f>
        <v>7</v>
      </c>
      <c r="Z66" s="70">
        <f t="shared" ref="Z66:Z84" si="25">IF(AND(X66="x",Y66="x"),"x",ROUND(AVERAGE(X66,Y66),1))</f>
        <v>8.1</v>
      </c>
      <c r="AA66" s="71">
        <f t="shared" si="18"/>
        <v>6.8</v>
      </c>
      <c r="AB66" s="125"/>
    </row>
    <row r="67" spans="1:28" s="3" customFormat="1">
      <c r="A67" s="224" t="s">
        <v>6</v>
      </c>
      <c r="B67" s="90" t="s">
        <v>324</v>
      </c>
      <c r="C67" s="279" t="s">
        <v>397</v>
      </c>
      <c r="D67" s="69">
        <f>IF('Indicator Data'!AQ69="No data","x",ROUND(IF('Indicator Data'!AQ69&gt;D$86,0,IF('Indicator Data'!AQ69&lt;D$85,10,(D$86-'Indicator Data'!AQ69)/(D$86-D$85)*10)),1))</f>
        <v>6.7</v>
      </c>
      <c r="E67" s="70">
        <f t="shared" si="19"/>
        <v>6.7</v>
      </c>
      <c r="F67" s="69">
        <f>IF('Indicator Data'!AR69="No data","x",ROUND(IF('Indicator Data'!AR69&gt;F$86,0,IF('Indicator Data'!AR69&lt;F$85,10,(F$86-'Indicator Data'!AR69)/(F$86-F$85)*10)),1))</f>
        <v>0</v>
      </c>
      <c r="G67" s="69">
        <f>IF('Indicator Data'!AS69="No data","x",ROUND(IF('Indicator Data'!AS69&gt;G$86,0,IF('Indicator Data'!AS69&lt;G$85,10,(G$86-'Indicator Data'!AS69)/(G$86-G$85)*10)),1))</f>
        <v>1.6</v>
      </c>
      <c r="H67" s="70">
        <f t="shared" si="20"/>
        <v>0.8</v>
      </c>
      <c r="I67" s="150">
        <f>IF('Indicator Data'!AT69="No data","x",'Indicator Data'!AT69/'Indicator Data'!BD69)</f>
        <v>5.5776173285198552E-4</v>
      </c>
      <c r="J67" s="152">
        <f t="shared" si="15"/>
        <v>4.4000000000000004</v>
      </c>
      <c r="K67" s="69">
        <f>IF('Indicator Data'!AU69="No data","x",ROUND(IF('Indicator Data'!AU69&gt;K$86,10,IF('Indicator Data'!AU69&lt;K$85,0,10-(K$86-'Indicator Data'!AU69)/(K$86-K$85)*10)),1))</f>
        <v>0</v>
      </c>
      <c r="L67" s="69">
        <f>IF('Indicator Data'!AV69="No data","x",ROUND(IF('Indicator Data'!AV69&gt;L$86,10,IF('Indicator Data'!AV69&lt;L$85,0,10-(L$86-'Indicator Data'!AV69)/(L$86-L$85)*10)),1))</f>
        <v>0</v>
      </c>
      <c r="M67" s="69">
        <f t="shared" si="21"/>
        <v>0</v>
      </c>
      <c r="N67" s="70">
        <f t="shared" si="22"/>
        <v>2.5</v>
      </c>
      <c r="O67" s="71">
        <f t="shared" si="16"/>
        <v>3.3</v>
      </c>
      <c r="P67" s="69">
        <f>IF('Indicator Data'!AW69="No data","x",ROUND(IF('Indicator Data'!AW69&gt;P$86,0,IF('Indicator Data'!AW69&lt;P$85,10,(P$86-'Indicator Data'!AW69)/(P$86-P$85)*10)),1))</f>
        <v>8.5</v>
      </c>
      <c r="Q67" s="69">
        <f>IF('Indicator Data'!AX69="No data","x",ROUND(IF('Indicator Data'!AX69&gt;Q$86,0,IF('Indicator Data'!AX69&lt;Q$85,10,(Q$86-'Indicator Data'!AX69)/(Q$86-Q$85)*10)),1))</f>
        <v>2.8</v>
      </c>
      <c r="R67" s="70">
        <f t="shared" si="23"/>
        <v>5.7</v>
      </c>
      <c r="S67" s="103">
        <f>IF('Indicator Data'!BA69="No data","x",'Indicator Data'!BA69/'Indicator Data'!BC69*100)</f>
        <v>2.5513609449296064</v>
      </c>
      <c r="T67" s="69">
        <f t="shared" si="17"/>
        <v>9.8000000000000007</v>
      </c>
      <c r="U67" s="69">
        <f>IF('Indicator Data'!AY69="No data","x",ROUND(IF('Indicator Data'!AY69&gt;U$86,0,IF('Indicator Data'!AY69&lt;U$85,10,(U$86-'Indicator Data'!AY69)/(U$86-U$85)*10)),1))</f>
        <v>10</v>
      </c>
      <c r="V67" s="69">
        <f>IF('Indicator Data'!AZ69="No data","x",ROUND(IF('Indicator Data'!AZ69&gt;V$86,0,IF('Indicator Data'!AZ69&lt;V$85,10,(V$86-'Indicator Data'!AZ69)/(V$86-V$85)*10)),1))</f>
        <v>10</v>
      </c>
      <c r="W67" s="70">
        <f t="shared" si="24"/>
        <v>9.9</v>
      </c>
      <c r="X67" s="69">
        <f>IF('Indicator Data'!BB69="No data","x",ROUND(IF('Indicator Data'!BB69&gt;X$86,0,IF('Indicator Data'!BB69&lt;X$85,10,(X$86-'Indicator Data'!BB69)/(X$86-X$85)*10)),1))</f>
        <v>9.1</v>
      </c>
      <c r="Y67" s="69">
        <f>IF('Indicator Data'!S69="No data","x",ROUND(IF('Indicator Data'!S69&gt;Y$86,10,IF('Indicator Data'!S69&lt;Y$85,0,10-(Y$86-'Indicator Data'!S69)/(Y$86-Y$85)*10)),1))</f>
        <v>7</v>
      </c>
      <c r="Z67" s="70">
        <f t="shared" si="25"/>
        <v>8.1</v>
      </c>
      <c r="AA67" s="71">
        <f t="shared" si="18"/>
        <v>7.9</v>
      </c>
      <c r="AB67" s="125"/>
    </row>
    <row r="68" spans="1:28" s="3" customFormat="1">
      <c r="A68" s="224" t="s">
        <v>6</v>
      </c>
      <c r="B68" s="90" t="s">
        <v>325</v>
      </c>
      <c r="C68" s="279" t="s">
        <v>398</v>
      </c>
      <c r="D68" s="69">
        <f>IF('Indicator Data'!AQ70="No data","x",ROUND(IF('Indicator Data'!AQ70&gt;D$86,0,IF('Indicator Data'!AQ70&lt;D$85,10,(D$86-'Indicator Data'!AQ70)/(D$86-D$85)*10)),1))</f>
        <v>6.7</v>
      </c>
      <c r="E68" s="70">
        <f t="shared" si="19"/>
        <v>6.7</v>
      </c>
      <c r="F68" s="69">
        <f>IF('Indicator Data'!AR70="No data","x",ROUND(IF('Indicator Data'!AR70&gt;F$86,0,IF('Indicator Data'!AR70&lt;F$85,10,(F$86-'Indicator Data'!AR70)/(F$86-F$85)*10)),1))</f>
        <v>8</v>
      </c>
      <c r="G68" s="69">
        <f>IF('Indicator Data'!AS70="No data","x",ROUND(IF('Indicator Data'!AS70&gt;G$86,0,IF('Indicator Data'!AS70&lt;G$85,10,(G$86-'Indicator Data'!AS70)/(G$86-G$85)*10)),1))</f>
        <v>1.6</v>
      </c>
      <c r="H68" s="70">
        <f t="shared" si="20"/>
        <v>5.7</v>
      </c>
      <c r="I68" s="150">
        <f>IF('Indicator Data'!AT70="No data","x",'Indicator Data'!AT70/'Indicator Data'!BD70)</f>
        <v>6.056625802685347E-4</v>
      </c>
      <c r="J68" s="152">
        <f t="shared" si="15"/>
        <v>3.9</v>
      </c>
      <c r="K68" s="69">
        <f>IF('Indicator Data'!AU70="No data","x",ROUND(IF('Indicator Data'!AU70&gt;K$86,10,IF('Indicator Data'!AU70&lt;K$85,0,10-(K$86-'Indicator Data'!AU70)/(K$86-K$85)*10)),1))</f>
        <v>0</v>
      </c>
      <c r="L68" s="69">
        <f>IF('Indicator Data'!AV70="No data","x",ROUND(IF('Indicator Data'!AV70&gt;L$86,10,IF('Indicator Data'!AV70&lt;L$85,0,10-(L$86-'Indicator Data'!AV70)/(L$86-L$85)*10)),1))</f>
        <v>0</v>
      </c>
      <c r="M68" s="69">
        <f t="shared" si="21"/>
        <v>0</v>
      </c>
      <c r="N68" s="70">
        <f t="shared" si="22"/>
        <v>2.2000000000000002</v>
      </c>
      <c r="O68" s="71">
        <f t="shared" si="16"/>
        <v>4.9000000000000004</v>
      </c>
      <c r="P68" s="69">
        <f>IF('Indicator Data'!AW70="No data","x",ROUND(IF('Indicator Data'!AW70&gt;P$86,0,IF('Indicator Data'!AW70&lt;P$85,10,(P$86-'Indicator Data'!AW70)/(P$86-P$85)*10)),1))</f>
        <v>8.5</v>
      </c>
      <c r="Q68" s="69">
        <f>IF('Indicator Data'!AX70="No data","x",ROUND(IF('Indicator Data'!AX70&gt;Q$86,0,IF('Indicator Data'!AX70&lt;Q$85,10,(Q$86-'Indicator Data'!AX70)/(Q$86-Q$85)*10)),1))</f>
        <v>2.8</v>
      </c>
      <c r="R68" s="70">
        <f t="shared" si="23"/>
        <v>5.7</v>
      </c>
      <c r="S68" s="103">
        <f>IF('Indicator Data'!BA70="No data","x",'Indicator Data'!BA70/'Indicator Data'!BC70*100)</f>
        <v>2.5651695824173064</v>
      </c>
      <c r="T68" s="69">
        <f t="shared" si="17"/>
        <v>9.8000000000000007</v>
      </c>
      <c r="U68" s="69">
        <f>IF('Indicator Data'!AY70="No data","x",ROUND(IF('Indicator Data'!AY70&gt;U$86,0,IF('Indicator Data'!AY70&lt;U$85,10,(U$86-'Indicator Data'!AY70)/(U$86-U$85)*10)),1))</f>
        <v>10</v>
      </c>
      <c r="V68" s="69">
        <f>IF('Indicator Data'!AZ70="No data","x",ROUND(IF('Indicator Data'!AZ70&gt;V$86,0,IF('Indicator Data'!AZ70&lt;V$85,10,(V$86-'Indicator Data'!AZ70)/(V$86-V$85)*10)),1))</f>
        <v>10</v>
      </c>
      <c r="W68" s="70">
        <f t="shared" si="24"/>
        <v>9.9</v>
      </c>
      <c r="X68" s="69">
        <f>IF('Indicator Data'!BB70="No data","x",ROUND(IF('Indicator Data'!BB70&gt;X$86,0,IF('Indicator Data'!BB70&lt;X$85,10,(X$86-'Indicator Data'!BB70)/(X$86-X$85)*10)),1))</f>
        <v>9.1</v>
      </c>
      <c r="Y68" s="69">
        <f>IF('Indicator Data'!S70="No data","x",ROUND(IF('Indicator Data'!S70&gt;Y$86,10,IF('Indicator Data'!S70&lt;Y$85,0,10-(Y$86-'Indicator Data'!S70)/(Y$86-Y$85)*10)),1))</f>
        <v>7</v>
      </c>
      <c r="Z68" s="70">
        <f t="shared" si="25"/>
        <v>8.1</v>
      </c>
      <c r="AA68" s="71">
        <f t="shared" si="18"/>
        <v>7.9</v>
      </c>
      <c r="AB68" s="125"/>
    </row>
    <row r="69" spans="1:28" s="3" customFormat="1">
      <c r="A69" s="224" t="s">
        <v>6</v>
      </c>
      <c r="B69" s="90" t="s">
        <v>326</v>
      </c>
      <c r="C69" s="279" t="s">
        <v>399</v>
      </c>
      <c r="D69" s="69">
        <f>IF('Indicator Data'!AQ71="No data","x",ROUND(IF('Indicator Data'!AQ71&gt;D$86,0,IF('Indicator Data'!AQ71&lt;D$85,10,(D$86-'Indicator Data'!AQ71)/(D$86-D$85)*10)),1))</f>
        <v>6.7</v>
      </c>
      <c r="E69" s="70">
        <f t="shared" si="19"/>
        <v>6.7</v>
      </c>
      <c r="F69" s="69">
        <f>IF('Indicator Data'!AR71="No data","x",ROUND(IF('Indicator Data'!AR71&gt;F$86,0,IF('Indicator Data'!AR71&lt;F$85,10,(F$86-'Indicator Data'!AR71)/(F$86-F$85)*10)),1))</f>
        <v>0.4</v>
      </c>
      <c r="G69" s="69">
        <f>IF('Indicator Data'!AS71="No data","x",ROUND(IF('Indicator Data'!AS71&gt;G$86,0,IF('Indicator Data'!AS71&lt;G$85,10,(G$86-'Indicator Data'!AS71)/(G$86-G$85)*10)),1))</f>
        <v>1.6</v>
      </c>
      <c r="H69" s="70">
        <f t="shared" si="20"/>
        <v>1</v>
      </c>
      <c r="I69" s="150">
        <f>IF('Indicator Data'!AT71="No data","x",'Indicator Data'!AT71/'Indicator Data'!BD71)</f>
        <v>3.7991757212439117E-4</v>
      </c>
      <c r="J69" s="152">
        <f t="shared" si="15"/>
        <v>6.2</v>
      </c>
      <c r="K69" s="69">
        <f>IF('Indicator Data'!AU71="No data","x",ROUND(IF('Indicator Data'!AU71&gt;K$86,10,IF('Indicator Data'!AU71&lt;K$85,0,10-(K$86-'Indicator Data'!AU71)/(K$86-K$85)*10)),1))</f>
        <v>0</v>
      </c>
      <c r="L69" s="69">
        <f>IF('Indicator Data'!AV71="No data","x",ROUND(IF('Indicator Data'!AV71&gt;L$86,10,IF('Indicator Data'!AV71&lt;L$85,0,10-(L$86-'Indicator Data'!AV71)/(L$86-L$85)*10)),1))</f>
        <v>0</v>
      </c>
      <c r="M69" s="69">
        <f t="shared" si="21"/>
        <v>0</v>
      </c>
      <c r="N69" s="70">
        <f t="shared" si="22"/>
        <v>3.7</v>
      </c>
      <c r="O69" s="71">
        <f t="shared" si="16"/>
        <v>3.8</v>
      </c>
      <c r="P69" s="69">
        <f>IF('Indicator Data'!AW71="No data","x",ROUND(IF('Indicator Data'!AW71&gt;P$86,0,IF('Indicator Data'!AW71&lt;P$85,10,(P$86-'Indicator Data'!AW71)/(P$86-P$85)*10)),1))</f>
        <v>8.5</v>
      </c>
      <c r="Q69" s="69">
        <f>IF('Indicator Data'!AX71="No data","x",ROUND(IF('Indicator Data'!AX71&gt;Q$86,0,IF('Indicator Data'!AX71&lt;Q$85,10,(Q$86-'Indicator Data'!AX71)/(Q$86-Q$85)*10)),1))</f>
        <v>2.8</v>
      </c>
      <c r="R69" s="70">
        <f t="shared" si="23"/>
        <v>5.7</v>
      </c>
      <c r="S69" s="103">
        <f>IF('Indicator Data'!BA71="No data","x",'Indicator Data'!BA71/'Indicator Data'!BC71*100)</f>
        <v>3.6151742296378591</v>
      </c>
      <c r="T69" s="69">
        <f t="shared" si="17"/>
        <v>9.6999999999999993</v>
      </c>
      <c r="U69" s="69">
        <f>IF('Indicator Data'!AY71="No data","x",ROUND(IF('Indicator Data'!AY71&gt;U$86,0,IF('Indicator Data'!AY71&lt;U$85,10,(U$86-'Indicator Data'!AY71)/(U$86-U$85)*10)),1))</f>
        <v>10</v>
      </c>
      <c r="V69" s="69">
        <f>IF('Indicator Data'!AZ71="No data","x",ROUND(IF('Indicator Data'!AZ71&gt;V$86,0,IF('Indicator Data'!AZ71&lt;V$85,10,(V$86-'Indicator Data'!AZ71)/(V$86-V$85)*10)),1))</f>
        <v>10</v>
      </c>
      <c r="W69" s="70">
        <f t="shared" si="24"/>
        <v>9.9</v>
      </c>
      <c r="X69" s="69">
        <f>IF('Indicator Data'!BB71="No data","x",ROUND(IF('Indicator Data'!BB71&gt;X$86,0,IF('Indicator Data'!BB71&lt;X$85,10,(X$86-'Indicator Data'!BB71)/(X$86-X$85)*10)),1))</f>
        <v>9.1</v>
      </c>
      <c r="Y69" s="69">
        <f>IF('Indicator Data'!S71="No data","x",ROUND(IF('Indicator Data'!S71&gt;Y$86,10,IF('Indicator Data'!S71&lt;Y$85,0,10-(Y$86-'Indicator Data'!S71)/(Y$86-Y$85)*10)),1))</f>
        <v>7</v>
      </c>
      <c r="Z69" s="70">
        <f t="shared" si="25"/>
        <v>8.1</v>
      </c>
      <c r="AA69" s="71">
        <f t="shared" si="18"/>
        <v>7.9</v>
      </c>
      <c r="AB69" s="125"/>
    </row>
    <row r="70" spans="1:28" s="3" customFormat="1">
      <c r="A70" s="225" t="s">
        <v>6</v>
      </c>
      <c r="B70" s="90" t="s">
        <v>327</v>
      </c>
      <c r="C70" s="279" t="s">
        <v>400</v>
      </c>
      <c r="D70" s="69">
        <f>IF('Indicator Data'!AQ72="No data","x",ROUND(IF('Indicator Data'!AQ72&gt;D$86,0,IF('Indicator Data'!AQ72&lt;D$85,10,(D$86-'Indicator Data'!AQ72)/(D$86-D$85)*10)),1))</f>
        <v>6.7</v>
      </c>
      <c r="E70" s="70">
        <f t="shared" si="19"/>
        <v>6.7</v>
      </c>
      <c r="F70" s="69">
        <f>IF('Indicator Data'!AR72="No data","x",ROUND(IF('Indicator Data'!AR72&gt;F$86,0,IF('Indicator Data'!AR72&lt;F$85,10,(F$86-'Indicator Data'!AR72)/(F$86-F$85)*10)),1))</f>
        <v>3.5</v>
      </c>
      <c r="G70" s="69">
        <f>IF('Indicator Data'!AS72="No data","x",ROUND(IF('Indicator Data'!AS72&gt;G$86,0,IF('Indicator Data'!AS72&lt;G$85,10,(G$86-'Indicator Data'!AS72)/(G$86-G$85)*10)),1))</f>
        <v>1.6</v>
      </c>
      <c r="H70" s="70">
        <f t="shared" si="20"/>
        <v>2.6</v>
      </c>
      <c r="I70" s="150">
        <f>IF('Indicator Data'!AT72="No data","x",'Indicator Data'!AT72/'Indicator Data'!BD72)</f>
        <v>6.0186436098351795E-4</v>
      </c>
      <c r="J70" s="152">
        <f t="shared" si="15"/>
        <v>4</v>
      </c>
      <c r="K70" s="69">
        <f>IF('Indicator Data'!AU72="No data","x",ROUND(IF('Indicator Data'!AU72&gt;K$86,10,IF('Indicator Data'!AU72&lt;K$85,0,10-(K$86-'Indicator Data'!AU72)/(K$86-K$85)*10)),1))</f>
        <v>0</v>
      </c>
      <c r="L70" s="69">
        <f>IF('Indicator Data'!AV72="No data","x",ROUND(IF('Indicator Data'!AV72&gt;L$86,10,IF('Indicator Data'!AV72&lt;L$85,0,10-(L$86-'Indicator Data'!AV72)/(L$86-L$85)*10)),1))</f>
        <v>0</v>
      </c>
      <c r="M70" s="69">
        <f t="shared" si="21"/>
        <v>0</v>
      </c>
      <c r="N70" s="70">
        <f t="shared" si="22"/>
        <v>2.2000000000000002</v>
      </c>
      <c r="O70" s="71">
        <f t="shared" si="16"/>
        <v>3.8</v>
      </c>
      <c r="P70" s="69">
        <f>IF('Indicator Data'!AW72="No data","x",ROUND(IF('Indicator Data'!AW72&gt;P$86,0,IF('Indicator Data'!AW72&lt;P$85,10,(P$86-'Indicator Data'!AW72)/(P$86-P$85)*10)),1))</f>
        <v>8.5</v>
      </c>
      <c r="Q70" s="69">
        <f>IF('Indicator Data'!AX72="No data","x",ROUND(IF('Indicator Data'!AX72&gt;Q$86,0,IF('Indicator Data'!AX72&lt;Q$85,10,(Q$86-'Indicator Data'!AX72)/(Q$86-Q$85)*10)),1))</f>
        <v>2.8</v>
      </c>
      <c r="R70" s="70">
        <f t="shared" si="23"/>
        <v>5.7</v>
      </c>
      <c r="S70" s="103">
        <f>IF('Indicator Data'!BA72="No data","x",'Indicator Data'!BA72/'Indicator Data'!BC72*100)</f>
        <v>5.0746684094050067</v>
      </c>
      <c r="T70" s="69">
        <f t="shared" si="17"/>
        <v>9.6</v>
      </c>
      <c r="U70" s="69">
        <f>IF('Indicator Data'!AY72="No data","x",ROUND(IF('Indicator Data'!AY72&gt;U$86,0,IF('Indicator Data'!AY72&lt;U$85,10,(U$86-'Indicator Data'!AY72)/(U$86-U$85)*10)),1))</f>
        <v>10</v>
      </c>
      <c r="V70" s="69">
        <f>IF('Indicator Data'!AZ72="No data","x",ROUND(IF('Indicator Data'!AZ72&gt;V$86,0,IF('Indicator Data'!AZ72&lt;V$85,10,(V$86-'Indicator Data'!AZ72)/(V$86-V$85)*10)),1))</f>
        <v>10</v>
      </c>
      <c r="W70" s="70">
        <f t="shared" si="24"/>
        <v>9.9</v>
      </c>
      <c r="X70" s="69">
        <f>IF('Indicator Data'!BB72="No data","x",ROUND(IF('Indicator Data'!BB72&gt;X$86,0,IF('Indicator Data'!BB72&lt;X$85,10,(X$86-'Indicator Data'!BB72)/(X$86-X$85)*10)),1))</f>
        <v>9.1</v>
      </c>
      <c r="Y70" s="69">
        <f>IF('Indicator Data'!S72="No data","x",ROUND(IF('Indicator Data'!S72&gt;Y$86,10,IF('Indicator Data'!S72&lt;Y$85,0,10-(Y$86-'Indicator Data'!S72)/(Y$86-Y$85)*10)),1))</f>
        <v>7</v>
      </c>
      <c r="Z70" s="70">
        <f t="shared" si="25"/>
        <v>8.1</v>
      </c>
      <c r="AA70" s="71">
        <f t="shared" si="18"/>
        <v>7.9</v>
      </c>
      <c r="AB70" s="125"/>
    </row>
    <row r="71" spans="1:28" s="3" customFormat="1">
      <c r="A71" s="226" t="s">
        <v>7</v>
      </c>
      <c r="B71" s="228" t="s">
        <v>738</v>
      </c>
      <c r="C71" s="280" t="s">
        <v>401</v>
      </c>
      <c r="D71" s="259">
        <f>IF('Indicator Data'!AQ73="No data","x",ROUND(IF('Indicator Data'!AQ73&gt;D$86,0,IF('Indicator Data'!AQ73&lt;D$85,10,(D$86-'Indicator Data'!AQ73)/(D$86-D$85)*10)),1))</f>
        <v>6.4</v>
      </c>
      <c r="E71" s="260">
        <f t="shared" si="19"/>
        <v>6.4</v>
      </c>
      <c r="F71" s="259">
        <f>IF('Indicator Data'!AR73="No data","x",ROUND(IF('Indicator Data'!AR73&gt;F$86,0,IF('Indicator Data'!AR73&lt;F$85,10,(F$86-'Indicator Data'!AR73)/(F$86-F$85)*10)),1))</f>
        <v>9.4</v>
      </c>
      <c r="G71" s="259">
        <f>IF('Indicator Data'!AS73="No data","x",ROUND(IF('Indicator Data'!AS73&gt;G$86,0,IF('Indicator Data'!AS73&lt;G$85,10,(G$86-'Indicator Data'!AS73)/(G$86-G$85)*10)),1))</f>
        <v>1.6</v>
      </c>
      <c r="H71" s="260">
        <f t="shared" si="20"/>
        <v>7.1</v>
      </c>
      <c r="I71" s="261">
        <f>IF('Indicator Data'!AT73="No data","x",'Indicator Data'!AT73/'Indicator Data'!BD73)</f>
        <v>6.0896650684212367E-4</v>
      </c>
      <c r="J71" s="262">
        <f t="shared" si="15"/>
        <v>3.9</v>
      </c>
      <c r="K71" s="259">
        <f>IF('Indicator Data'!AU73="No data","x",ROUND(IF('Indicator Data'!AU73&gt;K$86,10,IF('Indicator Data'!AU73&lt;K$85,0,10-(K$86-'Indicator Data'!AU73)/(K$86-K$85)*10)),1))</f>
        <v>2.2000000000000002</v>
      </c>
      <c r="L71" s="259">
        <f>IF('Indicator Data'!AV73="No data","x",ROUND(IF('Indicator Data'!AV73&gt;L$86,10,IF('Indicator Data'!AV73&lt;L$85,0,10-(L$86-'Indicator Data'!AV73)/(L$86-L$85)*10)),1))</f>
        <v>0</v>
      </c>
      <c r="M71" s="259">
        <f t="shared" si="21"/>
        <v>2.2000000000000002</v>
      </c>
      <c r="N71" s="260">
        <f t="shared" si="22"/>
        <v>3.1</v>
      </c>
      <c r="O71" s="263">
        <f t="shared" si="16"/>
        <v>5.5</v>
      </c>
      <c r="P71" s="259">
        <f>IF('Indicator Data'!AW73="No data","x",ROUND(IF('Indicator Data'!AW73&gt;P$86,0,IF('Indicator Data'!AW73&lt;P$85,10,(P$86-'Indicator Data'!AW73)/(P$86-P$85)*10)),1))</f>
        <v>7.9</v>
      </c>
      <c r="Q71" s="259">
        <f>IF('Indicator Data'!AX73="No data","x",ROUND(IF('Indicator Data'!AX73&gt;Q$86,0,IF('Indicator Data'!AX73&lt;Q$85,10,(Q$86-'Indicator Data'!AX73)/(Q$86-Q$85)*10)),1))</f>
        <v>7.1</v>
      </c>
      <c r="R71" s="260">
        <f t="shared" si="23"/>
        <v>7.5</v>
      </c>
      <c r="S71" s="264">
        <f>IF('Indicator Data'!BA73="No data","x",'Indicator Data'!BA73/'Indicator Data'!BC73*100)</f>
        <v>55.126448929606134</v>
      </c>
      <c r="T71" s="259">
        <f t="shared" si="17"/>
        <v>4.5</v>
      </c>
      <c r="U71" s="259">
        <f>IF('Indicator Data'!AY73="No data","x",ROUND(IF('Indicator Data'!AY73&gt;U$86,0,IF('Indicator Data'!AY73&lt;U$85,10,(U$86-'Indicator Data'!AY73)/(U$86-U$85)*10)),1))</f>
        <v>0</v>
      </c>
      <c r="V71" s="259">
        <f>IF('Indicator Data'!AZ73="No data","x",ROUND(IF('Indicator Data'!AZ73&gt;V$86,0,IF('Indicator Data'!AZ73&lt;V$85,10,(V$86-'Indicator Data'!AZ73)/(V$86-V$85)*10)),1))</f>
        <v>3.5</v>
      </c>
      <c r="W71" s="260">
        <f t="shared" si="24"/>
        <v>2.7</v>
      </c>
      <c r="X71" s="259">
        <f>IF('Indicator Data'!BB73="No data","x",ROUND(IF('Indicator Data'!BB73&gt;X$86,0,IF('Indicator Data'!BB73&lt;X$85,10,(X$86-'Indicator Data'!BB73)/(X$86-X$85)*10)),1))</f>
        <v>9</v>
      </c>
      <c r="Y71" s="259">
        <f>IF('Indicator Data'!S73="No data","x",ROUND(IF('Indicator Data'!S73&gt;Y$86,10,IF('Indicator Data'!S73&lt;Y$85,0,10-(Y$86-'Indicator Data'!S73)/(Y$86-Y$85)*10)),1))</f>
        <v>3</v>
      </c>
      <c r="Z71" s="260">
        <f t="shared" si="25"/>
        <v>6</v>
      </c>
      <c r="AA71" s="263">
        <f t="shared" si="18"/>
        <v>5.4</v>
      </c>
      <c r="AB71" s="125"/>
    </row>
    <row r="72" spans="1:28" s="3" customFormat="1">
      <c r="A72" s="224" t="s">
        <v>7</v>
      </c>
      <c r="B72" s="234" t="s">
        <v>328</v>
      </c>
      <c r="C72" s="281" t="s">
        <v>402</v>
      </c>
      <c r="D72" s="69">
        <f>IF('Indicator Data'!AQ74="No data","x",ROUND(IF('Indicator Data'!AQ74&gt;D$86,0,IF('Indicator Data'!AQ74&lt;D$85,10,(D$86-'Indicator Data'!AQ74)/(D$86-D$85)*10)),1))</f>
        <v>6.4</v>
      </c>
      <c r="E72" s="70">
        <f t="shared" si="19"/>
        <v>6.4</v>
      </c>
      <c r="F72" s="69">
        <f>IF('Indicator Data'!AR74="No data","x",ROUND(IF('Indicator Data'!AR74&gt;F$86,0,IF('Indicator Data'!AR74&lt;F$85,10,(F$86-'Indicator Data'!AR74)/(F$86-F$85)*10)),1))</f>
        <v>8.5</v>
      </c>
      <c r="G72" s="69">
        <f>IF('Indicator Data'!AS74="No data","x",ROUND(IF('Indicator Data'!AS74&gt;G$86,0,IF('Indicator Data'!AS74&lt;G$85,10,(G$86-'Indicator Data'!AS74)/(G$86-G$85)*10)),1))</f>
        <v>1.6</v>
      </c>
      <c r="H72" s="70">
        <f t="shared" si="20"/>
        <v>6.1</v>
      </c>
      <c r="I72" s="150">
        <f>IF('Indicator Data'!AT74="No data","x",'Indicator Data'!AT74/'Indicator Data'!BD74)</f>
        <v>1.4058474291475298E-4</v>
      </c>
      <c r="J72" s="152">
        <f t="shared" si="15"/>
        <v>8.6</v>
      </c>
      <c r="K72" s="69">
        <f>IF('Indicator Data'!AU74="No data","x",ROUND(IF('Indicator Data'!AU74&gt;K$86,10,IF('Indicator Data'!AU74&lt;K$85,0,10-(K$86-'Indicator Data'!AU74)/(K$86-K$85)*10)),1))</f>
        <v>2.2000000000000002</v>
      </c>
      <c r="L72" s="69">
        <f>IF('Indicator Data'!AV74="No data","x",ROUND(IF('Indicator Data'!AV74&gt;L$86,10,IF('Indicator Data'!AV74&lt;L$85,0,10-(L$86-'Indicator Data'!AV74)/(L$86-L$85)*10)),1))</f>
        <v>0</v>
      </c>
      <c r="M72" s="69">
        <f t="shared" si="21"/>
        <v>2.2000000000000002</v>
      </c>
      <c r="N72" s="70">
        <f t="shared" si="22"/>
        <v>6.4</v>
      </c>
      <c r="O72" s="265">
        <f t="shared" si="16"/>
        <v>6.3</v>
      </c>
      <c r="P72" s="69">
        <f>IF('Indicator Data'!AW74="No data","x",ROUND(IF('Indicator Data'!AW74&gt;P$86,0,IF('Indicator Data'!AW74&lt;P$85,10,(P$86-'Indicator Data'!AW74)/(P$86-P$85)*10)),1))</f>
        <v>7.6</v>
      </c>
      <c r="Q72" s="69">
        <f>IF('Indicator Data'!AX74="No data","x",ROUND(IF('Indicator Data'!AX74&gt;Q$86,0,IF('Indicator Data'!AX74&lt;Q$85,10,(Q$86-'Indicator Data'!AX74)/(Q$86-Q$85)*10)),1))</f>
        <v>6.9</v>
      </c>
      <c r="R72" s="70">
        <f t="shared" si="23"/>
        <v>7.3</v>
      </c>
      <c r="S72" s="103">
        <f>IF('Indicator Data'!BA74="No data","x",'Indicator Data'!BA74/'Indicator Data'!BC74*100)</f>
        <v>7.2559836831918831</v>
      </c>
      <c r="T72" s="69">
        <f t="shared" si="17"/>
        <v>9.4</v>
      </c>
      <c r="U72" s="69">
        <f>IF('Indicator Data'!AY74="No data","x",ROUND(IF('Indicator Data'!AY74&gt;U$86,0,IF('Indicator Data'!AY74&lt;U$85,10,(U$86-'Indicator Data'!AY74)/(U$86-U$85)*10)),1))</f>
        <v>0</v>
      </c>
      <c r="V72" s="69">
        <f>IF('Indicator Data'!AZ74="No data","x",ROUND(IF('Indicator Data'!AZ74&gt;V$86,0,IF('Indicator Data'!AZ74&lt;V$85,10,(V$86-'Indicator Data'!AZ74)/(V$86-V$85)*10)),1))</f>
        <v>3.5</v>
      </c>
      <c r="W72" s="70">
        <f t="shared" si="24"/>
        <v>4.3</v>
      </c>
      <c r="X72" s="69">
        <f>IF('Indicator Data'!BB74="No data","x",ROUND(IF('Indicator Data'!BB74&gt;X$86,0,IF('Indicator Data'!BB74&lt;X$85,10,(X$86-'Indicator Data'!BB74)/(X$86-X$85)*10)),1))</f>
        <v>9</v>
      </c>
      <c r="Y72" s="69">
        <f>IF('Indicator Data'!S74="No data","x",ROUND(IF('Indicator Data'!S74&gt;Y$86,10,IF('Indicator Data'!S74&lt;Y$85,0,10-(Y$86-'Indicator Data'!S74)/(Y$86-Y$85)*10)),1))</f>
        <v>1.7</v>
      </c>
      <c r="Z72" s="70">
        <f t="shared" si="25"/>
        <v>5.4</v>
      </c>
      <c r="AA72" s="265">
        <f t="shared" si="18"/>
        <v>5.7</v>
      </c>
      <c r="AB72" s="125"/>
    </row>
    <row r="73" spans="1:28" s="3" customFormat="1">
      <c r="A73" s="224" t="s">
        <v>7</v>
      </c>
      <c r="B73" s="234" t="s">
        <v>329</v>
      </c>
      <c r="C73" s="281" t="s">
        <v>403</v>
      </c>
      <c r="D73" s="69">
        <f>IF('Indicator Data'!AQ75="No data","x",ROUND(IF('Indicator Data'!AQ75&gt;D$86,0,IF('Indicator Data'!AQ75&lt;D$85,10,(D$86-'Indicator Data'!AQ75)/(D$86-D$85)*10)),1))</f>
        <v>6.4</v>
      </c>
      <c r="E73" s="70">
        <f t="shared" si="19"/>
        <v>6.4</v>
      </c>
      <c r="F73" s="69">
        <f>IF('Indicator Data'!AR75="No data","x",ROUND(IF('Indicator Data'!AR75&gt;F$86,0,IF('Indicator Data'!AR75&lt;F$85,10,(F$86-'Indicator Data'!AR75)/(F$86-F$85)*10)),1))</f>
        <v>9.6</v>
      </c>
      <c r="G73" s="69">
        <f>IF('Indicator Data'!AS75="No data","x",ROUND(IF('Indicator Data'!AS75&gt;G$86,0,IF('Indicator Data'!AS75&lt;G$85,10,(G$86-'Indicator Data'!AS75)/(G$86-G$85)*10)),1))</f>
        <v>1.6</v>
      </c>
      <c r="H73" s="70">
        <f t="shared" si="20"/>
        <v>7.3</v>
      </c>
      <c r="I73" s="150">
        <f>IF('Indicator Data'!AT75="No data","x",'Indicator Data'!AT75/'Indicator Data'!BD75)</f>
        <v>1.4485180992191357E-4</v>
      </c>
      <c r="J73" s="152">
        <f t="shared" si="15"/>
        <v>8.6</v>
      </c>
      <c r="K73" s="69">
        <f>IF('Indicator Data'!AU75="No data","x",ROUND(IF('Indicator Data'!AU75&gt;K$86,10,IF('Indicator Data'!AU75&lt;K$85,0,10-(K$86-'Indicator Data'!AU75)/(K$86-K$85)*10)),1))</f>
        <v>2.2000000000000002</v>
      </c>
      <c r="L73" s="69">
        <f>IF('Indicator Data'!AV75="No data","x",ROUND(IF('Indicator Data'!AV75&gt;L$86,10,IF('Indicator Data'!AV75&lt;L$85,0,10-(L$86-'Indicator Data'!AV75)/(L$86-L$85)*10)),1))</f>
        <v>0</v>
      </c>
      <c r="M73" s="69">
        <f t="shared" si="21"/>
        <v>2.2000000000000002</v>
      </c>
      <c r="N73" s="70">
        <f t="shared" si="22"/>
        <v>6.4</v>
      </c>
      <c r="O73" s="265">
        <f t="shared" si="16"/>
        <v>6.7</v>
      </c>
      <c r="P73" s="69">
        <f>IF('Indicator Data'!AW75="No data","x",ROUND(IF('Indicator Data'!AW75&gt;P$86,0,IF('Indicator Data'!AW75&lt;P$85,10,(P$86-'Indicator Data'!AW75)/(P$86-P$85)*10)),1))</f>
        <v>7.8</v>
      </c>
      <c r="Q73" s="69">
        <f>IF('Indicator Data'!AX75="No data","x",ROUND(IF('Indicator Data'!AX75&gt;Q$86,0,IF('Indicator Data'!AX75&lt;Q$85,10,(Q$86-'Indicator Data'!AX75)/(Q$86-Q$85)*10)),1))</f>
        <v>7.1</v>
      </c>
      <c r="R73" s="70">
        <f t="shared" si="23"/>
        <v>7.5</v>
      </c>
      <c r="S73" s="103">
        <f>IF('Indicator Data'!BA75="No data","x",'Indicator Data'!BA75/'Indicator Data'!BC75*100)</f>
        <v>50.667983479613078</v>
      </c>
      <c r="T73" s="69">
        <f t="shared" si="17"/>
        <v>5</v>
      </c>
      <c r="U73" s="69">
        <f>IF('Indicator Data'!AY75="No data","x",ROUND(IF('Indicator Data'!AY75&gt;U$86,0,IF('Indicator Data'!AY75&lt;U$85,10,(U$86-'Indicator Data'!AY75)/(U$86-U$85)*10)),1))</f>
        <v>0</v>
      </c>
      <c r="V73" s="69">
        <f>IF('Indicator Data'!AZ75="No data","x",ROUND(IF('Indicator Data'!AZ75&gt;V$86,0,IF('Indicator Data'!AZ75&lt;V$85,10,(V$86-'Indicator Data'!AZ75)/(V$86-V$85)*10)),1))</f>
        <v>3.5</v>
      </c>
      <c r="W73" s="70">
        <f t="shared" si="24"/>
        <v>2.8</v>
      </c>
      <c r="X73" s="69">
        <f>IF('Indicator Data'!BB75="No data","x",ROUND(IF('Indicator Data'!BB75&gt;X$86,0,IF('Indicator Data'!BB75&lt;X$85,10,(X$86-'Indicator Data'!BB75)/(X$86-X$85)*10)),1))</f>
        <v>9</v>
      </c>
      <c r="Y73" s="69">
        <f>IF('Indicator Data'!S75="No data","x",ROUND(IF('Indicator Data'!S75&gt;Y$86,10,IF('Indicator Data'!S75&lt;Y$85,0,10-(Y$86-'Indicator Data'!S75)/(Y$86-Y$85)*10)),1))</f>
        <v>3.1</v>
      </c>
      <c r="Z73" s="70">
        <f t="shared" si="25"/>
        <v>6.1</v>
      </c>
      <c r="AA73" s="265">
        <f t="shared" si="18"/>
        <v>5.5</v>
      </c>
      <c r="AB73" s="125"/>
    </row>
    <row r="74" spans="1:28" s="3" customFormat="1">
      <c r="A74" s="224" t="s">
        <v>7</v>
      </c>
      <c r="B74" s="234" t="s">
        <v>739</v>
      </c>
      <c r="C74" s="281" t="s">
        <v>404</v>
      </c>
      <c r="D74" s="69">
        <f>IF('Indicator Data'!AQ76="No data","x",ROUND(IF('Indicator Data'!AQ76&gt;D$86,0,IF('Indicator Data'!AQ76&lt;D$85,10,(D$86-'Indicator Data'!AQ76)/(D$86-D$85)*10)),1))</f>
        <v>6.4</v>
      </c>
      <c r="E74" s="70">
        <f t="shared" si="19"/>
        <v>6.4</v>
      </c>
      <c r="F74" s="69">
        <f>IF('Indicator Data'!AR76="No data","x",ROUND(IF('Indicator Data'!AR76&gt;F$86,0,IF('Indicator Data'!AR76&lt;F$85,10,(F$86-'Indicator Data'!AR76)/(F$86-F$85)*10)),1))</f>
        <v>9.6999999999999993</v>
      </c>
      <c r="G74" s="69">
        <f>IF('Indicator Data'!AS76="No data","x",ROUND(IF('Indicator Data'!AS76&gt;G$86,0,IF('Indicator Data'!AS76&lt;G$85,10,(G$86-'Indicator Data'!AS76)/(G$86-G$85)*10)),1))</f>
        <v>1.6</v>
      </c>
      <c r="H74" s="70">
        <f t="shared" si="20"/>
        <v>7.4</v>
      </c>
      <c r="I74" s="150">
        <f>IF('Indicator Data'!AT76="No data","x",'Indicator Data'!AT76/'Indicator Data'!BD76)</f>
        <v>1.8094552435805136E-3</v>
      </c>
      <c r="J74" s="152">
        <f t="shared" si="15"/>
        <v>0</v>
      </c>
      <c r="K74" s="69">
        <f>IF('Indicator Data'!AU76="No data","x",ROUND(IF('Indicator Data'!AU76&gt;K$86,10,IF('Indicator Data'!AU76&lt;K$85,0,10-(K$86-'Indicator Data'!AU76)/(K$86-K$85)*10)),1))</f>
        <v>2.2000000000000002</v>
      </c>
      <c r="L74" s="69">
        <f>IF('Indicator Data'!AV76="No data","x",ROUND(IF('Indicator Data'!AV76&gt;L$86,10,IF('Indicator Data'!AV76&lt;L$85,0,10-(L$86-'Indicator Data'!AV76)/(L$86-L$85)*10)),1))</f>
        <v>0</v>
      </c>
      <c r="M74" s="69">
        <f t="shared" si="21"/>
        <v>2.2000000000000002</v>
      </c>
      <c r="N74" s="70">
        <f t="shared" si="22"/>
        <v>1.2</v>
      </c>
      <c r="O74" s="265">
        <f t="shared" si="16"/>
        <v>5</v>
      </c>
      <c r="P74" s="69">
        <f>IF('Indicator Data'!AW76="No data","x",ROUND(IF('Indicator Data'!AW76&gt;P$86,0,IF('Indicator Data'!AW76&lt;P$85,10,(P$86-'Indicator Data'!AW76)/(P$86-P$85)*10)),1))</f>
        <v>7.9</v>
      </c>
      <c r="Q74" s="69">
        <f>IF('Indicator Data'!AX76="No data","x",ROUND(IF('Indicator Data'!AX76&gt;Q$86,0,IF('Indicator Data'!AX76&lt;Q$85,10,(Q$86-'Indicator Data'!AX76)/(Q$86-Q$85)*10)),1))</f>
        <v>7.3</v>
      </c>
      <c r="R74" s="70">
        <f t="shared" si="23"/>
        <v>7.6</v>
      </c>
      <c r="S74" s="103">
        <f>IF('Indicator Data'!BA76="No data","x",'Indicator Data'!BA76/'Indicator Data'!BC76*100)</f>
        <v>14.293106007164951</v>
      </c>
      <c r="T74" s="69">
        <f t="shared" si="17"/>
        <v>8.6999999999999993</v>
      </c>
      <c r="U74" s="69">
        <f>IF('Indicator Data'!AY76="No data","x",ROUND(IF('Indicator Data'!AY76&gt;U$86,0,IF('Indicator Data'!AY76&lt;U$85,10,(U$86-'Indicator Data'!AY76)/(U$86-U$85)*10)),1))</f>
        <v>0</v>
      </c>
      <c r="V74" s="69">
        <f>IF('Indicator Data'!AZ76="No data","x",ROUND(IF('Indicator Data'!AZ76&gt;V$86,0,IF('Indicator Data'!AZ76&lt;V$85,10,(V$86-'Indicator Data'!AZ76)/(V$86-V$85)*10)),1))</f>
        <v>3.5</v>
      </c>
      <c r="W74" s="70">
        <f t="shared" si="24"/>
        <v>4.0999999999999996</v>
      </c>
      <c r="X74" s="69">
        <f>IF('Indicator Data'!BB76="No data","x",ROUND(IF('Indicator Data'!BB76&gt;X$86,0,IF('Indicator Data'!BB76&lt;X$85,10,(X$86-'Indicator Data'!BB76)/(X$86-X$85)*10)),1))</f>
        <v>9</v>
      </c>
      <c r="Y74" s="69">
        <f>IF('Indicator Data'!S76="No data","x",ROUND(IF('Indicator Data'!S76&gt;Y$86,10,IF('Indicator Data'!S76&lt;Y$85,0,10-(Y$86-'Indicator Data'!S76)/(Y$86-Y$85)*10)),1))</f>
        <v>2.8</v>
      </c>
      <c r="Z74" s="70">
        <f t="shared" si="25"/>
        <v>5.9</v>
      </c>
      <c r="AA74" s="265">
        <f t="shared" si="18"/>
        <v>5.9</v>
      </c>
      <c r="AB74" s="125"/>
    </row>
    <row r="75" spans="1:28" s="3" customFormat="1">
      <c r="A75" s="224" t="s">
        <v>7</v>
      </c>
      <c r="B75" s="234" t="s">
        <v>740</v>
      </c>
      <c r="C75" s="281" t="s">
        <v>405</v>
      </c>
      <c r="D75" s="69">
        <f>IF('Indicator Data'!AQ77="No data","x",ROUND(IF('Indicator Data'!AQ77&gt;D$86,0,IF('Indicator Data'!AQ77&lt;D$85,10,(D$86-'Indicator Data'!AQ77)/(D$86-D$85)*10)),1))</f>
        <v>6.4</v>
      </c>
      <c r="E75" s="70">
        <f t="shared" si="19"/>
        <v>6.4</v>
      </c>
      <c r="F75" s="69">
        <f>IF('Indicator Data'!AR77="No data","x",ROUND(IF('Indicator Data'!AR77&gt;F$86,0,IF('Indicator Data'!AR77&lt;F$85,10,(F$86-'Indicator Data'!AR77)/(F$86-F$85)*10)),1))</f>
        <v>10</v>
      </c>
      <c r="G75" s="69">
        <f>IF('Indicator Data'!AS77="No data","x",ROUND(IF('Indicator Data'!AS77&gt;G$86,0,IF('Indicator Data'!AS77&lt;G$85,10,(G$86-'Indicator Data'!AS77)/(G$86-G$85)*10)),1))</f>
        <v>1.6</v>
      </c>
      <c r="H75" s="70">
        <f t="shared" si="20"/>
        <v>7.9</v>
      </c>
      <c r="I75" s="150">
        <f>IF('Indicator Data'!AT77="No data","x",'Indicator Data'!AT77/'Indicator Data'!BD77)</f>
        <v>4.9458340423118373E-4</v>
      </c>
      <c r="J75" s="152">
        <f t="shared" si="15"/>
        <v>5.0999999999999996</v>
      </c>
      <c r="K75" s="69">
        <f>IF('Indicator Data'!AU77="No data","x",ROUND(IF('Indicator Data'!AU77&gt;K$86,10,IF('Indicator Data'!AU77&lt;K$85,0,10-(K$86-'Indicator Data'!AU77)/(K$86-K$85)*10)),1))</f>
        <v>2.2000000000000002</v>
      </c>
      <c r="L75" s="69">
        <f>IF('Indicator Data'!AV77="No data","x",ROUND(IF('Indicator Data'!AV77&gt;L$86,10,IF('Indicator Data'!AV77&lt;L$85,0,10-(L$86-'Indicator Data'!AV77)/(L$86-L$85)*10)),1))</f>
        <v>0</v>
      </c>
      <c r="M75" s="69">
        <f t="shared" si="21"/>
        <v>2.2000000000000002</v>
      </c>
      <c r="N75" s="70">
        <f t="shared" si="22"/>
        <v>3.8</v>
      </c>
      <c r="O75" s="265">
        <f t="shared" si="16"/>
        <v>6</v>
      </c>
      <c r="P75" s="69">
        <f>IF('Indicator Data'!AW77="No data","x",ROUND(IF('Indicator Data'!AW77&gt;P$86,0,IF('Indicator Data'!AW77&lt;P$85,10,(P$86-'Indicator Data'!AW77)/(P$86-P$85)*10)),1))</f>
        <v>7.2</v>
      </c>
      <c r="Q75" s="69">
        <f>IF('Indicator Data'!AX77="No data","x",ROUND(IF('Indicator Data'!AX77&gt;Q$86,0,IF('Indicator Data'!AX77&lt;Q$85,10,(Q$86-'Indicator Data'!AX77)/(Q$86-Q$85)*10)),1))</f>
        <v>6.8</v>
      </c>
      <c r="R75" s="70">
        <f t="shared" si="23"/>
        <v>7</v>
      </c>
      <c r="S75" s="103">
        <f>IF('Indicator Data'!BA77="No data","x",'Indicator Data'!BA77/'Indicator Data'!BC77*100)</f>
        <v>3.1547874579454591</v>
      </c>
      <c r="T75" s="69">
        <f t="shared" si="17"/>
        <v>9.8000000000000007</v>
      </c>
      <c r="U75" s="69">
        <f>IF('Indicator Data'!AY77="No data","x",ROUND(IF('Indicator Data'!AY77&gt;U$86,0,IF('Indicator Data'!AY77&lt;U$85,10,(U$86-'Indicator Data'!AY77)/(U$86-U$85)*10)),1))</f>
        <v>0</v>
      </c>
      <c r="V75" s="69">
        <f>IF('Indicator Data'!AZ77="No data","x",ROUND(IF('Indicator Data'!AZ77&gt;V$86,0,IF('Indicator Data'!AZ77&lt;V$85,10,(V$86-'Indicator Data'!AZ77)/(V$86-V$85)*10)),1))</f>
        <v>3.5</v>
      </c>
      <c r="W75" s="70">
        <f t="shared" si="24"/>
        <v>4.4000000000000004</v>
      </c>
      <c r="X75" s="69">
        <f>IF('Indicator Data'!BB77="No data","x",ROUND(IF('Indicator Data'!BB77&gt;X$86,0,IF('Indicator Data'!BB77&lt;X$85,10,(X$86-'Indicator Data'!BB77)/(X$86-X$85)*10)),1))</f>
        <v>9</v>
      </c>
      <c r="Y75" s="69">
        <f>IF('Indicator Data'!S77="No data","x",ROUND(IF('Indicator Data'!S77&gt;Y$86,10,IF('Indicator Data'!S77&lt;Y$85,0,10-(Y$86-'Indicator Data'!S77)/(Y$86-Y$85)*10)),1))</f>
        <v>3.7</v>
      </c>
      <c r="Z75" s="70">
        <f t="shared" si="25"/>
        <v>6.4</v>
      </c>
      <c r="AA75" s="265">
        <f t="shared" si="18"/>
        <v>5.9</v>
      </c>
      <c r="AB75" s="125"/>
    </row>
    <row r="76" spans="1:28" s="3" customFormat="1">
      <c r="A76" s="224" t="s">
        <v>7</v>
      </c>
      <c r="B76" s="234" t="s">
        <v>330</v>
      </c>
      <c r="C76" s="281" t="s">
        <v>406</v>
      </c>
      <c r="D76" s="69">
        <f>IF('Indicator Data'!AQ78="No data","x",ROUND(IF('Indicator Data'!AQ78&gt;D$86,0,IF('Indicator Data'!AQ78&lt;D$85,10,(D$86-'Indicator Data'!AQ78)/(D$86-D$85)*10)),1))</f>
        <v>6.4</v>
      </c>
      <c r="E76" s="70">
        <f t="shared" si="19"/>
        <v>6.4</v>
      </c>
      <c r="F76" s="69">
        <f>IF('Indicator Data'!AR78="No data","x",ROUND(IF('Indicator Data'!AR78&gt;F$86,0,IF('Indicator Data'!AR78&lt;F$85,10,(F$86-'Indicator Data'!AR78)/(F$86-F$85)*10)),1))</f>
        <v>9.9</v>
      </c>
      <c r="G76" s="69">
        <f>IF('Indicator Data'!AS78="No data","x",ROUND(IF('Indicator Data'!AS78&gt;G$86,0,IF('Indicator Data'!AS78&lt;G$85,10,(G$86-'Indicator Data'!AS78)/(G$86-G$85)*10)),1))</f>
        <v>1.6</v>
      </c>
      <c r="H76" s="70">
        <f t="shared" si="20"/>
        <v>7.7</v>
      </c>
      <c r="I76" s="150">
        <f>IF('Indicator Data'!AT78="No data","x",'Indicator Data'!AT78/'Indicator Data'!BD78)</f>
        <v>6.8123091378905333E-4</v>
      </c>
      <c r="J76" s="152">
        <f t="shared" si="15"/>
        <v>3.2</v>
      </c>
      <c r="K76" s="69">
        <f>IF('Indicator Data'!AU78="No data","x",ROUND(IF('Indicator Data'!AU78&gt;K$86,10,IF('Indicator Data'!AU78&lt;K$85,0,10-(K$86-'Indicator Data'!AU78)/(K$86-K$85)*10)),1))</f>
        <v>2.2000000000000002</v>
      </c>
      <c r="L76" s="69">
        <f>IF('Indicator Data'!AV78="No data","x",ROUND(IF('Indicator Data'!AV78&gt;L$86,10,IF('Indicator Data'!AV78&lt;L$85,0,10-(L$86-'Indicator Data'!AV78)/(L$86-L$85)*10)),1))</f>
        <v>0</v>
      </c>
      <c r="M76" s="69">
        <f t="shared" si="21"/>
        <v>2.2000000000000002</v>
      </c>
      <c r="N76" s="70">
        <f t="shared" si="22"/>
        <v>2.7</v>
      </c>
      <c r="O76" s="265">
        <f t="shared" si="16"/>
        <v>5.6</v>
      </c>
      <c r="P76" s="69">
        <f>IF('Indicator Data'!AW78="No data","x",ROUND(IF('Indicator Data'!AW78&gt;P$86,0,IF('Indicator Data'!AW78&lt;P$85,10,(P$86-'Indicator Data'!AW78)/(P$86-P$85)*10)),1))</f>
        <v>8</v>
      </c>
      <c r="Q76" s="69">
        <f>IF('Indicator Data'!AX78="No data","x",ROUND(IF('Indicator Data'!AX78&gt;Q$86,0,IF('Indicator Data'!AX78&lt;Q$85,10,(Q$86-'Indicator Data'!AX78)/(Q$86-Q$85)*10)),1))</f>
        <v>7.3</v>
      </c>
      <c r="R76" s="70">
        <f t="shared" si="23"/>
        <v>7.7</v>
      </c>
      <c r="S76" s="103">
        <f>IF('Indicator Data'!BA78="No data","x",'Indicator Data'!BA78/'Indicator Data'!BC78*100)</f>
        <v>35.819601461858689</v>
      </c>
      <c r="T76" s="69">
        <f t="shared" si="17"/>
        <v>6.5</v>
      </c>
      <c r="U76" s="69">
        <f>IF('Indicator Data'!AY78="No data","x",ROUND(IF('Indicator Data'!AY78&gt;U$86,0,IF('Indicator Data'!AY78&lt;U$85,10,(U$86-'Indicator Data'!AY78)/(U$86-U$85)*10)),1))</f>
        <v>0</v>
      </c>
      <c r="V76" s="69">
        <f>IF('Indicator Data'!AZ78="No data","x",ROUND(IF('Indicator Data'!AZ78&gt;V$86,0,IF('Indicator Data'!AZ78&lt;V$85,10,(V$86-'Indicator Data'!AZ78)/(V$86-V$85)*10)),1))</f>
        <v>3.5</v>
      </c>
      <c r="W76" s="70">
        <f t="shared" si="24"/>
        <v>3.3</v>
      </c>
      <c r="X76" s="69">
        <f>IF('Indicator Data'!BB78="No data","x",ROUND(IF('Indicator Data'!BB78&gt;X$86,0,IF('Indicator Data'!BB78&lt;X$85,10,(X$86-'Indicator Data'!BB78)/(X$86-X$85)*10)),1))</f>
        <v>9</v>
      </c>
      <c r="Y76" s="69">
        <f>IF('Indicator Data'!S78="No data","x",ROUND(IF('Indicator Data'!S78&gt;Y$86,10,IF('Indicator Data'!S78&lt;Y$85,0,10-(Y$86-'Indicator Data'!S78)/(Y$86-Y$85)*10)),1))</f>
        <v>1.9</v>
      </c>
      <c r="Z76" s="70">
        <f t="shared" si="25"/>
        <v>5.5</v>
      </c>
      <c r="AA76" s="265">
        <f t="shared" si="18"/>
        <v>5.5</v>
      </c>
      <c r="AB76" s="125"/>
    </row>
    <row r="77" spans="1:28" s="3" customFormat="1">
      <c r="A77" s="224" t="s">
        <v>7</v>
      </c>
      <c r="B77" s="234" t="s">
        <v>741</v>
      </c>
      <c r="C77" s="281" t="s">
        <v>407</v>
      </c>
      <c r="D77" s="69">
        <f>IF('Indicator Data'!AQ79="No data","x",ROUND(IF('Indicator Data'!AQ79&gt;D$86,0,IF('Indicator Data'!AQ79&lt;D$85,10,(D$86-'Indicator Data'!AQ79)/(D$86-D$85)*10)),1))</f>
        <v>6.4</v>
      </c>
      <c r="E77" s="70">
        <f t="shared" si="19"/>
        <v>6.4</v>
      </c>
      <c r="F77" s="69">
        <f>IF('Indicator Data'!AR79="No data","x",ROUND(IF('Indicator Data'!AR79&gt;F$86,0,IF('Indicator Data'!AR79&lt;F$85,10,(F$86-'Indicator Data'!AR79)/(F$86-F$85)*10)),1))</f>
        <v>6.1</v>
      </c>
      <c r="G77" s="69">
        <f>IF('Indicator Data'!AS79="No data","x",ROUND(IF('Indicator Data'!AS79&gt;G$86,0,IF('Indicator Data'!AS79&lt;G$85,10,(G$86-'Indicator Data'!AS79)/(G$86-G$85)*10)),1))</f>
        <v>1.6</v>
      </c>
      <c r="H77" s="70">
        <f t="shared" si="20"/>
        <v>4.2</v>
      </c>
      <c r="I77" s="150">
        <f>IF('Indicator Data'!AT79="No data","x",'Indicator Data'!AT79/'Indicator Data'!BD79)</f>
        <v>1.1279018834866404E-4</v>
      </c>
      <c r="J77" s="152">
        <f t="shared" si="15"/>
        <v>8.9</v>
      </c>
      <c r="K77" s="69">
        <f>IF('Indicator Data'!AU79="No data","x",ROUND(IF('Indicator Data'!AU79&gt;K$86,10,IF('Indicator Data'!AU79&lt;K$85,0,10-(K$86-'Indicator Data'!AU79)/(K$86-K$85)*10)),1))</f>
        <v>2.2000000000000002</v>
      </c>
      <c r="L77" s="69">
        <f>IF('Indicator Data'!AV79="No data","x",ROUND(IF('Indicator Data'!AV79&gt;L$86,10,IF('Indicator Data'!AV79&lt;L$85,0,10-(L$86-'Indicator Data'!AV79)/(L$86-L$85)*10)),1))</f>
        <v>0</v>
      </c>
      <c r="M77" s="69">
        <f t="shared" si="21"/>
        <v>2.2000000000000002</v>
      </c>
      <c r="N77" s="70">
        <f t="shared" si="22"/>
        <v>6.7</v>
      </c>
      <c r="O77" s="265">
        <f t="shared" si="16"/>
        <v>5.8</v>
      </c>
      <c r="P77" s="69">
        <f>IF('Indicator Data'!AW79="No data","x",ROUND(IF('Indicator Data'!AW79&gt;P$86,0,IF('Indicator Data'!AW79&lt;P$85,10,(P$86-'Indicator Data'!AW79)/(P$86-P$85)*10)),1))</f>
        <v>7</v>
      </c>
      <c r="Q77" s="69">
        <f>IF('Indicator Data'!AX79="No data","x",ROUND(IF('Indicator Data'!AX79&gt;Q$86,0,IF('Indicator Data'!AX79&lt;Q$85,10,(Q$86-'Indicator Data'!AX79)/(Q$86-Q$85)*10)),1))</f>
        <v>6.1</v>
      </c>
      <c r="R77" s="70">
        <f t="shared" si="23"/>
        <v>6.6</v>
      </c>
      <c r="S77" s="103">
        <f>IF('Indicator Data'!BA79="No data","x",'Indicator Data'!BA79/'Indicator Data'!BC79*100)</f>
        <v>4.4163601207695846</v>
      </c>
      <c r="T77" s="69">
        <f t="shared" si="17"/>
        <v>9.6999999999999993</v>
      </c>
      <c r="U77" s="69">
        <f>IF('Indicator Data'!AY79="No data","x",ROUND(IF('Indicator Data'!AY79&gt;U$86,0,IF('Indicator Data'!AY79&lt;U$85,10,(U$86-'Indicator Data'!AY79)/(U$86-U$85)*10)),1))</f>
        <v>0</v>
      </c>
      <c r="V77" s="69">
        <f>IF('Indicator Data'!AZ79="No data","x",ROUND(IF('Indicator Data'!AZ79&gt;V$86,0,IF('Indicator Data'!AZ79&lt;V$85,10,(V$86-'Indicator Data'!AZ79)/(V$86-V$85)*10)),1))</f>
        <v>3.5</v>
      </c>
      <c r="W77" s="70">
        <f t="shared" si="24"/>
        <v>4.4000000000000004</v>
      </c>
      <c r="X77" s="69">
        <f>IF('Indicator Data'!BB79="No data","x",ROUND(IF('Indicator Data'!BB79&gt;X$86,0,IF('Indicator Data'!BB79&lt;X$85,10,(X$86-'Indicator Data'!BB79)/(X$86-X$85)*10)),1))</f>
        <v>9</v>
      </c>
      <c r="Y77" s="69">
        <f>IF('Indicator Data'!S79="No data","x",ROUND(IF('Indicator Data'!S79&gt;Y$86,10,IF('Indicator Data'!S79&lt;Y$85,0,10-(Y$86-'Indicator Data'!S79)/(Y$86-Y$85)*10)),1))</f>
        <v>3.3</v>
      </c>
      <c r="Z77" s="70">
        <f t="shared" si="25"/>
        <v>6.2</v>
      </c>
      <c r="AA77" s="265">
        <f t="shared" si="18"/>
        <v>5.7</v>
      </c>
      <c r="AB77" s="125"/>
    </row>
    <row r="78" spans="1:28" s="3" customFormat="1">
      <c r="A78" s="224" t="s">
        <v>7</v>
      </c>
      <c r="B78" s="234" t="s">
        <v>742</v>
      </c>
      <c r="C78" s="281" t="s">
        <v>408</v>
      </c>
      <c r="D78" s="69">
        <f>IF('Indicator Data'!AQ80="No data","x",ROUND(IF('Indicator Data'!AQ80&gt;D$86,0,IF('Indicator Data'!AQ80&lt;D$85,10,(D$86-'Indicator Data'!AQ80)/(D$86-D$85)*10)),1))</f>
        <v>6.4</v>
      </c>
      <c r="E78" s="70">
        <f t="shared" si="19"/>
        <v>6.4</v>
      </c>
      <c r="F78" s="69">
        <f>IF('Indicator Data'!AR80="No data","x",ROUND(IF('Indicator Data'!AR80&gt;F$86,0,IF('Indicator Data'!AR80&lt;F$85,10,(F$86-'Indicator Data'!AR80)/(F$86-F$85)*10)),1))</f>
        <v>9.1</v>
      </c>
      <c r="G78" s="69">
        <f>IF('Indicator Data'!AS80="No data","x",ROUND(IF('Indicator Data'!AS80&gt;G$86,0,IF('Indicator Data'!AS80&lt;G$85,10,(G$86-'Indicator Data'!AS80)/(G$86-G$85)*10)),1))</f>
        <v>1.6</v>
      </c>
      <c r="H78" s="70">
        <f t="shared" si="20"/>
        <v>6.7</v>
      </c>
      <c r="I78" s="150">
        <f>IF('Indicator Data'!AT80="No data","x",'Indicator Data'!AT80/'Indicator Data'!BD80)</f>
        <v>7.1310284227246617E-5</v>
      </c>
      <c r="J78" s="152">
        <f t="shared" si="15"/>
        <v>9.3000000000000007</v>
      </c>
      <c r="K78" s="69">
        <f>IF('Indicator Data'!AU80="No data","x",ROUND(IF('Indicator Data'!AU80&gt;K$86,10,IF('Indicator Data'!AU80&lt;K$85,0,10-(K$86-'Indicator Data'!AU80)/(K$86-K$85)*10)),1))</f>
        <v>2.2000000000000002</v>
      </c>
      <c r="L78" s="69">
        <f>IF('Indicator Data'!AV80="No data","x",ROUND(IF('Indicator Data'!AV80&gt;L$86,10,IF('Indicator Data'!AV80&lt;L$85,0,10-(L$86-'Indicator Data'!AV80)/(L$86-L$85)*10)),1))</f>
        <v>0</v>
      </c>
      <c r="M78" s="69">
        <f t="shared" si="21"/>
        <v>2.2000000000000002</v>
      </c>
      <c r="N78" s="70">
        <f t="shared" si="22"/>
        <v>7.1</v>
      </c>
      <c r="O78" s="265">
        <f t="shared" si="16"/>
        <v>6.7</v>
      </c>
      <c r="P78" s="69">
        <f>IF('Indicator Data'!AW80="No data","x",ROUND(IF('Indicator Data'!AW80&gt;P$86,0,IF('Indicator Data'!AW80&lt;P$85,10,(P$86-'Indicator Data'!AW80)/(P$86-P$85)*10)),1))</f>
        <v>8.4</v>
      </c>
      <c r="Q78" s="69">
        <f>IF('Indicator Data'!AX80="No data","x",ROUND(IF('Indicator Data'!AX80&gt;Q$86,0,IF('Indicator Data'!AX80&lt;Q$85,10,(Q$86-'Indicator Data'!AX80)/(Q$86-Q$85)*10)),1))</f>
        <v>7.6</v>
      </c>
      <c r="R78" s="70">
        <f t="shared" si="23"/>
        <v>8</v>
      </c>
      <c r="S78" s="103">
        <f>IF('Indicator Data'!BA80="No data","x",'Indicator Data'!BA80/'Indicator Data'!BC80*100)</f>
        <v>13.325254689122486</v>
      </c>
      <c r="T78" s="69">
        <f t="shared" si="17"/>
        <v>8.8000000000000007</v>
      </c>
      <c r="U78" s="69">
        <f>IF('Indicator Data'!AY80="No data","x",ROUND(IF('Indicator Data'!AY80&gt;U$86,0,IF('Indicator Data'!AY80&lt;U$85,10,(U$86-'Indicator Data'!AY80)/(U$86-U$85)*10)),1))</f>
        <v>0</v>
      </c>
      <c r="V78" s="69">
        <f>IF('Indicator Data'!AZ80="No data","x",ROUND(IF('Indicator Data'!AZ80&gt;V$86,0,IF('Indicator Data'!AZ80&lt;V$85,10,(V$86-'Indicator Data'!AZ80)/(V$86-V$85)*10)),1))</f>
        <v>3.5</v>
      </c>
      <c r="W78" s="70">
        <f t="shared" si="24"/>
        <v>4.0999999999999996</v>
      </c>
      <c r="X78" s="69">
        <f>IF('Indicator Data'!BB80="No data","x",ROUND(IF('Indicator Data'!BB80&gt;X$86,0,IF('Indicator Data'!BB80&lt;X$85,10,(X$86-'Indicator Data'!BB80)/(X$86-X$85)*10)),1))</f>
        <v>9</v>
      </c>
      <c r="Y78" s="69">
        <f>IF('Indicator Data'!S80="No data","x",ROUND(IF('Indicator Data'!S80&gt;Y$86,10,IF('Indicator Data'!S80&lt;Y$85,0,10-(Y$86-'Indicator Data'!S80)/(Y$86-Y$85)*10)),1))</f>
        <v>2.7</v>
      </c>
      <c r="Z78" s="70">
        <f t="shared" si="25"/>
        <v>5.9</v>
      </c>
      <c r="AA78" s="265">
        <f t="shared" si="18"/>
        <v>6</v>
      </c>
      <c r="AB78" s="125"/>
    </row>
    <row r="79" spans="1:28" s="3" customFormat="1">
      <c r="A79" s="224" t="s">
        <v>7</v>
      </c>
      <c r="B79" s="234" t="s">
        <v>743</v>
      </c>
      <c r="C79" s="281" t="s">
        <v>409</v>
      </c>
      <c r="D79" s="69">
        <f>IF('Indicator Data'!AQ81="No data","x",ROUND(IF('Indicator Data'!AQ81&gt;D$86,0,IF('Indicator Data'!AQ81&lt;D$85,10,(D$86-'Indicator Data'!AQ81)/(D$86-D$85)*10)),1))</f>
        <v>6.4</v>
      </c>
      <c r="E79" s="70">
        <f t="shared" si="19"/>
        <v>6.4</v>
      </c>
      <c r="F79" s="69">
        <f>IF('Indicator Data'!AR81="No data","x",ROUND(IF('Indicator Data'!AR81&gt;F$86,0,IF('Indicator Data'!AR81&lt;F$85,10,(F$86-'Indicator Data'!AR81)/(F$86-F$85)*10)),1))</f>
        <v>9.6999999999999993</v>
      </c>
      <c r="G79" s="69">
        <f>IF('Indicator Data'!AS81="No data","x",ROUND(IF('Indicator Data'!AS81&gt;G$86,0,IF('Indicator Data'!AS81&lt;G$85,10,(G$86-'Indicator Data'!AS81)/(G$86-G$85)*10)),1))</f>
        <v>1.6</v>
      </c>
      <c r="H79" s="70">
        <f t="shared" si="20"/>
        <v>7.4</v>
      </c>
      <c r="I79" s="150">
        <f>IF('Indicator Data'!AT81="No data","x",'Indicator Data'!AT81/'Indicator Data'!BD81)</f>
        <v>2.9304654603391372E-5</v>
      </c>
      <c r="J79" s="152">
        <f t="shared" si="15"/>
        <v>9.6999999999999993</v>
      </c>
      <c r="K79" s="69">
        <f>IF('Indicator Data'!AU81="No data","x",ROUND(IF('Indicator Data'!AU81&gt;K$86,10,IF('Indicator Data'!AU81&lt;K$85,0,10-(K$86-'Indicator Data'!AU81)/(K$86-K$85)*10)),1))</f>
        <v>2.2000000000000002</v>
      </c>
      <c r="L79" s="69">
        <f>IF('Indicator Data'!AV81="No data","x",ROUND(IF('Indicator Data'!AV81&gt;L$86,10,IF('Indicator Data'!AV81&lt;L$85,0,10-(L$86-'Indicator Data'!AV81)/(L$86-L$85)*10)),1))</f>
        <v>0</v>
      </c>
      <c r="M79" s="69">
        <f t="shared" si="21"/>
        <v>2.2000000000000002</v>
      </c>
      <c r="N79" s="70">
        <f t="shared" si="22"/>
        <v>7.6</v>
      </c>
      <c r="O79" s="265">
        <f t="shared" si="16"/>
        <v>7.1</v>
      </c>
      <c r="P79" s="69">
        <f>IF('Indicator Data'!AW81="No data","x",ROUND(IF('Indicator Data'!AW81&gt;P$86,0,IF('Indicator Data'!AW81&lt;P$85,10,(P$86-'Indicator Data'!AW81)/(P$86-P$85)*10)),1))</f>
        <v>7.9</v>
      </c>
      <c r="Q79" s="69">
        <f>IF('Indicator Data'!AX81="No data","x",ROUND(IF('Indicator Data'!AX81&gt;Q$86,0,IF('Indicator Data'!AX81&lt;Q$85,10,(Q$86-'Indicator Data'!AX81)/(Q$86-Q$85)*10)),1))</f>
        <v>7.4</v>
      </c>
      <c r="R79" s="70">
        <f t="shared" si="23"/>
        <v>7.7</v>
      </c>
      <c r="S79" s="103">
        <f>IF('Indicator Data'!BA81="No data","x",'Indicator Data'!BA81/'Indicator Data'!BC81*100)</f>
        <v>24.820995292687975</v>
      </c>
      <c r="T79" s="69">
        <f t="shared" si="17"/>
        <v>7.6</v>
      </c>
      <c r="U79" s="69">
        <f>IF('Indicator Data'!AY81="No data","x",ROUND(IF('Indicator Data'!AY81&gt;U$86,0,IF('Indicator Data'!AY81&lt;U$85,10,(U$86-'Indicator Data'!AY81)/(U$86-U$85)*10)),1))</f>
        <v>0</v>
      </c>
      <c r="V79" s="69">
        <f>IF('Indicator Data'!AZ81="No data","x",ROUND(IF('Indicator Data'!AZ81&gt;V$86,0,IF('Indicator Data'!AZ81&lt;V$85,10,(V$86-'Indicator Data'!AZ81)/(V$86-V$85)*10)),1))</f>
        <v>3.5</v>
      </c>
      <c r="W79" s="70">
        <f t="shared" si="24"/>
        <v>3.7</v>
      </c>
      <c r="X79" s="69">
        <f>IF('Indicator Data'!BB81="No data","x",ROUND(IF('Indicator Data'!BB81&gt;X$86,0,IF('Indicator Data'!BB81&lt;X$85,10,(X$86-'Indicator Data'!BB81)/(X$86-X$85)*10)),1))</f>
        <v>9</v>
      </c>
      <c r="Y79" s="69">
        <f>IF('Indicator Data'!S81="No data","x",ROUND(IF('Indicator Data'!S81&gt;Y$86,10,IF('Indicator Data'!S81&lt;Y$85,0,10-(Y$86-'Indicator Data'!S81)/(Y$86-Y$85)*10)),1))</f>
        <v>3.2</v>
      </c>
      <c r="Z79" s="70">
        <f t="shared" si="25"/>
        <v>6.1</v>
      </c>
      <c r="AA79" s="265">
        <f t="shared" si="18"/>
        <v>5.8</v>
      </c>
      <c r="AB79" s="125"/>
    </row>
    <row r="80" spans="1:28" s="3" customFormat="1">
      <c r="A80" s="224" t="s">
        <v>7</v>
      </c>
      <c r="B80" s="234" t="s">
        <v>744</v>
      </c>
      <c r="C80" s="281" t="s">
        <v>410</v>
      </c>
      <c r="D80" s="69">
        <f>IF('Indicator Data'!AQ82="No data","x",ROUND(IF('Indicator Data'!AQ82&gt;D$86,0,IF('Indicator Data'!AQ82&lt;D$85,10,(D$86-'Indicator Data'!AQ82)/(D$86-D$85)*10)),1))</f>
        <v>6.4</v>
      </c>
      <c r="E80" s="70">
        <f t="shared" si="19"/>
        <v>6.4</v>
      </c>
      <c r="F80" s="69">
        <f>IF('Indicator Data'!AR82="No data","x",ROUND(IF('Indicator Data'!AR82&gt;F$86,0,IF('Indicator Data'!AR82&lt;F$85,10,(F$86-'Indicator Data'!AR82)/(F$86-F$85)*10)),1))</f>
        <v>9.1999999999999993</v>
      </c>
      <c r="G80" s="69">
        <f>IF('Indicator Data'!AS82="No data","x",ROUND(IF('Indicator Data'!AS82&gt;G$86,0,IF('Indicator Data'!AS82&lt;G$85,10,(G$86-'Indicator Data'!AS82)/(G$86-G$85)*10)),1))</f>
        <v>1.6</v>
      </c>
      <c r="H80" s="70">
        <f t="shared" si="20"/>
        <v>6.8</v>
      </c>
      <c r="I80" s="150">
        <f>IF('Indicator Data'!AT82="No data","x",'Indicator Data'!AT82/'Indicator Data'!BD82)</f>
        <v>9.2909535452322741E-4</v>
      </c>
      <c r="J80" s="152">
        <f t="shared" si="15"/>
        <v>0.7</v>
      </c>
      <c r="K80" s="69">
        <f>IF('Indicator Data'!AU82="No data","x",ROUND(IF('Indicator Data'!AU82&gt;K$86,10,IF('Indicator Data'!AU82&lt;K$85,0,10-(K$86-'Indicator Data'!AU82)/(K$86-K$85)*10)),1))</f>
        <v>2.2000000000000002</v>
      </c>
      <c r="L80" s="69">
        <f>IF('Indicator Data'!AV82="No data","x",ROUND(IF('Indicator Data'!AV82&gt;L$86,10,IF('Indicator Data'!AV82&lt;L$85,0,10-(L$86-'Indicator Data'!AV82)/(L$86-L$85)*10)),1))</f>
        <v>0</v>
      </c>
      <c r="M80" s="69">
        <f t="shared" si="21"/>
        <v>2.2000000000000002</v>
      </c>
      <c r="N80" s="70">
        <f t="shared" si="22"/>
        <v>1.5</v>
      </c>
      <c r="O80" s="265">
        <f t="shared" si="16"/>
        <v>4.9000000000000004</v>
      </c>
      <c r="P80" s="69">
        <f>IF('Indicator Data'!AW82="No data","x",ROUND(IF('Indicator Data'!AW82&gt;P$86,0,IF('Indicator Data'!AW82&lt;P$85,10,(P$86-'Indicator Data'!AW82)/(P$86-P$85)*10)),1))</f>
        <v>7.3</v>
      </c>
      <c r="Q80" s="69">
        <f>IF('Indicator Data'!AX82="No data","x",ROUND(IF('Indicator Data'!AX82&gt;Q$86,0,IF('Indicator Data'!AX82&lt;Q$85,10,(Q$86-'Indicator Data'!AX82)/(Q$86-Q$85)*10)),1))</f>
        <v>6.8</v>
      </c>
      <c r="R80" s="70">
        <f t="shared" si="23"/>
        <v>7.1</v>
      </c>
      <c r="S80" s="103">
        <f>IF('Indicator Data'!BA82="No data","x",'Indicator Data'!BA82/'Indicator Data'!BC82*100)</f>
        <v>51.446253048981525</v>
      </c>
      <c r="T80" s="69">
        <f t="shared" si="17"/>
        <v>4.9000000000000004</v>
      </c>
      <c r="U80" s="69">
        <f>IF('Indicator Data'!AY82="No data","x",ROUND(IF('Indicator Data'!AY82&gt;U$86,0,IF('Indicator Data'!AY82&lt;U$85,10,(U$86-'Indicator Data'!AY82)/(U$86-U$85)*10)),1))</f>
        <v>0</v>
      </c>
      <c r="V80" s="69">
        <f>IF('Indicator Data'!AZ82="No data","x",ROUND(IF('Indicator Data'!AZ82&gt;V$86,0,IF('Indicator Data'!AZ82&lt;V$85,10,(V$86-'Indicator Data'!AZ82)/(V$86-V$85)*10)),1))</f>
        <v>3.5</v>
      </c>
      <c r="W80" s="70">
        <f t="shared" si="24"/>
        <v>2.8</v>
      </c>
      <c r="X80" s="69">
        <f>IF('Indicator Data'!BB82="No data","x",ROUND(IF('Indicator Data'!BB82&gt;X$86,0,IF('Indicator Data'!BB82&lt;X$85,10,(X$86-'Indicator Data'!BB82)/(X$86-X$85)*10)),1))</f>
        <v>9</v>
      </c>
      <c r="Y80" s="69">
        <f>IF('Indicator Data'!S82="No data","x",ROUND(IF('Indicator Data'!S82&gt;Y$86,10,IF('Indicator Data'!S82&lt;Y$85,0,10-(Y$86-'Indicator Data'!S82)/(Y$86-Y$85)*10)),1))</f>
        <v>2.9</v>
      </c>
      <c r="Z80" s="70">
        <f t="shared" si="25"/>
        <v>6</v>
      </c>
      <c r="AA80" s="265">
        <f t="shared" si="18"/>
        <v>5.3</v>
      </c>
      <c r="AB80" s="125"/>
    </row>
    <row r="81" spans="1:28" s="3" customFormat="1">
      <c r="A81" s="224" t="s">
        <v>7</v>
      </c>
      <c r="B81" s="234" t="s">
        <v>745</v>
      </c>
      <c r="C81" s="281" t="s">
        <v>411</v>
      </c>
      <c r="D81" s="69">
        <f>IF('Indicator Data'!AQ83="No data","x",ROUND(IF('Indicator Data'!AQ83&gt;D$86,0,IF('Indicator Data'!AQ83&lt;D$85,10,(D$86-'Indicator Data'!AQ83)/(D$86-D$85)*10)),1))</f>
        <v>6.4</v>
      </c>
      <c r="E81" s="70">
        <f t="shared" si="19"/>
        <v>6.4</v>
      </c>
      <c r="F81" s="69">
        <f>IF('Indicator Data'!AR83="No data","x",ROUND(IF('Indicator Data'!AR83&gt;F$86,0,IF('Indicator Data'!AR83&lt;F$85,10,(F$86-'Indicator Data'!AR83)/(F$86-F$85)*10)),1))</f>
        <v>9.8000000000000007</v>
      </c>
      <c r="G81" s="69">
        <f>IF('Indicator Data'!AS83="No data","x",ROUND(IF('Indicator Data'!AS83&gt;G$86,0,IF('Indicator Data'!AS83&lt;G$85,10,(G$86-'Indicator Data'!AS83)/(G$86-G$85)*10)),1))</f>
        <v>1.6</v>
      </c>
      <c r="H81" s="70">
        <f t="shared" si="20"/>
        <v>7.6</v>
      </c>
      <c r="I81" s="150">
        <f>IF('Indicator Data'!AT83="No data","x",'Indicator Data'!AT83/'Indicator Data'!BD83)</f>
        <v>2.4890811177543146E-4</v>
      </c>
      <c r="J81" s="152">
        <f t="shared" si="15"/>
        <v>7.5</v>
      </c>
      <c r="K81" s="69">
        <f>IF('Indicator Data'!AU83="No data","x",ROUND(IF('Indicator Data'!AU83&gt;K$86,10,IF('Indicator Data'!AU83&lt;K$85,0,10-(K$86-'Indicator Data'!AU83)/(K$86-K$85)*10)),1))</f>
        <v>2.2000000000000002</v>
      </c>
      <c r="L81" s="69">
        <f>IF('Indicator Data'!AV83="No data","x",ROUND(IF('Indicator Data'!AV83&gt;L$86,10,IF('Indicator Data'!AV83&lt;L$85,0,10-(L$86-'Indicator Data'!AV83)/(L$86-L$85)*10)),1))</f>
        <v>0</v>
      </c>
      <c r="M81" s="69">
        <f t="shared" si="21"/>
        <v>2.2000000000000002</v>
      </c>
      <c r="N81" s="70">
        <f t="shared" si="22"/>
        <v>5.4</v>
      </c>
      <c r="O81" s="265">
        <f t="shared" si="16"/>
        <v>6.5</v>
      </c>
      <c r="P81" s="69">
        <f>IF('Indicator Data'!AW83="No data","x",ROUND(IF('Indicator Data'!AW83&gt;P$86,0,IF('Indicator Data'!AW83&lt;P$85,10,(P$86-'Indicator Data'!AW83)/(P$86-P$85)*10)),1))</f>
        <v>8.4</v>
      </c>
      <c r="Q81" s="69">
        <f>IF('Indicator Data'!AX83="No data","x",ROUND(IF('Indicator Data'!AX83&gt;Q$86,0,IF('Indicator Data'!AX83&lt;Q$85,10,(Q$86-'Indicator Data'!AX83)/(Q$86-Q$85)*10)),1))</f>
        <v>7.7</v>
      </c>
      <c r="R81" s="70">
        <f t="shared" si="23"/>
        <v>8.1</v>
      </c>
      <c r="S81" s="103">
        <f>IF('Indicator Data'!BA83="No data","x",'Indicator Data'!BA83/'Indicator Data'!BC83*100)</f>
        <v>10.05987878723529</v>
      </c>
      <c r="T81" s="69">
        <f t="shared" si="17"/>
        <v>9.1</v>
      </c>
      <c r="U81" s="69">
        <f>IF('Indicator Data'!AY83="No data","x",ROUND(IF('Indicator Data'!AY83&gt;U$86,0,IF('Indicator Data'!AY83&lt;U$85,10,(U$86-'Indicator Data'!AY83)/(U$86-U$85)*10)),1))</f>
        <v>0</v>
      </c>
      <c r="V81" s="69">
        <f>IF('Indicator Data'!AZ83="No data","x",ROUND(IF('Indicator Data'!AZ83&gt;V$86,0,IF('Indicator Data'!AZ83&lt;V$85,10,(V$86-'Indicator Data'!AZ83)/(V$86-V$85)*10)),1))</f>
        <v>3.5</v>
      </c>
      <c r="W81" s="70">
        <f t="shared" si="24"/>
        <v>4.2</v>
      </c>
      <c r="X81" s="69">
        <f>IF('Indicator Data'!BB83="No data","x",ROUND(IF('Indicator Data'!BB83&gt;X$86,0,IF('Indicator Data'!BB83&lt;X$85,10,(X$86-'Indicator Data'!BB83)/(X$86-X$85)*10)),1))</f>
        <v>9</v>
      </c>
      <c r="Y81" s="69">
        <f>IF('Indicator Data'!S83="No data","x",ROUND(IF('Indicator Data'!S83&gt;Y$86,10,IF('Indicator Data'!S83&lt;Y$85,0,10-(Y$86-'Indicator Data'!S83)/(Y$86-Y$85)*10)),1))</f>
        <v>3.3</v>
      </c>
      <c r="Z81" s="70">
        <f t="shared" si="25"/>
        <v>6.2</v>
      </c>
      <c r="AA81" s="265">
        <f t="shared" si="18"/>
        <v>6.2</v>
      </c>
      <c r="AB81" s="125"/>
    </row>
    <row r="82" spans="1:28" s="3" customFormat="1">
      <c r="A82" s="224" t="s">
        <v>7</v>
      </c>
      <c r="B82" s="234" t="s">
        <v>331</v>
      </c>
      <c r="C82" s="281" t="s">
        <v>412</v>
      </c>
      <c r="D82" s="69">
        <f>IF('Indicator Data'!AQ84="No data","x",ROUND(IF('Indicator Data'!AQ84&gt;D$86,0,IF('Indicator Data'!AQ84&lt;D$85,10,(D$86-'Indicator Data'!AQ84)/(D$86-D$85)*10)),1))</f>
        <v>6.4</v>
      </c>
      <c r="E82" s="70">
        <f t="shared" si="19"/>
        <v>6.4</v>
      </c>
      <c r="F82" s="69">
        <f>IF('Indicator Data'!AR84="No data","x",ROUND(IF('Indicator Data'!AR84&gt;F$86,0,IF('Indicator Data'!AR84&lt;F$85,10,(F$86-'Indicator Data'!AR84)/(F$86-F$85)*10)),1))</f>
        <v>8.1</v>
      </c>
      <c r="G82" s="69">
        <f>IF('Indicator Data'!AS84="No data","x",ROUND(IF('Indicator Data'!AS84&gt;G$86,0,IF('Indicator Data'!AS84&lt;G$85,10,(G$86-'Indicator Data'!AS84)/(G$86-G$85)*10)),1))</f>
        <v>1.6</v>
      </c>
      <c r="H82" s="70">
        <f t="shared" si="20"/>
        <v>5.8</v>
      </c>
      <c r="I82" s="150">
        <f>IF('Indicator Data'!AT84="No data","x",'Indicator Data'!AT84/'Indicator Data'!BD84)</f>
        <v>2.0809919153101547E-4</v>
      </c>
      <c r="J82" s="152">
        <f t="shared" si="15"/>
        <v>7.9</v>
      </c>
      <c r="K82" s="69">
        <f>IF('Indicator Data'!AU84="No data","x",ROUND(IF('Indicator Data'!AU84&gt;K$86,10,IF('Indicator Data'!AU84&lt;K$85,0,10-(K$86-'Indicator Data'!AU84)/(K$86-K$85)*10)),1))</f>
        <v>2.2000000000000002</v>
      </c>
      <c r="L82" s="69">
        <f>IF('Indicator Data'!AV84="No data","x",ROUND(IF('Indicator Data'!AV84&gt;L$86,10,IF('Indicator Data'!AV84&lt;L$85,0,10-(L$86-'Indicator Data'!AV84)/(L$86-L$85)*10)),1))</f>
        <v>0</v>
      </c>
      <c r="M82" s="69">
        <f t="shared" si="21"/>
        <v>2.2000000000000002</v>
      </c>
      <c r="N82" s="70">
        <f t="shared" si="22"/>
        <v>5.8</v>
      </c>
      <c r="O82" s="265">
        <f t="shared" si="16"/>
        <v>6</v>
      </c>
      <c r="P82" s="69">
        <f>IF('Indicator Data'!AW84="No data","x",ROUND(IF('Indicator Data'!AW84&gt;P$86,0,IF('Indicator Data'!AW84&lt;P$85,10,(P$86-'Indicator Data'!AW84)/(P$86-P$85)*10)),1))</f>
        <v>9</v>
      </c>
      <c r="Q82" s="69">
        <f>IF('Indicator Data'!AX84="No data","x",ROUND(IF('Indicator Data'!AX84&gt;Q$86,0,IF('Indicator Data'!AX84&lt;Q$85,10,(Q$86-'Indicator Data'!AX84)/(Q$86-Q$85)*10)),1))</f>
        <v>9.1999999999999993</v>
      </c>
      <c r="R82" s="70">
        <f t="shared" si="23"/>
        <v>9.1</v>
      </c>
      <c r="S82" s="103">
        <f>IF('Indicator Data'!BA84="No data","x",'Indicator Data'!BA84/'Indicator Data'!BC84*100)</f>
        <v>97.066743884600072</v>
      </c>
      <c r="T82" s="69">
        <f t="shared" si="17"/>
        <v>0.3</v>
      </c>
      <c r="U82" s="69">
        <f>IF('Indicator Data'!AY84="No data","x",ROUND(IF('Indicator Data'!AY84&gt;U$86,0,IF('Indicator Data'!AY84&lt;U$85,10,(U$86-'Indicator Data'!AY84)/(U$86-U$85)*10)),1))</f>
        <v>0</v>
      </c>
      <c r="V82" s="69">
        <f>IF('Indicator Data'!AZ84="No data","x",ROUND(IF('Indicator Data'!AZ84&gt;V$86,0,IF('Indicator Data'!AZ84&lt;V$85,10,(V$86-'Indicator Data'!AZ84)/(V$86-V$85)*10)),1))</f>
        <v>3.5</v>
      </c>
      <c r="W82" s="70">
        <f t="shared" si="24"/>
        <v>1.3</v>
      </c>
      <c r="X82" s="69">
        <f>IF('Indicator Data'!BB84="No data","x",ROUND(IF('Indicator Data'!BB84&gt;X$86,0,IF('Indicator Data'!BB84&lt;X$85,10,(X$86-'Indicator Data'!BB84)/(X$86-X$85)*10)),1))</f>
        <v>9</v>
      </c>
      <c r="Y82" s="69">
        <f>IF('Indicator Data'!S84="No data","x",ROUND(IF('Indicator Data'!S84&gt;Y$86,10,IF('Indicator Data'!S84&lt;Y$85,0,10-(Y$86-'Indicator Data'!S84)/(Y$86-Y$85)*10)),1))</f>
        <v>4.5999999999999996</v>
      </c>
      <c r="Z82" s="70">
        <f t="shared" si="25"/>
        <v>6.8</v>
      </c>
      <c r="AA82" s="265">
        <f t="shared" si="18"/>
        <v>5.7</v>
      </c>
      <c r="AB82" s="125"/>
    </row>
    <row r="83" spans="1:28" s="3" customFormat="1">
      <c r="A83" s="224" t="s">
        <v>7</v>
      </c>
      <c r="B83" s="234" t="s">
        <v>332</v>
      </c>
      <c r="C83" s="281" t="s">
        <v>413</v>
      </c>
      <c r="D83" s="69">
        <f>IF('Indicator Data'!AQ85="No data","x",ROUND(IF('Indicator Data'!AQ85&gt;D$86,0,IF('Indicator Data'!AQ85&lt;D$85,10,(D$86-'Indicator Data'!AQ85)/(D$86-D$85)*10)),1))</f>
        <v>6.4</v>
      </c>
      <c r="E83" s="70">
        <f t="shared" si="19"/>
        <v>6.4</v>
      </c>
      <c r="F83" s="69">
        <f>IF('Indicator Data'!AR85="No data","x",ROUND(IF('Indicator Data'!AR85&gt;F$86,0,IF('Indicator Data'!AR85&lt;F$85,10,(F$86-'Indicator Data'!AR85)/(F$86-F$85)*10)),1))</f>
        <v>5.3</v>
      </c>
      <c r="G83" s="69">
        <f>IF('Indicator Data'!AS85="No data","x",ROUND(IF('Indicator Data'!AS85&gt;G$86,0,IF('Indicator Data'!AS85&lt;G$85,10,(G$86-'Indicator Data'!AS85)/(G$86-G$85)*10)),1))</f>
        <v>1.6</v>
      </c>
      <c r="H83" s="70">
        <f t="shared" si="20"/>
        <v>3.7</v>
      </c>
      <c r="I83" s="150">
        <f>IF('Indicator Data'!AT85="No data","x",'Indicator Data'!AT85/'Indicator Data'!BD85)</f>
        <v>1.5814110403576098E-4</v>
      </c>
      <c r="J83" s="152">
        <f t="shared" si="15"/>
        <v>8.4</v>
      </c>
      <c r="K83" s="69">
        <f>IF('Indicator Data'!AU85="No data","x",ROUND(IF('Indicator Data'!AU85&gt;K$86,10,IF('Indicator Data'!AU85&lt;K$85,0,10-(K$86-'Indicator Data'!AU85)/(K$86-K$85)*10)),1))</f>
        <v>2.2000000000000002</v>
      </c>
      <c r="L83" s="69">
        <f>IF('Indicator Data'!AV85="No data","x",ROUND(IF('Indicator Data'!AV85&gt;L$86,10,IF('Indicator Data'!AV85&lt;L$85,0,10-(L$86-'Indicator Data'!AV85)/(L$86-L$85)*10)),1))</f>
        <v>0</v>
      </c>
      <c r="M83" s="69">
        <f t="shared" si="21"/>
        <v>2.2000000000000002</v>
      </c>
      <c r="N83" s="70">
        <f t="shared" si="22"/>
        <v>6.2</v>
      </c>
      <c r="O83" s="265">
        <f t="shared" si="16"/>
        <v>5.4</v>
      </c>
      <c r="P83" s="69">
        <f>IF('Indicator Data'!AW85="No data","x",ROUND(IF('Indicator Data'!AW85&gt;P$86,0,IF('Indicator Data'!AW85&lt;P$85,10,(P$86-'Indicator Data'!AW85)/(P$86-P$85)*10)),1))</f>
        <v>0</v>
      </c>
      <c r="Q83" s="69">
        <f>IF('Indicator Data'!AX85="No data","x",ROUND(IF('Indicator Data'!AX85&gt;Q$86,0,IF('Indicator Data'!AX85&lt;Q$85,10,(Q$86-'Indicator Data'!AX85)/(Q$86-Q$85)*10)),1))</f>
        <v>0.5</v>
      </c>
      <c r="R83" s="70">
        <f t="shared" si="23"/>
        <v>0.3</v>
      </c>
      <c r="S83" s="103">
        <f>IF('Indicator Data'!BA85="No data","x",'Indicator Data'!BA85/'Indicator Data'!BC85*100)</f>
        <v>398.84600259635414</v>
      </c>
      <c r="T83" s="69">
        <f t="shared" si="17"/>
        <v>0</v>
      </c>
      <c r="U83" s="69">
        <f>IF('Indicator Data'!AY85="No data","x",ROUND(IF('Indicator Data'!AY85&gt;U$86,0,IF('Indicator Data'!AY85&lt;U$85,10,(U$86-'Indicator Data'!AY85)/(U$86-U$85)*10)),1))</f>
        <v>0</v>
      </c>
      <c r="V83" s="69">
        <f>IF('Indicator Data'!AZ85="No data","x",ROUND(IF('Indicator Data'!AZ85&gt;V$86,0,IF('Indicator Data'!AZ85&lt;V$85,10,(V$86-'Indicator Data'!AZ85)/(V$86-V$85)*10)),1))</f>
        <v>3.5</v>
      </c>
      <c r="W83" s="70">
        <f t="shared" si="24"/>
        <v>1.2</v>
      </c>
      <c r="X83" s="69">
        <f>IF('Indicator Data'!BB85="No data","x",ROUND(IF('Indicator Data'!BB85&gt;X$86,0,IF('Indicator Data'!BB85&lt;X$85,10,(X$86-'Indicator Data'!BB85)/(X$86-X$85)*10)),1))</f>
        <v>9</v>
      </c>
      <c r="Y83" s="69">
        <f>IF('Indicator Data'!S85="No data","x",ROUND(IF('Indicator Data'!S85&gt;Y$86,10,IF('Indicator Data'!S85&lt;Y$85,0,10-(Y$86-'Indicator Data'!S85)/(Y$86-Y$85)*10)),1))</f>
        <v>4.4000000000000004</v>
      </c>
      <c r="Z83" s="70">
        <f t="shared" si="25"/>
        <v>6.7</v>
      </c>
      <c r="AA83" s="265">
        <f t="shared" si="18"/>
        <v>2.7</v>
      </c>
      <c r="AB83" s="125"/>
    </row>
    <row r="84" spans="1:28" s="3" customFormat="1">
      <c r="A84" s="227" t="s">
        <v>7</v>
      </c>
      <c r="B84" s="235" t="s">
        <v>746</v>
      </c>
      <c r="C84" s="282" t="s">
        <v>414</v>
      </c>
      <c r="D84" s="266">
        <f>IF('Indicator Data'!AQ86="No data","x",ROUND(IF('Indicator Data'!AQ86&gt;D$86,0,IF('Indicator Data'!AQ86&lt;D$85,10,(D$86-'Indicator Data'!AQ86)/(D$86-D$85)*10)),1))</f>
        <v>6.4</v>
      </c>
      <c r="E84" s="267">
        <f t="shared" si="19"/>
        <v>6.4</v>
      </c>
      <c r="F84" s="266">
        <f>IF('Indicator Data'!AR86="No data","x",ROUND(IF('Indicator Data'!AR86&gt;F$86,0,IF('Indicator Data'!AR86&lt;F$85,10,(F$86-'Indicator Data'!AR86)/(F$86-F$85)*10)),1))</f>
        <v>9.6</v>
      </c>
      <c r="G84" s="266">
        <f>IF('Indicator Data'!AS86="No data","x",ROUND(IF('Indicator Data'!AS86&gt;G$86,0,IF('Indicator Data'!AS86&lt;G$85,10,(G$86-'Indicator Data'!AS86)/(G$86-G$85)*10)),1))</f>
        <v>1.6</v>
      </c>
      <c r="H84" s="267">
        <f t="shared" si="20"/>
        <v>7.3</v>
      </c>
      <c r="I84" s="268">
        <f>IF('Indicator Data'!AT86="No data","x",'Indicator Data'!AT86/'Indicator Data'!BD86)</f>
        <v>1.492189321520168E-4</v>
      </c>
      <c r="J84" s="269">
        <f t="shared" si="15"/>
        <v>8.5</v>
      </c>
      <c r="K84" s="266">
        <f>IF('Indicator Data'!AU86="No data","x",ROUND(IF('Indicator Data'!AU86&gt;K$86,10,IF('Indicator Data'!AU86&lt;K$85,0,10-(K$86-'Indicator Data'!AU86)/(K$86-K$85)*10)),1))</f>
        <v>2.2000000000000002</v>
      </c>
      <c r="L84" s="266">
        <f>IF('Indicator Data'!AV86="No data","x",ROUND(IF('Indicator Data'!AV86&gt;L$86,10,IF('Indicator Data'!AV86&lt;L$85,0,10-(L$86-'Indicator Data'!AV86)/(L$86-L$85)*10)),1))</f>
        <v>0</v>
      </c>
      <c r="M84" s="266">
        <f t="shared" si="21"/>
        <v>2.2000000000000002</v>
      </c>
      <c r="N84" s="267">
        <f t="shared" si="22"/>
        <v>6.3</v>
      </c>
      <c r="O84" s="270">
        <f t="shared" si="16"/>
        <v>6.7</v>
      </c>
      <c r="P84" s="266">
        <f>IF('Indicator Data'!AW86="No data","x",ROUND(IF('Indicator Data'!AW86&gt;P$86,0,IF('Indicator Data'!AW86&lt;P$85,10,(P$86-'Indicator Data'!AW86)/(P$86-P$85)*10)),1))</f>
        <v>7.7</v>
      </c>
      <c r="Q84" s="266">
        <f>IF('Indicator Data'!AX86="No data","x",ROUND(IF('Indicator Data'!AX86&gt;Q$86,0,IF('Indicator Data'!AX86&lt;Q$85,10,(Q$86-'Indicator Data'!AX86)/(Q$86-Q$85)*10)),1))</f>
        <v>7.1</v>
      </c>
      <c r="R84" s="267">
        <f t="shared" si="23"/>
        <v>7.4</v>
      </c>
      <c r="S84" s="271">
        <f>IF('Indicator Data'!BA86="No data","x",'Indicator Data'!BA86/'Indicator Data'!BC86*100)</f>
        <v>28.887580115010891</v>
      </c>
      <c r="T84" s="266">
        <f t="shared" si="17"/>
        <v>7.2</v>
      </c>
      <c r="U84" s="266">
        <f>IF('Indicator Data'!AY86="No data","x",ROUND(IF('Indicator Data'!AY86&gt;U$86,0,IF('Indicator Data'!AY86&lt;U$85,10,(U$86-'Indicator Data'!AY86)/(U$86-U$85)*10)),1))</f>
        <v>0</v>
      </c>
      <c r="V84" s="266">
        <f>IF('Indicator Data'!AZ86="No data","x",ROUND(IF('Indicator Data'!AZ86&gt;V$86,0,IF('Indicator Data'!AZ86&lt;V$85,10,(V$86-'Indicator Data'!AZ86)/(V$86-V$85)*10)),1))</f>
        <v>3.5</v>
      </c>
      <c r="W84" s="267">
        <f t="shared" si="24"/>
        <v>3.6</v>
      </c>
      <c r="X84" s="266">
        <f>IF('Indicator Data'!BB86="No data","x",ROUND(IF('Indicator Data'!BB86&gt;X$86,0,IF('Indicator Data'!BB86&lt;X$85,10,(X$86-'Indicator Data'!BB86)/(X$86-X$85)*10)),1))</f>
        <v>9</v>
      </c>
      <c r="Y84" s="266">
        <f>IF('Indicator Data'!S86="No data","x",ROUND(IF('Indicator Data'!S86&gt;Y$86,10,IF('Indicator Data'!S86&lt;Y$85,0,10-(Y$86-'Indicator Data'!S86)/(Y$86-Y$85)*10)),1))</f>
        <v>4.5999999999999996</v>
      </c>
      <c r="Z84" s="267">
        <f t="shared" si="25"/>
        <v>6.8</v>
      </c>
      <c r="AA84" s="270">
        <f t="shared" si="18"/>
        <v>5.9</v>
      </c>
      <c r="AB84" s="125"/>
    </row>
    <row r="85" spans="1:28" s="3" customFormat="1">
      <c r="A85" s="72"/>
      <c r="B85" s="72"/>
      <c r="C85" s="283" t="s">
        <v>27</v>
      </c>
      <c r="D85" s="74">
        <v>-2.5</v>
      </c>
      <c r="E85" s="75"/>
      <c r="F85" s="73">
        <v>1000</v>
      </c>
      <c r="G85" s="74">
        <v>0</v>
      </c>
      <c r="H85" s="75"/>
      <c r="I85" s="74"/>
      <c r="J85" s="148">
        <v>0</v>
      </c>
      <c r="K85" s="74">
        <v>0</v>
      </c>
      <c r="L85" s="74">
        <v>0</v>
      </c>
      <c r="M85" s="74"/>
      <c r="N85" s="75"/>
      <c r="O85" s="75"/>
      <c r="P85" s="74">
        <v>0</v>
      </c>
      <c r="Q85" s="73">
        <v>5</v>
      </c>
      <c r="R85" s="75"/>
      <c r="S85" s="75"/>
      <c r="T85" s="73">
        <v>1</v>
      </c>
      <c r="U85" s="74">
        <v>0.7</v>
      </c>
      <c r="V85" s="74">
        <v>0.7</v>
      </c>
      <c r="W85" s="75"/>
      <c r="X85" s="73">
        <v>50</v>
      </c>
      <c r="Y85" s="73">
        <v>0</v>
      </c>
      <c r="Z85" s="76"/>
      <c r="AA85" s="75"/>
      <c r="AB85" s="125"/>
    </row>
    <row r="86" spans="1:28" s="3" customFormat="1">
      <c r="A86" s="72"/>
      <c r="B86" s="72"/>
      <c r="C86" s="283" t="s">
        <v>28</v>
      </c>
      <c r="D86" s="74">
        <v>2.5</v>
      </c>
      <c r="E86" s="75"/>
      <c r="F86" s="73">
        <v>8000</v>
      </c>
      <c r="G86" s="74">
        <v>3</v>
      </c>
      <c r="H86" s="75"/>
      <c r="I86" s="74"/>
      <c r="J86" s="148">
        <v>1E-3</v>
      </c>
      <c r="K86" s="74">
        <v>0.5</v>
      </c>
      <c r="L86" s="74">
        <v>1</v>
      </c>
      <c r="M86" s="74"/>
      <c r="N86" s="75"/>
      <c r="O86" s="75"/>
      <c r="P86" s="74">
        <v>1</v>
      </c>
      <c r="Q86" s="73">
        <v>200</v>
      </c>
      <c r="R86" s="75"/>
      <c r="S86" s="75"/>
      <c r="T86" s="73">
        <v>100</v>
      </c>
      <c r="U86" s="74">
        <v>1</v>
      </c>
      <c r="V86" s="74">
        <v>1</v>
      </c>
      <c r="W86" s="75"/>
      <c r="X86" s="77">
        <v>3000</v>
      </c>
      <c r="Y86" s="77">
        <v>60</v>
      </c>
      <c r="Z86" s="77"/>
      <c r="AA86" s="75"/>
      <c r="AB86" s="125"/>
    </row>
    <row r="88" spans="1:28">
      <c r="J88" s="158"/>
    </row>
  </sheetData>
  <sortState ref="B3:X193">
    <sortCondition ref="B3:B193"/>
  </sortState>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BE86"/>
  <sheetViews>
    <sheetView showGridLines="0" zoomScale="90" zoomScaleNormal="90" workbookViewId="0">
      <pane xSplit="3" ySplit="4" topLeftCell="AI5" activePane="bottomRight" state="frozen"/>
      <selection pane="topRight" activeCell="C1" sqref="C1"/>
      <selection pane="bottomLeft" activeCell="A5" sqref="A5"/>
      <selection pane="bottomRight" activeCell="BD26" sqref="BD26"/>
    </sheetView>
  </sheetViews>
  <sheetFormatPr defaultColWidth="9.140625" defaultRowHeight="15"/>
  <cols>
    <col min="1" max="1" width="13.42578125" style="3" bestFit="1" customWidth="1"/>
    <col min="2" max="2" width="32.140625" style="3" bestFit="1" customWidth="1"/>
    <col min="3" max="3" width="12.85546875" style="3" bestFit="1" customWidth="1"/>
    <col min="4" max="42" width="11.42578125" style="3" customWidth="1"/>
    <col min="43" max="43" width="9.140625" style="3"/>
    <col min="44" max="44" width="9.5703125" style="3" customWidth="1"/>
    <col min="45" max="16384" width="9.140625" style="3"/>
  </cols>
  <sheetData>
    <row r="1" spans="1:57">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row>
    <row r="2" spans="1:57" s="163" customFormat="1" ht="121.5" customHeight="1">
      <c r="A2" s="102" t="s">
        <v>18</v>
      </c>
      <c r="B2" s="102" t="s">
        <v>460</v>
      </c>
      <c r="C2" s="134" t="s">
        <v>461</v>
      </c>
      <c r="D2" s="145" t="s">
        <v>274</v>
      </c>
      <c r="E2" s="145" t="s">
        <v>275</v>
      </c>
      <c r="F2" s="145" t="s">
        <v>463</v>
      </c>
      <c r="G2" s="145" t="s">
        <v>464</v>
      </c>
      <c r="H2" s="145" t="s">
        <v>462</v>
      </c>
      <c r="I2" s="145" t="s">
        <v>217</v>
      </c>
      <c r="J2" s="145" t="s">
        <v>49</v>
      </c>
      <c r="K2" s="145" t="s">
        <v>417</v>
      </c>
      <c r="L2" s="145" t="s">
        <v>418</v>
      </c>
      <c r="M2" s="145" t="s">
        <v>419</v>
      </c>
      <c r="N2" s="145" t="s">
        <v>197</v>
      </c>
      <c r="O2" s="145" t="s">
        <v>198</v>
      </c>
      <c r="P2" s="100" t="s">
        <v>420</v>
      </c>
      <c r="Q2" s="100" t="s">
        <v>24</v>
      </c>
      <c r="R2" s="100" t="s">
        <v>421</v>
      </c>
      <c r="S2" s="100" t="s">
        <v>422</v>
      </c>
      <c r="T2" s="100" t="s">
        <v>423</v>
      </c>
      <c r="U2" s="100" t="s">
        <v>424</v>
      </c>
      <c r="V2" s="100" t="s">
        <v>425</v>
      </c>
      <c r="W2" s="100" t="s">
        <v>426</v>
      </c>
      <c r="X2" s="100" t="s">
        <v>427</v>
      </c>
      <c r="Y2" s="100" t="s">
        <v>428</v>
      </c>
      <c r="Z2" s="100" t="s">
        <v>429</v>
      </c>
      <c r="AA2" s="100" t="s">
        <v>80</v>
      </c>
      <c r="AB2" s="100" t="s">
        <v>84</v>
      </c>
      <c r="AC2" s="100" t="s">
        <v>85</v>
      </c>
      <c r="AD2" s="100" t="s">
        <v>85</v>
      </c>
      <c r="AE2" s="100" t="s">
        <v>430</v>
      </c>
      <c r="AF2" s="100" t="s">
        <v>431</v>
      </c>
      <c r="AG2" s="100" t="s">
        <v>432</v>
      </c>
      <c r="AH2" s="100" t="s">
        <v>433</v>
      </c>
      <c r="AI2" s="100" t="s">
        <v>434</v>
      </c>
      <c r="AJ2" s="100" t="s">
        <v>243</v>
      </c>
      <c r="AK2" s="100" t="s">
        <v>9</v>
      </c>
      <c r="AL2" s="100" t="s">
        <v>112</v>
      </c>
      <c r="AM2" s="100" t="s">
        <v>137</v>
      </c>
      <c r="AN2" s="100" t="s">
        <v>116</v>
      </c>
      <c r="AO2" s="100" t="s">
        <v>119</v>
      </c>
      <c r="AP2" s="100" t="s">
        <v>435</v>
      </c>
      <c r="AQ2" s="100" t="s">
        <v>121</v>
      </c>
      <c r="AR2" s="145" t="s">
        <v>436</v>
      </c>
      <c r="AS2" s="145" t="s">
        <v>437</v>
      </c>
      <c r="AT2" s="145" t="s">
        <v>438</v>
      </c>
      <c r="AU2" s="145" t="s">
        <v>522</v>
      </c>
      <c r="AV2" s="145" t="s">
        <v>524</v>
      </c>
      <c r="AW2" s="145" t="s">
        <v>142</v>
      </c>
      <c r="AX2" s="145" t="s">
        <v>12</v>
      </c>
      <c r="AY2" s="145" t="s">
        <v>26</v>
      </c>
      <c r="AZ2" s="145" t="s">
        <v>25</v>
      </c>
      <c r="BA2" s="145" t="s">
        <v>439</v>
      </c>
      <c r="BB2" s="145" t="s">
        <v>79</v>
      </c>
      <c r="BC2" s="145" t="s">
        <v>440</v>
      </c>
      <c r="BD2" s="145" t="s">
        <v>441</v>
      </c>
      <c r="BE2" s="145" t="s">
        <v>565</v>
      </c>
    </row>
    <row r="3" spans="1:57" ht="25.5">
      <c r="A3" s="92" t="s">
        <v>83</v>
      </c>
      <c r="D3" s="80">
        <v>2015</v>
      </c>
      <c r="E3" s="80">
        <v>2015</v>
      </c>
      <c r="F3" s="80" t="s">
        <v>443</v>
      </c>
      <c r="G3" s="80" t="s">
        <v>443</v>
      </c>
      <c r="H3" s="80">
        <v>2015</v>
      </c>
      <c r="I3" s="80" t="s">
        <v>570</v>
      </c>
      <c r="J3" s="80" t="s">
        <v>570</v>
      </c>
      <c r="K3" s="80">
        <v>2015</v>
      </c>
      <c r="L3" s="80">
        <v>2015</v>
      </c>
      <c r="M3" s="80">
        <v>2014</v>
      </c>
      <c r="N3" s="80">
        <v>2016</v>
      </c>
      <c r="O3" s="80">
        <v>2016</v>
      </c>
      <c r="P3" s="80" t="s">
        <v>251</v>
      </c>
      <c r="Q3" s="80" t="s">
        <v>444</v>
      </c>
      <c r="R3" s="80" t="s">
        <v>446</v>
      </c>
      <c r="S3" s="80" t="s">
        <v>446</v>
      </c>
      <c r="T3" s="80" t="s">
        <v>443</v>
      </c>
      <c r="U3" s="80" t="s">
        <v>448</v>
      </c>
      <c r="V3" s="80" t="s">
        <v>448</v>
      </c>
      <c r="W3" s="80" t="s">
        <v>242</v>
      </c>
      <c r="X3" s="80" t="s">
        <v>242</v>
      </c>
      <c r="Y3" s="80" t="s">
        <v>443</v>
      </c>
      <c r="Z3" s="80" t="s">
        <v>443</v>
      </c>
      <c r="AA3" s="80" t="s">
        <v>446</v>
      </c>
      <c r="AB3" s="80" t="s">
        <v>242</v>
      </c>
      <c r="AC3" s="80">
        <v>2013</v>
      </c>
      <c r="AD3" s="80">
        <v>2014</v>
      </c>
      <c r="AE3" s="80">
        <v>2014</v>
      </c>
      <c r="AF3" s="80" t="s">
        <v>445</v>
      </c>
      <c r="AG3" s="80">
        <v>2016</v>
      </c>
      <c r="AH3" s="80" t="s">
        <v>445</v>
      </c>
      <c r="AI3" s="80" t="s">
        <v>446</v>
      </c>
      <c r="AJ3" s="80" t="s">
        <v>447</v>
      </c>
      <c r="AK3" s="80" t="s">
        <v>447</v>
      </c>
      <c r="AL3" s="80" t="s">
        <v>480</v>
      </c>
      <c r="AM3" s="80" t="s">
        <v>449</v>
      </c>
      <c r="AN3" s="80" t="s">
        <v>242</v>
      </c>
      <c r="AO3" s="80" t="s">
        <v>242</v>
      </c>
      <c r="AP3" s="80" t="s">
        <v>450</v>
      </c>
      <c r="AQ3" s="80">
        <v>2015</v>
      </c>
      <c r="AR3" s="128" t="s">
        <v>446</v>
      </c>
      <c r="AS3" s="128" t="s">
        <v>451</v>
      </c>
      <c r="AT3" s="128" t="s">
        <v>452</v>
      </c>
      <c r="AU3" s="80" t="s">
        <v>523</v>
      </c>
      <c r="AV3" s="80" t="s">
        <v>523</v>
      </c>
      <c r="AW3" s="128" t="s">
        <v>242</v>
      </c>
      <c r="AX3" s="128" t="s">
        <v>242</v>
      </c>
      <c r="AY3" s="128" t="s">
        <v>453</v>
      </c>
      <c r="AZ3" s="128" t="s">
        <v>453</v>
      </c>
      <c r="BA3" s="128">
        <v>2016</v>
      </c>
      <c r="BB3" s="128">
        <v>2014</v>
      </c>
      <c r="BC3" s="128">
        <v>2016</v>
      </c>
      <c r="BD3" s="128" t="s">
        <v>454</v>
      </c>
      <c r="BE3" s="128">
        <v>2015</v>
      </c>
    </row>
    <row r="4" spans="1:57" ht="38.25">
      <c r="A4" s="93" t="s">
        <v>561</v>
      </c>
      <c r="D4" s="80" t="s">
        <v>228</v>
      </c>
      <c r="E4" s="80" t="s">
        <v>228</v>
      </c>
      <c r="F4" s="80" t="s">
        <v>58</v>
      </c>
      <c r="G4" s="80" t="s">
        <v>58</v>
      </c>
      <c r="H4" s="80" t="s">
        <v>228</v>
      </c>
      <c r="I4" s="80" t="s">
        <v>74</v>
      </c>
      <c r="J4" s="80" t="s">
        <v>228</v>
      </c>
      <c r="K4" s="80" t="s">
        <v>59</v>
      </c>
      <c r="L4" s="80" t="s">
        <v>59</v>
      </c>
      <c r="M4" s="80" t="s">
        <v>59</v>
      </c>
      <c r="N4" s="80" t="s">
        <v>74</v>
      </c>
      <c r="O4" s="80" t="s">
        <v>74</v>
      </c>
      <c r="P4" s="80" t="s">
        <v>59</v>
      </c>
      <c r="Q4" s="80" t="s">
        <v>59</v>
      </c>
      <c r="R4" s="80" t="s">
        <v>455</v>
      </c>
      <c r="S4" s="80" t="s">
        <v>255</v>
      </c>
      <c r="T4" s="80" t="s">
        <v>456</v>
      </c>
      <c r="U4" s="80" t="s">
        <v>74</v>
      </c>
      <c r="V4" s="80" t="s">
        <v>74</v>
      </c>
      <c r="W4" s="80" t="s">
        <v>74</v>
      </c>
      <c r="X4" s="80" t="s">
        <v>74</v>
      </c>
      <c r="Y4" s="80" t="s">
        <v>74</v>
      </c>
      <c r="Z4" s="80" t="s">
        <v>74</v>
      </c>
      <c r="AA4" s="80" t="s">
        <v>59</v>
      </c>
      <c r="AB4" s="80" t="s">
        <v>72</v>
      </c>
      <c r="AC4" s="80" t="s">
        <v>530</v>
      </c>
      <c r="AD4" s="80" t="s">
        <v>530</v>
      </c>
      <c r="AE4" s="80" t="s">
        <v>73</v>
      </c>
      <c r="AF4" s="80" t="s">
        <v>74</v>
      </c>
      <c r="AG4" s="80" t="s">
        <v>74</v>
      </c>
      <c r="AH4" s="80" t="s">
        <v>74</v>
      </c>
      <c r="AI4" s="80" t="s">
        <v>74</v>
      </c>
      <c r="AJ4" s="80" t="s">
        <v>75</v>
      </c>
      <c r="AK4" s="80" t="s">
        <v>76</v>
      </c>
      <c r="AL4" s="80" t="s">
        <v>74</v>
      </c>
      <c r="AM4" s="80" t="s">
        <v>58</v>
      </c>
      <c r="AN4" s="80" t="s">
        <v>59</v>
      </c>
      <c r="AO4" s="80" t="s">
        <v>74</v>
      </c>
      <c r="AP4" s="80" t="s">
        <v>74</v>
      </c>
      <c r="AQ4" s="80" t="s">
        <v>59</v>
      </c>
      <c r="AR4" s="128" t="s">
        <v>457</v>
      </c>
      <c r="AS4" s="128" t="s">
        <v>74</v>
      </c>
      <c r="AT4" s="128" t="s">
        <v>58</v>
      </c>
      <c r="AU4" s="80" t="s">
        <v>228</v>
      </c>
      <c r="AV4" s="80" t="s">
        <v>228</v>
      </c>
      <c r="AW4" s="128" t="s">
        <v>74</v>
      </c>
      <c r="AX4" s="128" t="s">
        <v>229</v>
      </c>
      <c r="AY4" s="128" t="s">
        <v>74</v>
      </c>
      <c r="AZ4" s="128" t="s">
        <v>74</v>
      </c>
      <c r="BA4" s="128" t="s">
        <v>230</v>
      </c>
      <c r="BB4" s="128" t="s">
        <v>458</v>
      </c>
      <c r="BC4" s="128" t="s">
        <v>459</v>
      </c>
      <c r="BD4" s="128" t="s">
        <v>58</v>
      </c>
      <c r="BE4" s="128" t="s">
        <v>58</v>
      </c>
    </row>
    <row r="5" spans="1:57">
      <c r="A5" s="224" t="s">
        <v>0</v>
      </c>
      <c r="B5" s="91" t="s">
        <v>276</v>
      </c>
      <c r="C5" s="79" t="s">
        <v>333</v>
      </c>
      <c r="D5" s="130">
        <v>282</v>
      </c>
      <c r="E5" s="130">
        <v>46</v>
      </c>
      <c r="F5" s="130">
        <v>0</v>
      </c>
      <c r="G5" s="130">
        <v>0</v>
      </c>
      <c r="H5" s="130">
        <v>637.71304794975083</v>
      </c>
      <c r="I5" s="131">
        <v>0.125</v>
      </c>
      <c r="J5" s="130">
        <v>1395.0625</v>
      </c>
      <c r="K5" s="130">
        <v>6</v>
      </c>
      <c r="L5" s="130">
        <v>0</v>
      </c>
      <c r="M5" s="130">
        <v>5</v>
      </c>
      <c r="N5" s="169">
        <v>0.167106173538979</v>
      </c>
      <c r="O5" s="131">
        <v>8.5434415749988696E-2</v>
      </c>
      <c r="P5" s="170">
        <v>0.73298258304466501</v>
      </c>
      <c r="Q5" s="170">
        <v>1E-3</v>
      </c>
      <c r="R5" s="131">
        <v>0.1064660306</v>
      </c>
      <c r="S5" s="130">
        <v>0</v>
      </c>
      <c r="T5" s="130">
        <v>34.200000000000003</v>
      </c>
      <c r="U5" s="130">
        <v>84.7</v>
      </c>
      <c r="V5" s="131">
        <v>87.3</v>
      </c>
      <c r="W5" s="130">
        <v>5.074257426</v>
      </c>
      <c r="X5" s="130">
        <v>94.925742569999997</v>
      </c>
      <c r="Y5" s="130">
        <v>65.400000000000006</v>
      </c>
      <c r="Z5" s="131">
        <v>77.400000000000006</v>
      </c>
      <c r="AA5" s="170">
        <v>0.28699999999999998</v>
      </c>
      <c r="AB5" s="133">
        <v>11494997</v>
      </c>
      <c r="AC5" s="133">
        <v>277.8</v>
      </c>
      <c r="AD5" s="133">
        <v>99.15</v>
      </c>
      <c r="AE5" s="133">
        <v>2.17486305067212</v>
      </c>
      <c r="AF5" s="133">
        <v>7.5399847679999995E-4</v>
      </c>
      <c r="AG5" s="133">
        <v>2.4371667940000001E-4</v>
      </c>
      <c r="AH5" s="133">
        <v>0</v>
      </c>
      <c r="AI5" s="133">
        <v>2.3295429730000001E-2</v>
      </c>
      <c r="AJ5" s="133">
        <v>35.299999999999997</v>
      </c>
      <c r="AK5" s="133">
        <v>9.8000000000000007</v>
      </c>
      <c r="AL5" s="133">
        <v>6.2E-2</v>
      </c>
      <c r="AM5" s="133">
        <v>0</v>
      </c>
      <c r="AN5" s="133">
        <v>120</v>
      </c>
      <c r="AO5" s="133">
        <v>5.8000000000000003E-2</v>
      </c>
      <c r="AP5" s="133">
        <v>0.41</v>
      </c>
      <c r="AQ5" s="133">
        <v>-0.135414749</v>
      </c>
      <c r="AR5" s="131">
        <v>3796.5</v>
      </c>
      <c r="AS5" s="131">
        <v>3.04</v>
      </c>
      <c r="AT5" s="133">
        <v>32</v>
      </c>
      <c r="AU5" s="133">
        <v>0.1111111111111111</v>
      </c>
      <c r="AV5" s="133">
        <v>0</v>
      </c>
      <c r="AW5" s="133">
        <v>0.35399999999999998</v>
      </c>
      <c r="AX5" s="133">
        <v>114.8</v>
      </c>
      <c r="AY5" s="133">
        <v>0.89500000000000002</v>
      </c>
      <c r="AZ5" s="133">
        <v>1</v>
      </c>
      <c r="BA5" s="133">
        <v>1096.102795</v>
      </c>
      <c r="BB5" s="133">
        <v>362.13</v>
      </c>
      <c r="BC5" s="133">
        <v>2881.501221</v>
      </c>
      <c r="BD5" s="133">
        <v>131300</v>
      </c>
      <c r="BE5" s="172">
        <v>134000.467578668</v>
      </c>
    </row>
    <row r="6" spans="1:57">
      <c r="A6" s="224" t="s">
        <v>0</v>
      </c>
      <c r="B6" s="91" t="s">
        <v>277</v>
      </c>
      <c r="C6" s="79" t="s">
        <v>334</v>
      </c>
      <c r="D6" s="130">
        <v>583</v>
      </c>
      <c r="E6" s="130">
        <v>46</v>
      </c>
      <c r="F6" s="130">
        <v>0</v>
      </c>
      <c r="G6" s="130">
        <v>0</v>
      </c>
      <c r="H6" s="130">
        <v>3525.7696108637601</v>
      </c>
      <c r="I6" s="131">
        <v>0.3125</v>
      </c>
      <c r="J6" s="130">
        <v>2763.5625</v>
      </c>
      <c r="K6" s="130">
        <v>6</v>
      </c>
      <c r="L6" s="130">
        <v>0</v>
      </c>
      <c r="M6" s="130">
        <v>5</v>
      </c>
      <c r="N6" s="169">
        <v>0.167106173538979</v>
      </c>
      <c r="O6" s="131">
        <v>8.5434415749988696E-2</v>
      </c>
      <c r="P6" s="170">
        <v>0.73298258304466501</v>
      </c>
      <c r="Q6" s="170">
        <v>1E-3</v>
      </c>
      <c r="R6" s="131">
        <v>0.1064660306</v>
      </c>
      <c r="S6" s="130">
        <v>8.9</v>
      </c>
      <c r="T6" s="130">
        <v>26.4</v>
      </c>
      <c r="U6" s="130">
        <v>86.6</v>
      </c>
      <c r="V6" s="131">
        <v>86.2</v>
      </c>
      <c r="W6" s="130">
        <v>5.1843317969999996</v>
      </c>
      <c r="X6" s="130">
        <v>94.815668200000005</v>
      </c>
      <c r="Y6" s="130">
        <v>70.400000000000006</v>
      </c>
      <c r="Z6" s="131">
        <v>76.900000000000006</v>
      </c>
      <c r="AA6" s="170">
        <v>0.38600000000000001</v>
      </c>
      <c r="AB6" s="133">
        <v>11494997</v>
      </c>
      <c r="AC6" s="133">
        <v>277.8</v>
      </c>
      <c r="AD6" s="133">
        <v>99.15</v>
      </c>
      <c r="AE6" s="133">
        <v>2.17486305067212</v>
      </c>
      <c r="AF6" s="133">
        <v>5.574778931E-4</v>
      </c>
      <c r="AG6" s="133">
        <v>3.2679738559999999E-4</v>
      </c>
      <c r="AH6" s="133">
        <v>0</v>
      </c>
      <c r="AI6" s="133">
        <v>2.0854746689999999E-2</v>
      </c>
      <c r="AJ6" s="133">
        <v>34.9</v>
      </c>
      <c r="AK6" s="133">
        <v>13</v>
      </c>
      <c r="AL6" s="133">
        <v>0.16800000000000001</v>
      </c>
      <c r="AM6" s="133">
        <v>0</v>
      </c>
      <c r="AN6" s="133">
        <v>120</v>
      </c>
      <c r="AO6" s="133">
        <v>5.8000000000000003E-2</v>
      </c>
      <c r="AP6" s="133">
        <v>0.41</v>
      </c>
      <c r="AQ6" s="133">
        <v>-0.135414749</v>
      </c>
      <c r="AR6" s="131">
        <v>3796.5</v>
      </c>
      <c r="AS6" s="131">
        <v>3.04</v>
      </c>
      <c r="AT6" s="133">
        <v>136</v>
      </c>
      <c r="AU6" s="133">
        <v>0.1111111111111111</v>
      </c>
      <c r="AV6" s="133">
        <v>0</v>
      </c>
      <c r="AW6" s="133">
        <v>0.51200000000000001</v>
      </c>
      <c r="AX6" s="133">
        <v>114.8</v>
      </c>
      <c r="AY6" s="133">
        <v>0.89500000000000002</v>
      </c>
      <c r="AZ6" s="133">
        <v>1</v>
      </c>
      <c r="BA6" s="133">
        <v>1052.2863199999999</v>
      </c>
      <c r="BB6" s="133">
        <v>362.13</v>
      </c>
      <c r="BC6" s="133">
        <v>2223.5136080000002</v>
      </c>
      <c r="BD6" s="133">
        <v>260100.00000000003</v>
      </c>
      <c r="BE6" s="172">
        <v>276706.207453701</v>
      </c>
    </row>
    <row r="7" spans="1:57">
      <c r="A7" s="224" t="s">
        <v>0</v>
      </c>
      <c r="B7" s="91" t="s">
        <v>278</v>
      </c>
      <c r="C7" s="79" t="s">
        <v>335</v>
      </c>
      <c r="D7" s="130">
        <v>645</v>
      </c>
      <c r="E7" s="130">
        <v>468</v>
      </c>
      <c r="F7" s="130">
        <v>0</v>
      </c>
      <c r="G7" s="130">
        <v>0</v>
      </c>
      <c r="H7" s="130">
        <v>2316.3467261014553</v>
      </c>
      <c r="I7" s="131">
        <v>0.375</v>
      </c>
      <c r="J7" s="130">
        <v>2836.875</v>
      </c>
      <c r="K7" s="130">
        <v>6</v>
      </c>
      <c r="L7" s="130">
        <v>0</v>
      </c>
      <c r="M7" s="130">
        <v>5</v>
      </c>
      <c r="N7" s="169">
        <v>0.167106173538979</v>
      </c>
      <c r="O7" s="131">
        <v>8.5434415749988696E-2</v>
      </c>
      <c r="P7" s="170">
        <v>0.73298258304466501</v>
      </c>
      <c r="Q7" s="170">
        <v>1E-3</v>
      </c>
      <c r="R7" s="131">
        <v>0.1064660306</v>
      </c>
      <c r="S7" s="130">
        <v>27.4</v>
      </c>
      <c r="T7" s="130">
        <v>32.1</v>
      </c>
      <c r="U7" s="130">
        <v>85.8</v>
      </c>
      <c r="V7" s="131">
        <v>85.8</v>
      </c>
      <c r="W7" s="130">
        <v>6.9841269840000004</v>
      </c>
      <c r="X7" s="130">
        <v>93.015873020000001</v>
      </c>
      <c r="Y7" s="130">
        <v>54.7</v>
      </c>
      <c r="Z7" s="131">
        <v>75.2</v>
      </c>
      <c r="AA7" s="170">
        <v>0.33500000000000002</v>
      </c>
      <c r="AB7" s="133">
        <v>11494997</v>
      </c>
      <c r="AC7" s="133">
        <v>277.8</v>
      </c>
      <c r="AD7" s="133">
        <v>99.15</v>
      </c>
      <c r="AE7" s="133">
        <v>2.17486305067212</v>
      </c>
      <c r="AF7" s="133">
        <v>5.5805243449999996E-4</v>
      </c>
      <c r="AG7" s="133">
        <v>3.0337078650000002E-4</v>
      </c>
      <c r="AH7" s="133">
        <v>0</v>
      </c>
      <c r="AI7" s="133">
        <v>1.8575541729999999E-2</v>
      </c>
      <c r="AJ7" s="133">
        <v>48.4</v>
      </c>
      <c r="AK7" s="133">
        <v>8.3000000000000007</v>
      </c>
      <c r="AL7" s="133">
        <v>8.3000000000000004E-2</v>
      </c>
      <c r="AM7" s="133">
        <v>64000</v>
      </c>
      <c r="AN7" s="133">
        <v>120</v>
      </c>
      <c r="AO7" s="133">
        <v>5.8000000000000003E-2</v>
      </c>
      <c r="AP7" s="133">
        <v>0.41</v>
      </c>
      <c r="AQ7" s="133">
        <v>-0.135414749</v>
      </c>
      <c r="AR7" s="131">
        <v>3796.5</v>
      </c>
      <c r="AS7" s="131">
        <v>3.04</v>
      </c>
      <c r="AT7" s="133">
        <v>38</v>
      </c>
      <c r="AU7" s="133">
        <v>0.1111111111111111</v>
      </c>
      <c r="AV7" s="133">
        <v>0</v>
      </c>
      <c r="AW7" s="133">
        <v>0.435</v>
      </c>
      <c r="AX7" s="133">
        <v>114.8</v>
      </c>
      <c r="AY7" s="133">
        <v>0.89500000000000002</v>
      </c>
      <c r="AZ7" s="133">
        <v>1</v>
      </c>
      <c r="BA7" s="133">
        <v>1002.421236</v>
      </c>
      <c r="BB7" s="133">
        <v>362.13</v>
      </c>
      <c r="BC7" s="133">
        <v>1302.830328</v>
      </c>
      <c r="BD7" s="133">
        <v>267000</v>
      </c>
      <c r="BE7" s="172">
        <v>306392.02927718998</v>
      </c>
    </row>
    <row r="8" spans="1:57">
      <c r="A8" s="224" t="s">
        <v>0</v>
      </c>
      <c r="B8" s="91" t="s">
        <v>279</v>
      </c>
      <c r="C8" s="79" t="s">
        <v>336</v>
      </c>
      <c r="D8" s="130">
        <v>492</v>
      </c>
      <c r="E8" s="130">
        <v>282</v>
      </c>
      <c r="F8" s="130">
        <v>8</v>
      </c>
      <c r="G8" s="130">
        <v>0</v>
      </c>
      <c r="H8" s="130">
        <v>435.09115078432984</v>
      </c>
      <c r="I8" s="131">
        <v>0.125</v>
      </c>
      <c r="J8" s="130">
        <v>2475.625</v>
      </c>
      <c r="K8" s="130">
        <v>6</v>
      </c>
      <c r="L8" s="130">
        <v>0</v>
      </c>
      <c r="M8" s="130">
        <v>1</v>
      </c>
      <c r="N8" s="169">
        <v>0.167106173538979</v>
      </c>
      <c r="O8" s="131">
        <v>8.5434415749988696E-2</v>
      </c>
      <c r="P8" s="170">
        <v>0.73298258304466501</v>
      </c>
      <c r="Q8" s="170">
        <v>1E-3</v>
      </c>
      <c r="R8" s="131">
        <v>0.1064660306</v>
      </c>
      <c r="S8" s="130">
        <v>10.6</v>
      </c>
      <c r="T8" s="130">
        <v>31.6</v>
      </c>
      <c r="U8" s="130">
        <v>85.2</v>
      </c>
      <c r="V8" s="131">
        <v>88.4</v>
      </c>
      <c r="W8" s="130">
        <v>6.2982005140000004</v>
      </c>
      <c r="X8" s="130">
        <v>93.701799489999999</v>
      </c>
      <c r="Y8" s="130">
        <v>59</v>
      </c>
      <c r="Z8" s="131">
        <v>63.6</v>
      </c>
      <c r="AA8" s="170">
        <v>0.32100000000000001</v>
      </c>
      <c r="AB8" s="133">
        <v>11494997</v>
      </c>
      <c r="AC8" s="133">
        <v>277.8</v>
      </c>
      <c r="AD8" s="133">
        <v>99.15</v>
      </c>
      <c r="AE8" s="133">
        <v>2.17486305067212</v>
      </c>
      <c r="AF8" s="133">
        <v>4.1201716739999999E-4</v>
      </c>
      <c r="AG8" s="133">
        <v>1.802575107E-4</v>
      </c>
      <c r="AH8" s="133">
        <v>0</v>
      </c>
      <c r="AI8" s="133">
        <v>1.6895425360000001E-2</v>
      </c>
      <c r="AJ8" s="133">
        <v>20.8</v>
      </c>
      <c r="AK8" s="133">
        <v>14.3</v>
      </c>
      <c r="AL8" s="133">
        <v>7.0000000000000007E-2</v>
      </c>
      <c r="AM8" s="133">
        <v>0</v>
      </c>
      <c r="AN8" s="133">
        <v>120</v>
      </c>
      <c r="AO8" s="133">
        <v>5.8000000000000003E-2</v>
      </c>
      <c r="AP8" s="133">
        <v>0.41</v>
      </c>
      <c r="AQ8" s="133">
        <v>-0.135414749</v>
      </c>
      <c r="AR8" s="131">
        <v>3796.5</v>
      </c>
      <c r="AS8" s="131">
        <v>3.04</v>
      </c>
      <c r="AT8" s="133">
        <v>49</v>
      </c>
      <c r="AU8" s="133">
        <v>0.1111111111111111</v>
      </c>
      <c r="AV8" s="133">
        <v>0</v>
      </c>
      <c r="AW8" s="133">
        <v>0.57399999999999995</v>
      </c>
      <c r="AX8" s="133">
        <v>114.8</v>
      </c>
      <c r="AY8" s="133">
        <v>0.89500000000000002</v>
      </c>
      <c r="AZ8" s="133">
        <v>1</v>
      </c>
      <c r="BA8" s="133">
        <v>1274.5132779999999</v>
      </c>
      <c r="BB8" s="133">
        <v>362.13</v>
      </c>
      <c r="BC8" s="133">
        <v>5111.3485039999996</v>
      </c>
      <c r="BD8" s="133">
        <v>233000</v>
      </c>
      <c r="BE8" s="172">
        <v>239685.417692138</v>
      </c>
    </row>
    <row r="9" spans="1:57">
      <c r="A9" s="224" t="s">
        <v>0</v>
      </c>
      <c r="B9" s="91" t="s">
        <v>280</v>
      </c>
      <c r="C9" s="79" t="s">
        <v>337</v>
      </c>
      <c r="D9" s="130">
        <v>401</v>
      </c>
      <c r="E9" s="130">
        <v>84</v>
      </c>
      <c r="F9" s="130">
        <v>461</v>
      </c>
      <c r="G9" s="130">
        <v>0</v>
      </c>
      <c r="H9" s="130">
        <v>683.29279284054121</v>
      </c>
      <c r="I9" s="131">
        <v>6.25E-2</v>
      </c>
      <c r="J9" s="130">
        <v>2709.375</v>
      </c>
      <c r="K9" s="130">
        <v>6</v>
      </c>
      <c r="L9" s="130">
        <v>0</v>
      </c>
      <c r="M9" s="130">
        <v>1</v>
      </c>
      <c r="N9" s="169">
        <v>0.167106173538979</v>
      </c>
      <c r="O9" s="131">
        <v>8.5434415749988696E-2</v>
      </c>
      <c r="P9" s="170">
        <v>0.73298258304466501</v>
      </c>
      <c r="Q9" s="170">
        <v>1E-3</v>
      </c>
      <c r="R9" s="131">
        <v>0.1064660306</v>
      </c>
      <c r="S9" s="130">
        <v>27.1</v>
      </c>
      <c r="T9" s="130">
        <v>23.9</v>
      </c>
      <c r="U9" s="130">
        <v>87.2</v>
      </c>
      <c r="V9" s="131">
        <v>86.6</v>
      </c>
      <c r="W9" s="130">
        <v>7.2231139649999996</v>
      </c>
      <c r="X9" s="130">
        <v>92.776886039999994</v>
      </c>
      <c r="Y9" s="130">
        <v>47.9</v>
      </c>
      <c r="Z9" s="131">
        <v>72</v>
      </c>
      <c r="AA9" s="170">
        <v>0.35099999999999998</v>
      </c>
      <c r="AB9" s="133">
        <v>11494997</v>
      </c>
      <c r="AC9" s="133">
        <v>277.8</v>
      </c>
      <c r="AD9" s="133">
        <v>99.15</v>
      </c>
      <c r="AE9" s="133">
        <v>2.17486305067212</v>
      </c>
      <c r="AF9" s="133">
        <v>1.031372549E-3</v>
      </c>
      <c r="AG9" s="133">
        <v>1.196078431E-3</v>
      </c>
      <c r="AH9" s="133">
        <v>0</v>
      </c>
      <c r="AI9" s="133">
        <v>2.4663573439999999E-2</v>
      </c>
      <c r="AJ9" s="133">
        <v>40.4</v>
      </c>
      <c r="AK9" s="133">
        <v>11.6</v>
      </c>
      <c r="AL9" s="133">
        <v>1.7000000000000001E-2</v>
      </c>
      <c r="AM9" s="133">
        <v>0</v>
      </c>
      <c r="AN9" s="133">
        <v>120</v>
      </c>
      <c r="AO9" s="133">
        <v>5.8000000000000003E-2</v>
      </c>
      <c r="AP9" s="133">
        <v>0.41</v>
      </c>
      <c r="AQ9" s="133">
        <v>-0.135414749</v>
      </c>
      <c r="AR9" s="131">
        <v>3796.5</v>
      </c>
      <c r="AS9" s="131">
        <v>3.04</v>
      </c>
      <c r="AT9" s="133">
        <v>30</v>
      </c>
      <c r="AU9" s="133">
        <v>0.1111111111111111</v>
      </c>
      <c r="AV9" s="133">
        <v>0</v>
      </c>
      <c r="AW9" s="133">
        <v>0.502</v>
      </c>
      <c r="AX9" s="133">
        <v>114.8</v>
      </c>
      <c r="AY9" s="133">
        <v>0.89500000000000002</v>
      </c>
      <c r="AZ9" s="133">
        <v>1</v>
      </c>
      <c r="BA9" s="133">
        <v>1020.126872</v>
      </c>
      <c r="BB9" s="133">
        <v>362.13</v>
      </c>
      <c r="BC9" s="133">
        <v>1971.8317420000001</v>
      </c>
      <c r="BD9" s="133">
        <v>255000</v>
      </c>
      <c r="BE9" s="172">
        <v>190622.259533918</v>
      </c>
    </row>
    <row r="10" spans="1:57">
      <c r="A10" s="224" t="s">
        <v>0</v>
      </c>
      <c r="B10" s="91" t="s">
        <v>281</v>
      </c>
      <c r="C10" s="79" t="s">
        <v>338</v>
      </c>
      <c r="D10" s="130">
        <v>470</v>
      </c>
      <c r="E10" s="130">
        <v>216</v>
      </c>
      <c r="F10" s="130">
        <v>55</v>
      </c>
      <c r="G10" s="130">
        <v>0</v>
      </c>
      <c r="H10" s="130">
        <v>1373.089367888477</v>
      </c>
      <c r="I10" s="131">
        <v>6.25E-2</v>
      </c>
      <c r="J10" s="130">
        <v>2422.5</v>
      </c>
      <c r="K10" s="130">
        <v>6</v>
      </c>
      <c r="L10" s="130">
        <v>0</v>
      </c>
      <c r="M10" s="130">
        <v>1</v>
      </c>
      <c r="N10" s="169">
        <v>0.167106173538979</v>
      </c>
      <c r="O10" s="131">
        <v>8.5434415749988696E-2</v>
      </c>
      <c r="P10" s="170">
        <v>0.73298258304466501</v>
      </c>
      <c r="Q10" s="170">
        <v>1E-3</v>
      </c>
      <c r="R10" s="131">
        <v>0.1064660306</v>
      </c>
      <c r="S10" s="130">
        <v>60.8</v>
      </c>
      <c r="T10" s="130">
        <v>27.3</v>
      </c>
      <c r="U10" s="130">
        <v>86.2</v>
      </c>
      <c r="V10" s="131">
        <v>84.7</v>
      </c>
      <c r="W10" s="130">
        <v>12.149532710000001</v>
      </c>
      <c r="X10" s="130">
        <v>87.850467289999997</v>
      </c>
      <c r="Y10" s="130">
        <v>60</v>
      </c>
      <c r="Z10" s="131">
        <v>75.8</v>
      </c>
      <c r="AA10" s="170">
        <v>0.41499999999999998</v>
      </c>
      <c r="AB10" s="133">
        <v>11494997</v>
      </c>
      <c r="AC10" s="133">
        <v>277.8</v>
      </c>
      <c r="AD10" s="133">
        <v>99.15</v>
      </c>
      <c r="AE10" s="133">
        <v>2.17486305067212</v>
      </c>
      <c r="AF10" s="133">
        <v>4.6052631579999998E-4</v>
      </c>
      <c r="AG10" s="133">
        <v>3.2894736840000002E-4</v>
      </c>
      <c r="AH10" s="133">
        <v>0</v>
      </c>
      <c r="AI10" s="133">
        <v>3.2657504419999997E-2</v>
      </c>
      <c r="AJ10" s="133">
        <v>35.299999999999997</v>
      </c>
      <c r="AK10" s="133">
        <v>11.3</v>
      </c>
      <c r="AL10" s="133">
        <v>5.2999999999999999E-2</v>
      </c>
      <c r="AM10" s="133">
        <v>0</v>
      </c>
      <c r="AN10" s="133">
        <v>120</v>
      </c>
      <c r="AO10" s="133">
        <v>5.8000000000000003E-2</v>
      </c>
      <c r="AP10" s="133">
        <v>0.41</v>
      </c>
      <c r="AQ10" s="133">
        <v>-0.135414749</v>
      </c>
      <c r="AR10" s="131">
        <v>3796.5</v>
      </c>
      <c r="AS10" s="131">
        <v>3.04</v>
      </c>
      <c r="AT10" s="133">
        <v>166</v>
      </c>
      <c r="AU10" s="133">
        <v>0.1111111111111111</v>
      </c>
      <c r="AV10" s="133">
        <v>0</v>
      </c>
      <c r="AW10" s="133">
        <v>0.60799999999999998</v>
      </c>
      <c r="AX10" s="133">
        <v>114.8</v>
      </c>
      <c r="AY10" s="133">
        <v>0.89500000000000002</v>
      </c>
      <c r="AZ10" s="133">
        <v>1</v>
      </c>
      <c r="BA10" s="133">
        <v>1568.6887710000001</v>
      </c>
      <c r="BB10" s="133">
        <v>362.13</v>
      </c>
      <c r="BC10" s="133">
        <v>3582.2842369999998</v>
      </c>
      <c r="BD10" s="133">
        <v>228000</v>
      </c>
      <c r="BE10" s="172">
        <v>223072.598012514</v>
      </c>
    </row>
    <row r="11" spans="1:57">
      <c r="A11" s="224" t="s">
        <v>0</v>
      </c>
      <c r="B11" s="91" t="s">
        <v>282</v>
      </c>
      <c r="C11" s="79" t="s">
        <v>339</v>
      </c>
      <c r="D11" s="130">
        <v>518</v>
      </c>
      <c r="E11" s="130">
        <v>504</v>
      </c>
      <c r="F11" s="130">
        <v>0</v>
      </c>
      <c r="G11" s="130">
        <v>0</v>
      </c>
      <c r="H11" s="130">
        <v>689.87517542388412</v>
      </c>
      <c r="I11" s="131">
        <v>6.25E-2</v>
      </c>
      <c r="J11" s="130">
        <v>2618</v>
      </c>
      <c r="K11" s="130">
        <v>6</v>
      </c>
      <c r="L11" s="130">
        <v>0</v>
      </c>
      <c r="M11" s="130">
        <v>5</v>
      </c>
      <c r="N11" s="169">
        <v>0.167106173538979</v>
      </c>
      <c r="O11" s="131">
        <v>8.5434415749988696E-2</v>
      </c>
      <c r="P11" s="170">
        <v>0.73298258304466501</v>
      </c>
      <c r="Q11" s="170">
        <v>1E-3</v>
      </c>
      <c r="R11" s="131">
        <v>0.1064660306</v>
      </c>
      <c r="S11" s="130">
        <v>55.4</v>
      </c>
      <c r="T11" s="130">
        <v>23.7</v>
      </c>
      <c r="U11" s="130">
        <v>90.3</v>
      </c>
      <c r="V11" s="131">
        <v>90.8</v>
      </c>
      <c r="W11" s="130">
        <v>8.6698337290000005</v>
      </c>
      <c r="X11" s="130">
        <v>91.330166270000007</v>
      </c>
      <c r="Y11" s="130">
        <v>53.7</v>
      </c>
      <c r="Z11" s="131">
        <v>62.7</v>
      </c>
      <c r="AA11" s="170">
        <v>0.39200000000000002</v>
      </c>
      <c r="AB11" s="133">
        <v>11494997</v>
      </c>
      <c r="AC11" s="133">
        <v>277.8</v>
      </c>
      <c r="AD11" s="133">
        <v>99.15</v>
      </c>
      <c r="AE11" s="133">
        <v>2.17486305067212</v>
      </c>
      <c r="AF11" s="133">
        <v>1.339285714E-4</v>
      </c>
      <c r="AG11" s="133">
        <v>3.368506494E-4</v>
      </c>
      <c r="AH11" s="133">
        <v>0</v>
      </c>
      <c r="AI11" s="133">
        <v>2.8611166300000001E-2</v>
      </c>
      <c r="AJ11" s="133">
        <v>41.7</v>
      </c>
      <c r="AK11" s="133">
        <v>16.100000000000001</v>
      </c>
      <c r="AL11" s="133">
        <v>2.5999999999999999E-2</v>
      </c>
      <c r="AM11" s="133">
        <v>0</v>
      </c>
      <c r="AN11" s="133">
        <v>120</v>
      </c>
      <c r="AO11" s="133">
        <v>5.8000000000000003E-2</v>
      </c>
      <c r="AP11" s="133">
        <v>0.41</v>
      </c>
      <c r="AQ11" s="133">
        <v>-0.135414749</v>
      </c>
      <c r="AR11" s="131">
        <v>3796.5</v>
      </c>
      <c r="AS11" s="131">
        <v>3.04</v>
      </c>
      <c r="AT11" s="133">
        <v>164</v>
      </c>
      <c r="AU11" s="133">
        <v>0.1111111111111111</v>
      </c>
      <c r="AV11" s="133">
        <v>0</v>
      </c>
      <c r="AW11" s="133">
        <v>0.53299999999999992</v>
      </c>
      <c r="AX11" s="133">
        <v>114.8</v>
      </c>
      <c r="AY11" s="133">
        <v>0.89500000000000002</v>
      </c>
      <c r="AZ11" s="133">
        <v>1</v>
      </c>
      <c r="BA11" s="133">
        <v>1177.746482</v>
      </c>
      <c r="BB11" s="133">
        <v>362.13</v>
      </c>
      <c r="BC11" s="133">
        <v>2984.9098530000001</v>
      </c>
      <c r="BD11" s="133">
        <v>246400</v>
      </c>
      <c r="BE11" s="172">
        <v>246099.57358639399</v>
      </c>
    </row>
    <row r="12" spans="1:57">
      <c r="A12" s="224" t="s">
        <v>0</v>
      </c>
      <c r="B12" s="91" t="s">
        <v>283</v>
      </c>
      <c r="C12" s="79" t="s">
        <v>340</v>
      </c>
      <c r="D12" s="130">
        <v>295</v>
      </c>
      <c r="E12" s="130">
        <v>46</v>
      </c>
      <c r="F12" s="130">
        <v>2511</v>
      </c>
      <c r="G12" s="130">
        <v>2322</v>
      </c>
      <c r="H12" s="130">
        <v>1165.421107201395</v>
      </c>
      <c r="I12" s="131">
        <v>6.25E-2</v>
      </c>
      <c r="J12" s="130">
        <v>0</v>
      </c>
      <c r="K12" s="130">
        <v>6</v>
      </c>
      <c r="L12" s="130">
        <v>0</v>
      </c>
      <c r="M12" s="130">
        <v>5</v>
      </c>
      <c r="N12" s="169">
        <v>0.167106173538979</v>
      </c>
      <c r="O12" s="131">
        <v>8.5434415749988696E-2</v>
      </c>
      <c r="P12" s="170">
        <v>0.73298258304466501</v>
      </c>
      <c r="Q12" s="170">
        <v>1E-3</v>
      </c>
      <c r="R12" s="131">
        <v>0.1064660306</v>
      </c>
      <c r="S12" s="130">
        <v>0</v>
      </c>
      <c r="T12" s="130">
        <v>20.100000000000001</v>
      </c>
      <c r="U12" s="130">
        <v>92</v>
      </c>
      <c r="V12" s="131">
        <v>91.4</v>
      </c>
      <c r="W12" s="130">
        <v>17.10182768</v>
      </c>
      <c r="X12" s="130">
        <v>82.89817232</v>
      </c>
      <c r="Y12" s="130">
        <v>64.5</v>
      </c>
      <c r="Z12" s="131">
        <v>79.7</v>
      </c>
      <c r="AA12" s="170">
        <v>0.34200000000000003</v>
      </c>
      <c r="AB12" s="133">
        <v>11494997</v>
      </c>
      <c r="AC12" s="133">
        <v>277.8</v>
      </c>
      <c r="AD12" s="133">
        <v>99.15</v>
      </c>
      <c r="AE12" s="133">
        <v>2.17486305067212</v>
      </c>
      <c r="AF12" s="133">
        <v>9.0584878740000002E-4</v>
      </c>
      <c r="AG12" s="133">
        <v>1.0770328099999999E-3</v>
      </c>
      <c r="AH12" s="133">
        <v>0</v>
      </c>
      <c r="AI12" s="133">
        <v>2.968869285E-2</v>
      </c>
      <c r="AJ12" s="133">
        <v>74.8</v>
      </c>
      <c r="AK12" s="133">
        <v>14.6</v>
      </c>
      <c r="AL12" s="133">
        <v>5.6000000000000001E-2</v>
      </c>
      <c r="AM12" s="133">
        <v>0</v>
      </c>
      <c r="AN12" s="133">
        <v>120</v>
      </c>
      <c r="AO12" s="133">
        <v>5.8000000000000003E-2</v>
      </c>
      <c r="AP12" s="133">
        <v>0.41</v>
      </c>
      <c r="AQ12" s="133">
        <v>-0.135414749</v>
      </c>
      <c r="AR12" s="131">
        <v>3796.5</v>
      </c>
      <c r="AS12" s="131">
        <v>3.04</v>
      </c>
      <c r="AT12" s="133">
        <v>45</v>
      </c>
      <c r="AU12" s="133">
        <v>0.1111111111111111</v>
      </c>
      <c r="AV12" s="133">
        <v>0</v>
      </c>
      <c r="AW12" s="133">
        <v>0.48</v>
      </c>
      <c r="AX12" s="133">
        <v>114.8</v>
      </c>
      <c r="AY12" s="133">
        <v>0.89500000000000002</v>
      </c>
      <c r="AZ12" s="133">
        <v>1</v>
      </c>
      <c r="BA12" s="133">
        <v>1582.61304</v>
      </c>
      <c r="BB12" s="133">
        <v>362.13</v>
      </c>
      <c r="BC12" s="133">
        <v>4497.2756760000002</v>
      </c>
      <c r="BD12" s="133">
        <v>140200</v>
      </c>
      <c r="BE12" s="172">
        <v>139978.476451091</v>
      </c>
    </row>
    <row r="13" spans="1:57">
      <c r="A13" s="224" t="s">
        <v>0</v>
      </c>
      <c r="B13" s="91" t="s">
        <v>284</v>
      </c>
      <c r="C13" s="79" t="s">
        <v>341</v>
      </c>
      <c r="D13" s="130">
        <v>273</v>
      </c>
      <c r="E13" s="130">
        <v>5</v>
      </c>
      <c r="F13" s="130">
        <v>556</v>
      </c>
      <c r="G13" s="130">
        <v>22</v>
      </c>
      <c r="H13" s="130">
        <v>665.25022337465657</v>
      </c>
      <c r="I13" s="131">
        <v>0.1875</v>
      </c>
      <c r="J13" s="130">
        <v>1346.1875</v>
      </c>
      <c r="K13" s="130">
        <v>6</v>
      </c>
      <c r="L13" s="130">
        <v>0</v>
      </c>
      <c r="M13" s="130">
        <v>1</v>
      </c>
      <c r="N13" s="169">
        <v>0.167106173538979</v>
      </c>
      <c r="O13" s="131">
        <v>8.5434415749988696E-2</v>
      </c>
      <c r="P13" s="170">
        <v>0.73298258304466501</v>
      </c>
      <c r="Q13" s="170">
        <v>1E-3</v>
      </c>
      <c r="R13" s="131">
        <v>0.1064660306</v>
      </c>
      <c r="S13" s="130">
        <v>22</v>
      </c>
      <c r="T13" s="130">
        <v>23.2</v>
      </c>
      <c r="U13" s="130">
        <v>80.7</v>
      </c>
      <c r="V13" s="131">
        <v>78</v>
      </c>
      <c r="W13" s="130">
        <v>7.1856287429999997</v>
      </c>
      <c r="X13" s="130">
        <v>92.814371260000001</v>
      </c>
      <c r="Y13" s="130">
        <v>61.1</v>
      </c>
      <c r="Z13" s="131">
        <v>73.2</v>
      </c>
      <c r="AA13" s="170">
        <v>0.32100000000000001</v>
      </c>
      <c r="AB13" s="133">
        <v>11494997</v>
      </c>
      <c r="AC13" s="133">
        <v>277.8</v>
      </c>
      <c r="AD13" s="133">
        <v>99.15</v>
      </c>
      <c r="AE13" s="133">
        <v>2.17486305067212</v>
      </c>
      <c r="AF13" s="133">
        <v>2.0520915550000001E-4</v>
      </c>
      <c r="AG13" s="133">
        <v>5.5248618780000001E-5</v>
      </c>
      <c r="AH13" s="133">
        <v>0</v>
      </c>
      <c r="AI13" s="133">
        <v>1.61545089E-2</v>
      </c>
      <c r="AJ13" s="133">
        <v>31.9</v>
      </c>
      <c r="AK13" s="133">
        <v>8</v>
      </c>
      <c r="AL13" s="133">
        <v>4.5999999999999999E-2</v>
      </c>
      <c r="AM13" s="133">
        <v>0</v>
      </c>
      <c r="AN13" s="133">
        <v>120</v>
      </c>
      <c r="AO13" s="133">
        <v>5.8000000000000003E-2</v>
      </c>
      <c r="AP13" s="133">
        <v>0.41</v>
      </c>
      <c r="AQ13" s="133">
        <v>-0.135414749</v>
      </c>
      <c r="AR13" s="131">
        <v>3796.5</v>
      </c>
      <c r="AS13" s="131">
        <v>3.04</v>
      </c>
      <c r="AT13" s="133">
        <v>123</v>
      </c>
      <c r="AU13" s="133">
        <v>0.1111111111111111</v>
      </c>
      <c r="AV13" s="133">
        <v>0</v>
      </c>
      <c r="AW13" s="133">
        <v>0.47299999999999998</v>
      </c>
      <c r="AX13" s="133">
        <v>114.8</v>
      </c>
      <c r="AY13" s="133">
        <v>0.89500000000000002</v>
      </c>
      <c r="AZ13" s="133">
        <v>1</v>
      </c>
      <c r="BA13" s="133">
        <v>932.69262100000003</v>
      </c>
      <c r="BB13" s="133">
        <v>362.13</v>
      </c>
      <c r="BC13" s="133">
        <v>2499.4328230000001</v>
      </c>
      <c r="BD13" s="133">
        <v>126700</v>
      </c>
      <c r="BE13" s="172">
        <v>129466.87034705099</v>
      </c>
    </row>
    <row r="14" spans="1:57">
      <c r="A14" s="224" t="s">
        <v>0</v>
      </c>
      <c r="B14" s="91" t="s">
        <v>285</v>
      </c>
      <c r="C14" s="79" t="s">
        <v>342</v>
      </c>
      <c r="D14" s="130">
        <v>110</v>
      </c>
      <c r="E14" s="130">
        <v>9</v>
      </c>
      <c r="F14" s="130">
        <v>310</v>
      </c>
      <c r="G14" s="130">
        <v>32</v>
      </c>
      <c r="H14" s="130">
        <v>433.33173960895652</v>
      </c>
      <c r="I14" s="131">
        <v>6.25E-2</v>
      </c>
      <c r="J14" s="130">
        <v>0</v>
      </c>
      <c r="K14" s="130">
        <v>6</v>
      </c>
      <c r="L14" s="130">
        <v>0</v>
      </c>
      <c r="M14" s="130">
        <v>1</v>
      </c>
      <c r="N14" s="169">
        <v>0.167106173538979</v>
      </c>
      <c r="O14" s="131">
        <v>8.5434415749988696E-2</v>
      </c>
      <c r="P14" s="170">
        <v>0.73298258304466501</v>
      </c>
      <c r="Q14" s="170">
        <v>1E-3</v>
      </c>
      <c r="R14" s="131">
        <v>0.1064660306</v>
      </c>
      <c r="S14" s="130">
        <v>52.1</v>
      </c>
      <c r="T14" s="130">
        <v>13.1</v>
      </c>
      <c r="U14" s="130">
        <v>90.1</v>
      </c>
      <c r="V14" s="131">
        <v>89.1</v>
      </c>
      <c r="W14" s="130">
        <v>5.696202532</v>
      </c>
      <c r="X14" s="130">
        <v>94.303797470000006</v>
      </c>
      <c r="Y14" s="130">
        <v>68.400000000000006</v>
      </c>
      <c r="Z14" s="131">
        <v>81.900000000000006</v>
      </c>
      <c r="AA14" s="170">
        <v>0.33100000000000002</v>
      </c>
      <c r="AB14" s="133">
        <v>11494997</v>
      </c>
      <c r="AC14" s="133">
        <v>277.8</v>
      </c>
      <c r="AD14" s="133">
        <v>99.15</v>
      </c>
      <c r="AE14" s="133">
        <v>2.17486305067212</v>
      </c>
      <c r="AF14" s="133">
        <v>9.7276264589999997E-5</v>
      </c>
      <c r="AG14" s="133">
        <v>1.750972763E-4</v>
      </c>
      <c r="AH14" s="133">
        <v>0</v>
      </c>
      <c r="AI14" s="133">
        <v>1.161125518E-2</v>
      </c>
      <c r="AJ14" s="133">
        <v>17.2</v>
      </c>
      <c r="AK14" s="133">
        <v>12.6</v>
      </c>
      <c r="AL14" s="133">
        <v>0.03</v>
      </c>
      <c r="AM14" s="133">
        <v>0</v>
      </c>
      <c r="AN14" s="133">
        <v>120</v>
      </c>
      <c r="AO14" s="133">
        <v>5.8000000000000003E-2</v>
      </c>
      <c r="AP14" s="133">
        <v>0.41</v>
      </c>
      <c r="AQ14" s="133">
        <v>-0.135414749</v>
      </c>
      <c r="AR14" s="131">
        <v>3796.5</v>
      </c>
      <c r="AS14" s="131">
        <v>3.04</v>
      </c>
      <c r="AT14" s="133">
        <v>120</v>
      </c>
      <c r="AU14" s="133">
        <v>0.1111111111111111</v>
      </c>
      <c r="AV14" s="133">
        <v>0</v>
      </c>
      <c r="AW14" s="133">
        <v>0.55299999999999994</v>
      </c>
      <c r="AX14" s="133">
        <v>114.8</v>
      </c>
      <c r="AY14" s="133">
        <v>0.89500000000000002</v>
      </c>
      <c r="AZ14" s="133">
        <v>1</v>
      </c>
      <c r="BA14" s="133">
        <v>912.08347400000002</v>
      </c>
      <c r="BB14" s="133">
        <v>362.13</v>
      </c>
      <c r="BC14" s="133">
        <v>2313.4336039999998</v>
      </c>
      <c r="BD14" s="133">
        <v>51400</v>
      </c>
      <c r="BE14" s="172">
        <v>52100.585057008997</v>
      </c>
    </row>
    <row r="15" spans="1:57">
      <c r="A15" s="225" t="s">
        <v>0</v>
      </c>
      <c r="B15" s="91" t="s">
        <v>722</v>
      </c>
      <c r="C15" s="79" t="s">
        <v>343</v>
      </c>
      <c r="D15" s="130">
        <v>2271</v>
      </c>
      <c r="E15" s="130">
        <v>0</v>
      </c>
      <c r="F15" s="130">
        <v>0</v>
      </c>
      <c r="G15" s="130">
        <v>0</v>
      </c>
      <c r="H15" s="130">
        <v>3614.772428070049</v>
      </c>
      <c r="I15" s="131">
        <v>0.25</v>
      </c>
      <c r="J15" s="130">
        <v>0</v>
      </c>
      <c r="K15" s="130">
        <v>6</v>
      </c>
      <c r="L15" s="130">
        <v>7</v>
      </c>
      <c r="M15" s="130">
        <v>1</v>
      </c>
      <c r="N15" s="169">
        <v>0.167106173538979</v>
      </c>
      <c r="O15" s="131">
        <v>8.5434415749988696E-2</v>
      </c>
      <c r="P15" s="170">
        <v>0.73298258304466501</v>
      </c>
      <c r="Q15" s="170">
        <v>1E-3</v>
      </c>
      <c r="R15" s="131">
        <v>0.1064660306</v>
      </c>
      <c r="S15" s="130">
        <v>6.4</v>
      </c>
      <c r="T15" s="130">
        <v>15.6</v>
      </c>
      <c r="U15" s="130">
        <v>96.3</v>
      </c>
      <c r="V15" s="131">
        <v>95.9</v>
      </c>
      <c r="W15" s="130">
        <v>9.9009900989999995</v>
      </c>
      <c r="X15" s="130">
        <v>90.099009899999999</v>
      </c>
      <c r="Y15" s="130">
        <v>48.5</v>
      </c>
      <c r="Z15" s="131">
        <v>75</v>
      </c>
      <c r="AA15" s="170">
        <v>0.35399999999999998</v>
      </c>
      <c r="AB15" s="133">
        <v>11494997</v>
      </c>
      <c r="AC15" s="133">
        <v>277.8</v>
      </c>
      <c r="AD15" s="133">
        <v>99.15</v>
      </c>
      <c r="AE15" s="133">
        <v>2.17486305067212</v>
      </c>
      <c r="AF15" s="133">
        <v>1.711339244E-2</v>
      </c>
      <c r="AG15" s="133">
        <v>2.6038264120000003E-4</v>
      </c>
      <c r="AH15" s="133">
        <v>2.9024731680000001E-4</v>
      </c>
      <c r="AI15" s="133">
        <v>1.23482429E-2</v>
      </c>
      <c r="AJ15" s="133">
        <v>34.6</v>
      </c>
      <c r="AK15" s="133">
        <v>7.4</v>
      </c>
      <c r="AL15" s="133">
        <v>2.1000000000000001E-2</v>
      </c>
      <c r="AM15" s="133">
        <v>12000</v>
      </c>
      <c r="AN15" s="133">
        <v>120</v>
      </c>
      <c r="AO15" s="133">
        <v>5.8000000000000003E-2</v>
      </c>
      <c r="AP15" s="133">
        <v>0.41</v>
      </c>
      <c r="AQ15" s="133">
        <v>-0.135414749</v>
      </c>
      <c r="AR15" s="131">
        <v>3796.5</v>
      </c>
      <c r="AS15" s="131">
        <v>3.04</v>
      </c>
      <c r="AT15" s="133">
        <v>1817</v>
      </c>
      <c r="AU15" s="133">
        <v>0.1111111111111111</v>
      </c>
      <c r="AV15" s="133">
        <v>0</v>
      </c>
      <c r="AW15" s="133">
        <v>0.624</v>
      </c>
      <c r="AX15" s="133">
        <v>114.8</v>
      </c>
      <c r="AY15" s="133">
        <v>0.89500000000000002</v>
      </c>
      <c r="AZ15" s="133">
        <v>1</v>
      </c>
      <c r="BA15" s="133">
        <v>708.28651600000001</v>
      </c>
      <c r="BB15" s="133">
        <v>362.13</v>
      </c>
      <c r="BC15" s="133">
        <v>282.56481009999999</v>
      </c>
      <c r="BD15" s="133">
        <v>1071500</v>
      </c>
      <c r="BE15" s="172">
        <v>1078913.4765558401</v>
      </c>
    </row>
    <row r="16" spans="1:57">
      <c r="A16" s="226" t="s">
        <v>1</v>
      </c>
      <c r="B16" s="285" t="s">
        <v>286</v>
      </c>
      <c r="C16" s="286" t="s">
        <v>344</v>
      </c>
      <c r="D16" s="287">
        <v>1393</v>
      </c>
      <c r="E16" s="287">
        <v>0</v>
      </c>
      <c r="F16" s="287">
        <v>0</v>
      </c>
      <c r="G16" s="287">
        <v>0</v>
      </c>
      <c r="H16" s="287">
        <v>912.28949363315814</v>
      </c>
      <c r="I16" s="288">
        <v>0.25</v>
      </c>
      <c r="J16" s="287" t="s">
        <v>60</v>
      </c>
      <c r="K16" s="287">
        <v>6</v>
      </c>
      <c r="L16" s="287">
        <v>0</v>
      </c>
      <c r="M16" s="287">
        <v>9</v>
      </c>
      <c r="N16" s="289">
        <v>0.84152817103069399</v>
      </c>
      <c r="O16" s="288">
        <v>0.16156695087463199</v>
      </c>
      <c r="P16" s="290">
        <v>0.75113917353741355</v>
      </c>
      <c r="Q16" s="290">
        <v>2.1000000000000001E-2</v>
      </c>
      <c r="R16" s="288">
        <v>1.7870897470000001E-2</v>
      </c>
      <c r="S16" s="287">
        <v>0</v>
      </c>
      <c r="T16" s="287">
        <v>31.5</v>
      </c>
      <c r="U16" s="287">
        <v>88.4</v>
      </c>
      <c r="V16" s="288">
        <v>87.8</v>
      </c>
      <c r="W16" s="287">
        <v>15.6</v>
      </c>
      <c r="X16" s="287">
        <v>84.4</v>
      </c>
      <c r="Y16" s="287">
        <v>61.2</v>
      </c>
      <c r="Z16" s="288">
        <v>70.3</v>
      </c>
      <c r="AA16" s="290">
        <v>0.16639999389648399</v>
      </c>
      <c r="AB16" s="291">
        <v>2788185</v>
      </c>
      <c r="AC16" s="291">
        <v>-73.94</v>
      </c>
      <c r="AD16" s="291">
        <v>144.38</v>
      </c>
      <c r="AE16" s="291">
        <v>0.29632030522985298</v>
      </c>
      <c r="AF16" s="291">
        <v>1.219644799E-3</v>
      </c>
      <c r="AG16" s="291">
        <v>0.14292316059999999</v>
      </c>
      <c r="AH16" s="291">
        <v>3.7370999690000001E-4</v>
      </c>
      <c r="AI16" s="291">
        <v>2.1000000000000001E-2</v>
      </c>
      <c r="AJ16" s="291">
        <v>53.4</v>
      </c>
      <c r="AK16" s="291">
        <v>23.274758519999999</v>
      </c>
      <c r="AL16" s="291">
        <v>1.7000000000000001E-2</v>
      </c>
      <c r="AM16" s="291" t="s">
        <v>60</v>
      </c>
      <c r="AN16" s="291">
        <v>127</v>
      </c>
      <c r="AO16" s="291">
        <v>4.9000000000000002E-2</v>
      </c>
      <c r="AP16" s="291">
        <v>0.03</v>
      </c>
      <c r="AQ16" s="291">
        <v>-0.23323147</v>
      </c>
      <c r="AR16" s="288">
        <v>6115.8</v>
      </c>
      <c r="AS16" s="288">
        <v>2.73</v>
      </c>
      <c r="AT16" s="291">
        <v>465</v>
      </c>
      <c r="AU16" s="291">
        <v>0</v>
      </c>
      <c r="AV16" s="291">
        <v>0</v>
      </c>
      <c r="AW16" s="291">
        <v>0.83900000000000008</v>
      </c>
      <c r="AX16" s="291">
        <v>225.21547770000001</v>
      </c>
      <c r="AY16" s="291">
        <v>0.89300000000000002</v>
      </c>
      <c r="AZ16" s="291">
        <v>0.87</v>
      </c>
      <c r="BA16" s="291">
        <v>412.00448</v>
      </c>
      <c r="BB16" s="291">
        <v>1047.3</v>
      </c>
      <c r="BC16" s="291">
        <v>3977.6618669999998</v>
      </c>
      <c r="BD16" s="291">
        <v>551800</v>
      </c>
      <c r="BE16" s="293">
        <v>661448.03961086203</v>
      </c>
    </row>
    <row r="17" spans="1:57">
      <c r="A17" s="224" t="s">
        <v>1</v>
      </c>
      <c r="B17" s="294" t="s">
        <v>287</v>
      </c>
      <c r="C17" s="295" t="s">
        <v>345</v>
      </c>
      <c r="D17" s="296">
        <v>4077</v>
      </c>
      <c r="E17" s="296">
        <v>389</v>
      </c>
      <c r="F17" s="296">
        <v>0</v>
      </c>
      <c r="G17" s="296">
        <v>0</v>
      </c>
      <c r="H17" s="296">
        <v>25926.690856059082</v>
      </c>
      <c r="I17" s="297">
        <v>0.125</v>
      </c>
      <c r="J17" s="296" t="s">
        <v>60</v>
      </c>
      <c r="K17" s="296">
        <v>6</v>
      </c>
      <c r="L17" s="296">
        <v>0</v>
      </c>
      <c r="M17" s="296">
        <v>5</v>
      </c>
      <c r="N17" s="298">
        <v>0.84152817103069399</v>
      </c>
      <c r="O17" s="297">
        <v>0.16156695087463199</v>
      </c>
      <c r="P17" s="299">
        <v>0.75113917353741355</v>
      </c>
      <c r="Q17" s="299">
        <v>2.1000000000000001E-2</v>
      </c>
      <c r="R17" s="297">
        <v>1.7870897470000001E-2</v>
      </c>
      <c r="S17" s="296">
        <v>18.946570670708603</v>
      </c>
      <c r="T17" s="296">
        <v>70.900000000000006</v>
      </c>
      <c r="U17" s="296">
        <v>81.5</v>
      </c>
      <c r="V17" s="297">
        <v>84.2</v>
      </c>
      <c r="W17" s="296">
        <v>15.6</v>
      </c>
      <c r="X17" s="296">
        <v>84.4</v>
      </c>
      <c r="Y17" s="296">
        <v>62.5</v>
      </c>
      <c r="Z17" s="297">
        <v>67.2</v>
      </c>
      <c r="AA17" s="299">
        <v>0.16639999389648399</v>
      </c>
      <c r="AB17" s="300">
        <v>2788185</v>
      </c>
      <c r="AC17" s="300">
        <v>-73.94</v>
      </c>
      <c r="AD17" s="300">
        <v>144.38</v>
      </c>
      <c r="AE17" s="300">
        <v>0.29632030522985298</v>
      </c>
      <c r="AF17" s="300">
        <v>0</v>
      </c>
      <c r="AG17" s="300">
        <v>7.2862603309999996E-2</v>
      </c>
      <c r="AH17" s="300">
        <v>3.7370999690000001E-4</v>
      </c>
      <c r="AI17" s="300">
        <v>1.2E-2</v>
      </c>
      <c r="AJ17" s="300">
        <v>123.2</v>
      </c>
      <c r="AK17" s="300">
        <v>11.58447464</v>
      </c>
      <c r="AL17" s="300">
        <v>4.0000000000000001E-3</v>
      </c>
      <c r="AM17" s="300" t="s">
        <v>60</v>
      </c>
      <c r="AN17" s="300">
        <v>127</v>
      </c>
      <c r="AO17" s="300">
        <v>4.9000000000000002E-2</v>
      </c>
      <c r="AP17" s="300">
        <v>0.03</v>
      </c>
      <c r="AQ17" s="300">
        <v>-0.23323147</v>
      </c>
      <c r="AR17" s="297">
        <v>6115.8</v>
      </c>
      <c r="AS17" s="297">
        <v>2.73</v>
      </c>
      <c r="AT17" s="300">
        <v>3528</v>
      </c>
      <c r="AU17" s="300">
        <v>0</v>
      </c>
      <c r="AV17" s="300">
        <v>0</v>
      </c>
      <c r="AW17" s="300">
        <v>0.67400000000000004</v>
      </c>
      <c r="AX17" s="300">
        <v>84.170854270000007</v>
      </c>
      <c r="AY17" s="300">
        <v>0.89300000000000002</v>
      </c>
      <c r="AZ17" s="300">
        <v>0.87</v>
      </c>
      <c r="BA17" s="300">
        <v>6642.5438620000004</v>
      </c>
      <c r="BB17" s="300">
        <v>1047.3</v>
      </c>
      <c r="BC17" s="300">
        <v>21917.948939999998</v>
      </c>
      <c r="BD17" s="300">
        <v>1936000</v>
      </c>
      <c r="BE17" s="301">
        <v>1937421.1825377201</v>
      </c>
    </row>
    <row r="18" spans="1:57">
      <c r="A18" s="224" t="s">
        <v>1</v>
      </c>
      <c r="B18" s="294" t="s">
        <v>723</v>
      </c>
      <c r="C18" s="295" t="s">
        <v>346</v>
      </c>
      <c r="D18" s="296">
        <v>2626</v>
      </c>
      <c r="E18" s="296">
        <v>11</v>
      </c>
      <c r="F18" s="296">
        <v>1701</v>
      </c>
      <c r="G18" s="296">
        <v>1</v>
      </c>
      <c r="H18" s="296">
        <v>1970.2427640765998</v>
      </c>
      <c r="I18" s="297">
        <v>0.25</v>
      </c>
      <c r="J18" s="296" t="s">
        <v>60</v>
      </c>
      <c r="K18" s="296">
        <v>6</v>
      </c>
      <c r="L18" s="296">
        <v>0</v>
      </c>
      <c r="M18" s="296">
        <v>9</v>
      </c>
      <c r="N18" s="298">
        <v>0.84152817103069399</v>
      </c>
      <c r="O18" s="297">
        <v>0.16156695087463199</v>
      </c>
      <c r="P18" s="299">
        <v>0.75113917353741355</v>
      </c>
      <c r="Q18" s="299">
        <v>2.1000000000000001E-2</v>
      </c>
      <c r="R18" s="297">
        <v>1.7870897470000001E-2</v>
      </c>
      <c r="S18" s="296">
        <v>14.305469457822706</v>
      </c>
      <c r="T18" s="296">
        <v>58.2</v>
      </c>
      <c r="U18" s="296">
        <v>83.8</v>
      </c>
      <c r="V18" s="297">
        <v>86.7</v>
      </c>
      <c r="W18" s="296">
        <v>15.6</v>
      </c>
      <c r="X18" s="296">
        <v>84.4</v>
      </c>
      <c r="Y18" s="296">
        <v>64.099999999999994</v>
      </c>
      <c r="Z18" s="297">
        <v>68.7</v>
      </c>
      <c r="AA18" s="299">
        <v>0.16639999389648399</v>
      </c>
      <c r="AB18" s="300">
        <v>2788185</v>
      </c>
      <c r="AC18" s="300">
        <v>-73.94</v>
      </c>
      <c r="AD18" s="300">
        <v>144.38</v>
      </c>
      <c r="AE18" s="300">
        <v>0.29632030522985298</v>
      </c>
      <c r="AF18" s="300">
        <v>0</v>
      </c>
      <c r="AG18" s="300">
        <v>3.8167311410000002E-2</v>
      </c>
      <c r="AH18" s="300">
        <v>3.7370999690000001E-4</v>
      </c>
      <c r="AI18" s="300">
        <v>8.9999999999999993E-3</v>
      </c>
      <c r="AJ18" s="300">
        <v>80.599999999999994</v>
      </c>
      <c r="AK18" s="300">
        <v>10.39530781</v>
      </c>
      <c r="AL18" s="300">
        <v>6.0000000000000001E-3</v>
      </c>
      <c r="AM18" s="300" t="s">
        <v>60</v>
      </c>
      <c r="AN18" s="300">
        <v>127</v>
      </c>
      <c r="AO18" s="300">
        <v>4.9000000000000002E-2</v>
      </c>
      <c r="AP18" s="300">
        <v>0.03</v>
      </c>
      <c r="AQ18" s="300">
        <v>-0.23323147</v>
      </c>
      <c r="AR18" s="297">
        <v>6115.8</v>
      </c>
      <c r="AS18" s="297">
        <v>2.73</v>
      </c>
      <c r="AT18" s="300">
        <v>3012</v>
      </c>
      <c r="AU18" s="300">
        <v>0</v>
      </c>
      <c r="AV18" s="300">
        <v>0</v>
      </c>
      <c r="AW18" s="300">
        <v>0.7609999999999999</v>
      </c>
      <c r="AX18" s="300">
        <v>79.022403260000004</v>
      </c>
      <c r="AY18" s="300">
        <v>0.89300000000000002</v>
      </c>
      <c r="AZ18" s="300">
        <v>0.87</v>
      </c>
      <c r="BA18" s="300">
        <v>3560.7401110000001</v>
      </c>
      <c r="BB18" s="300">
        <v>1047.3</v>
      </c>
      <c r="BC18" s="300">
        <v>12072.238499999999</v>
      </c>
      <c r="BD18" s="300">
        <v>1240800</v>
      </c>
      <c r="BE18" s="301">
        <v>1248192.6638906901</v>
      </c>
    </row>
    <row r="19" spans="1:57">
      <c r="A19" s="224" t="s">
        <v>1</v>
      </c>
      <c r="B19" s="294" t="s">
        <v>288</v>
      </c>
      <c r="C19" s="295" t="s">
        <v>347</v>
      </c>
      <c r="D19" s="296">
        <v>1111</v>
      </c>
      <c r="E19" s="296">
        <v>1039</v>
      </c>
      <c r="F19" s="296">
        <v>529</v>
      </c>
      <c r="G19" s="296">
        <v>514</v>
      </c>
      <c r="H19" s="296">
        <v>1078.4732968174105</v>
      </c>
      <c r="I19" s="297">
        <v>0.125</v>
      </c>
      <c r="J19" s="296" t="s">
        <v>60</v>
      </c>
      <c r="K19" s="296">
        <v>6</v>
      </c>
      <c r="L19" s="296">
        <v>0</v>
      </c>
      <c r="M19" s="296">
        <v>1</v>
      </c>
      <c r="N19" s="298">
        <v>0.84152817103069399</v>
      </c>
      <c r="O19" s="297">
        <v>0.16156695087463199</v>
      </c>
      <c r="P19" s="299">
        <v>0.75113917353741355</v>
      </c>
      <c r="Q19" s="299">
        <v>2.1000000000000001E-2</v>
      </c>
      <c r="R19" s="297">
        <v>1.7870897470000001E-2</v>
      </c>
      <c r="S19" s="296">
        <v>29.670655721491443</v>
      </c>
      <c r="T19" s="296">
        <v>62.5</v>
      </c>
      <c r="U19" s="296">
        <v>69.900000000000006</v>
      </c>
      <c r="V19" s="297">
        <v>76.7</v>
      </c>
      <c r="W19" s="296">
        <v>15.6</v>
      </c>
      <c r="X19" s="296">
        <v>84.4</v>
      </c>
      <c r="Y19" s="296">
        <v>63.4</v>
      </c>
      <c r="Z19" s="297">
        <v>66.900000000000006</v>
      </c>
      <c r="AA19" s="299">
        <v>0.16639999389648399</v>
      </c>
      <c r="AB19" s="300">
        <v>2788185</v>
      </c>
      <c r="AC19" s="300">
        <v>-73.94</v>
      </c>
      <c r="AD19" s="300">
        <v>144.38</v>
      </c>
      <c r="AE19" s="300">
        <v>0.29632030522985298</v>
      </c>
      <c r="AF19" s="300">
        <v>0</v>
      </c>
      <c r="AG19" s="300">
        <v>2.436750999E-3</v>
      </c>
      <c r="AH19" s="300">
        <v>3.7370999690000001E-4</v>
      </c>
      <c r="AI19" s="300">
        <v>6.0000000000000001E-3</v>
      </c>
      <c r="AJ19" s="300">
        <v>167.2</v>
      </c>
      <c r="AK19" s="300">
        <v>16.417762830000001</v>
      </c>
      <c r="AL19" s="300">
        <v>8.0000000000000002E-3</v>
      </c>
      <c r="AM19" s="300" t="s">
        <v>60</v>
      </c>
      <c r="AN19" s="300">
        <v>127</v>
      </c>
      <c r="AO19" s="300">
        <v>4.9000000000000002E-2</v>
      </c>
      <c r="AP19" s="300">
        <v>0.03</v>
      </c>
      <c r="AQ19" s="300">
        <v>-0.23323147</v>
      </c>
      <c r="AR19" s="297">
        <v>6115.8</v>
      </c>
      <c r="AS19" s="297">
        <v>2.73</v>
      </c>
      <c r="AT19" s="300">
        <v>1160</v>
      </c>
      <c r="AU19" s="300">
        <v>0</v>
      </c>
      <c r="AV19" s="300">
        <v>0</v>
      </c>
      <c r="AW19" s="300">
        <v>0.68099999999999994</v>
      </c>
      <c r="AX19" s="300">
        <v>60.474537040000001</v>
      </c>
      <c r="AY19" s="300">
        <v>0.89300000000000002</v>
      </c>
      <c r="AZ19" s="300">
        <v>0.87</v>
      </c>
      <c r="BA19" s="300">
        <v>1385.350416</v>
      </c>
      <c r="BB19" s="300">
        <v>1047.3</v>
      </c>
      <c r="BC19" s="300">
        <v>7332.7192990000003</v>
      </c>
      <c r="BD19" s="300">
        <v>525700</v>
      </c>
      <c r="BE19" s="301">
        <v>527592.52051147004</v>
      </c>
    </row>
    <row r="20" spans="1:57">
      <c r="A20" s="224" t="s">
        <v>1</v>
      </c>
      <c r="B20" s="294" t="s">
        <v>289</v>
      </c>
      <c r="C20" s="295" t="s">
        <v>348</v>
      </c>
      <c r="D20" s="296">
        <v>1877</v>
      </c>
      <c r="E20" s="296">
        <v>1650</v>
      </c>
      <c r="F20" s="296">
        <v>0</v>
      </c>
      <c r="G20" s="296">
        <v>0</v>
      </c>
      <c r="H20" s="296">
        <v>2685.3069907690647</v>
      </c>
      <c r="I20" s="297">
        <v>0</v>
      </c>
      <c r="J20" s="296" t="s">
        <v>60</v>
      </c>
      <c r="K20" s="296">
        <v>6</v>
      </c>
      <c r="L20" s="296">
        <v>0</v>
      </c>
      <c r="M20" s="296">
        <v>5</v>
      </c>
      <c r="N20" s="298">
        <v>0.84152817103069399</v>
      </c>
      <c r="O20" s="297">
        <v>0.16156695087463199</v>
      </c>
      <c r="P20" s="299">
        <v>0.75113917353741355</v>
      </c>
      <c r="Q20" s="299">
        <v>2.1000000000000001E-2</v>
      </c>
      <c r="R20" s="297">
        <v>1.7870897470000001E-2</v>
      </c>
      <c r="S20" s="296">
        <v>28.138893578704483</v>
      </c>
      <c r="T20" s="296">
        <v>81.099999999999994</v>
      </c>
      <c r="U20" s="296">
        <v>77.2</v>
      </c>
      <c r="V20" s="297">
        <v>84.6</v>
      </c>
      <c r="W20" s="296">
        <v>15.6</v>
      </c>
      <c r="X20" s="296">
        <v>84.4</v>
      </c>
      <c r="Y20" s="296">
        <v>60.8</v>
      </c>
      <c r="Z20" s="297">
        <v>68</v>
      </c>
      <c r="AA20" s="299">
        <v>0.16639999389648399</v>
      </c>
      <c r="AB20" s="300">
        <v>2788185</v>
      </c>
      <c r="AC20" s="300">
        <v>-73.94</v>
      </c>
      <c r="AD20" s="300">
        <v>144.38</v>
      </c>
      <c r="AE20" s="300">
        <v>0.29632030522985298</v>
      </c>
      <c r="AF20" s="300">
        <v>0</v>
      </c>
      <c r="AG20" s="300">
        <v>2.1067950300000002E-3</v>
      </c>
      <c r="AH20" s="300">
        <v>3.7370999690000001E-4</v>
      </c>
      <c r="AI20" s="300">
        <v>1.6E-2</v>
      </c>
      <c r="AJ20" s="300">
        <v>83.2</v>
      </c>
      <c r="AK20" s="300">
        <v>8.9481681579999997</v>
      </c>
      <c r="AL20" s="300">
        <v>3.0000000000000001E-3</v>
      </c>
      <c r="AM20" s="300" t="s">
        <v>60</v>
      </c>
      <c r="AN20" s="300">
        <v>127</v>
      </c>
      <c r="AO20" s="300">
        <v>4.9000000000000002E-2</v>
      </c>
      <c r="AP20" s="300">
        <v>0.03</v>
      </c>
      <c r="AQ20" s="300">
        <v>-0.23323147</v>
      </c>
      <c r="AR20" s="297">
        <v>6115.8</v>
      </c>
      <c r="AS20" s="297">
        <v>2.73</v>
      </c>
      <c r="AT20" s="300">
        <v>1792</v>
      </c>
      <c r="AU20" s="300">
        <v>0</v>
      </c>
      <c r="AV20" s="300">
        <v>0</v>
      </c>
      <c r="AW20" s="300">
        <v>0.66700000000000004</v>
      </c>
      <c r="AX20" s="300">
        <v>62.971376650000003</v>
      </c>
      <c r="AY20" s="300">
        <v>0.89300000000000002</v>
      </c>
      <c r="AZ20" s="300">
        <v>0.87</v>
      </c>
      <c r="BA20" s="300">
        <v>760.89980500000001</v>
      </c>
      <c r="BB20" s="300">
        <v>1047.3</v>
      </c>
      <c r="BC20" s="300">
        <v>5553.9121500000001</v>
      </c>
      <c r="BD20" s="300">
        <v>893300</v>
      </c>
      <c r="BE20" s="301">
        <v>900769.69154471101</v>
      </c>
    </row>
    <row r="21" spans="1:57">
      <c r="A21" s="224" t="s">
        <v>1</v>
      </c>
      <c r="B21" s="294" t="s">
        <v>290</v>
      </c>
      <c r="C21" s="295" t="s">
        <v>349</v>
      </c>
      <c r="D21" s="296">
        <v>648</v>
      </c>
      <c r="E21" s="296">
        <v>587</v>
      </c>
      <c r="F21" s="296">
        <v>0</v>
      </c>
      <c r="G21" s="296">
        <v>0</v>
      </c>
      <c r="H21" s="296">
        <v>97.943466053843224</v>
      </c>
      <c r="I21" s="297">
        <v>0.1875</v>
      </c>
      <c r="J21" s="296" t="s">
        <v>60</v>
      </c>
      <c r="K21" s="296">
        <v>6</v>
      </c>
      <c r="L21" s="296">
        <v>0</v>
      </c>
      <c r="M21" s="296">
        <v>1</v>
      </c>
      <c r="N21" s="298">
        <v>0.84152817103069399</v>
      </c>
      <c r="O21" s="297">
        <v>0.16156695087463199</v>
      </c>
      <c r="P21" s="299">
        <v>0.75113917353741355</v>
      </c>
      <c r="Q21" s="299">
        <v>2.1000000000000001E-2</v>
      </c>
      <c r="R21" s="297">
        <v>1.7870897470000001E-2</v>
      </c>
      <c r="S21" s="296">
        <v>16.326530612244898</v>
      </c>
      <c r="T21" s="296">
        <v>68.099999999999994</v>
      </c>
      <c r="U21" s="296">
        <v>73.3</v>
      </c>
      <c r="V21" s="297">
        <v>82.3</v>
      </c>
      <c r="W21" s="296">
        <v>15.6</v>
      </c>
      <c r="X21" s="296">
        <v>84.4</v>
      </c>
      <c r="Y21" s="296">
        <v>63.1</v>
      </c>
      <c r="Z21" s="297">
        <v>70.3</v>
      </c>
      <c r="AA21" s="299">
        <v>0.16639999389648399</v>
      </c>
      <c r="AB21" s="300">
        <v>2788185</v>
      </c>
      <c r="AC21" s="300">
        <v>-73.94</v>
      </c>
      <c r="AD21" s="300">
        <v>144.38</v>
      </c>
      <c r="AE21" s="300">
        <v>0.29632030522985298</v>
      </c>
      <c r="AF21" s="300">
        <v>0</v>
      </c>
      <c r="AG21" s="300">
        <v>2.1756578950000001E-2</v>
      </c>
      <c r="AH21" s="300">
        <v>3.7370999690000001E-4</v>
      </c>
      <c r="AI21" s="300">
        <v>7.0000000000000001E-3</v>
      </c>
      <c r="AJ21" s="300">
        <v>79.2</v>
      </c>
      <c r="AK21" s="300">
        <v>15.34693878</v>
      </c>
      <c r="AL21" s="300">
        <v>4.0000000000000001E-3</v>
      </c>
      <c r="AM21" s="300" t="s">
        <v>60</v>
      </c>
      <c r="AN21" s="300">
        <v>127</v>
      </c>
      <c r="AO21" s="300">
        <v>4.9000000000000002E-2</v>
      </c>
      <c r="AP21" s="300">
        <v>0.03</v>
      </c>
      <c r="AQ21" s="300">
        <v>-0.23323147</v>
      </c>
      <c r="AR21" s="297">
        <v>6115.8</v>
      </c>
      <c r="AS21" s="297">
        <v>2.73</v>
      </c>
      <c r="AT21" s="300">
        <v>1027</v>
      </c>
      <c r="AU21" s="300">
        <v>0</v>
      </c>
      <c r="AV21" s="300">
        <v>0</v>
      </c>
      <c r="AW21" s="300">
        <v>0.66099999999999992</v>
      </c>
      <c r="AX21" s="300">
        <v>69.069069069999998</v>
      </c>
      <c r="AY21" s="300">
        <v>0.89300000000000002</v>
      </c>
      <c r="AZ21" s="300">
        <v>0.87</v>
      </c>
      <c r="BA21" s="300">
        <v>812.03365199999996</v>
      </c>
      <c r="BB21" s="300">
        <v>1047.3</v>
      </c>
      <c r="BC21" s="300">
        <v>5983.286623</v>
      </c>
      <c r="BD21" s="300">
        <v>304000</v>
      </c>
      <c r="BE21" s="301">
        <v>307762.25298859901</v>
      </c>
    </row>
    <row r="22" spans="1:57">
      <c r="A22" s="224" t="s">
        <v>1</v>
      </c>
      <c r="B22" s="294" t="s">
        <v>291</v>
      </c>
      <c r="C22" s="295" t="s">
        <v>350</v>
      </c>
      <c r="D22" s="296">
        <v>886</v>
      </c>
      <c r="E22" s="296">
        <v>11</v>
      </c>
      <c r="F22" s="296">
        <v>0</v>
      </c>
      <c r="G22" s="296">
        <v>0</v>
      </c>
      <c r="H22" s="296">
        <v>1934.7080633163991</v>
      </c>
      <c r="I22" s="297">
        <v>0.125</v>
      </c>
      <c r="J22" s="296" t="s">
        <v>60</v>
      </c>
      <c r="K22" s="296">
        <v>6</v>
      </c>
      <c r="L22" s="296">
        <v>0</v>
      </c>
      <c r="M22" s="296">
        <v>5</v>
      </c>
      <c r="N22" s="298">
        <v>0.84152817103069399</v>
      </c>
      <c r="O22" s="297">
        <v>0.16156695087463199</v>
      </c>
      <c r="P22" s="299">
        <v>0.75113917353741355</v>
      </c>
      <c r="Q22" s="299">
        <v>2.1000000000000001E-2</v>
      </c>
      <c r="R22" s="297">
        <v>1.7870897470000001E-2</v>
      </c>
      <c r="S22" s="296">
        <v>0</v>
      </c>
      <c r="T22" s="296">
        <v>48.4</v>
      </c>
      <c r="U22" s="296">
        <v>90.8</v>
      </c>
      <c r="V22" s="297">
        <v>92</v>
      </c>
      <c r="W22" s="296">
        <v>15.6</v>
      </c>
      <c r="X22" s="296">
        <v>84.4</v>
      </c>
      <c r="Y22" s="296">
        <v>66.099999999999994</v>
      </c>
      <c r="Z22" s="297">
        <v>72.400000000000006</v>
      </c>
      <c r="AA22" s="299">
        <v>0.16639999389648399</v>
      </c>
      <c r="AB22" s="300">
        <v>2788185</v>
      </c>
      <c r="AC22" s="300">
        <v>-73.94</v>
      </c>
      <c r="AD22" s="300">
        <v>144.38</v>
      </c>
      <c r="AE22" s="300">
        <v>0.29632030522985298</v>
      </c>
      <c r="AF22" s="300">
        <v>0</v>
      </c>
      <c r="AG22" s="300">
        <v>2.2942246480000001E-3</v>
      </c>
      <c r="AH22" s="300">
        <v>3.7370999690000001E-4</v>
      </c>
      <c r="AI22" s="300">
        <v>4.0000000000000001E-3</v>
      </c>
      <c r="AJ22" s="300">
        <v>46.4</v>
      </c>
      <c r="AK22" s="300">
        <v>5.429045393</v>
      </c>
      <c r="AL22" s="300">
        <v>5.0000000000000001E-4</v>
      </c>
      <c r="AM22" s="300" t="s">
        <v>60</v>
      </c>
      <c r="AN22" s="300">
        <v>127</v>
      </c>
      <c r="AO22" s="300">
        <v>4.9000000000000002E-2</v>
      </c>
      <c r="AP22" s="300">
        <v>0.03</v>
      </c>
      <c r="AQ22" s="300">
        <v>-0.23323147</v>
      </c>
      <c r="AR22" s="297">
        <v>6967.4</v>
      </c>
      <c r="AS22" s="297">
        <v>2.73</v>
      </c>
      <c r="AT22" s="300">
        <v>1622</v>
      </c>
      <c r="AU22" s="300">
        <v>0</v>
      </c>
      <c r="AV22" s="300">
        <v>0</v>
      </c>
      <c r="AW22" s="300">
        <v>0.81900000000000006</v>
      </c>
      <c r="AX22" s="300">
        <v>104.5256145</v>
      </c>
      <c r="AY22" s="300">
        <v>0.89300000000000002</v>
      </c>
      <c r="AZ22" s="300">
        <v>0.87</v>
      </c>
      <c r="BA22" s="300">
        <v>947.32548999999995</v>
      </c>
      <c r="BB22" s="300">
        <v>1047.3</v>
      </c>
      <c r="BC22" s="300">
        <v>5392.6167169999999</v>
      </c>
      <c r="BD22" s="300">
        <v>439800</v>
      </c>
      <c r="BE22" s="301">
        <v>420680.54855945299</v>
      </c>
    </row>
    <row r="23" spans="1:57">
      <c r="A23" s="224" t="s">
        <v>1</v>
      </c>
      <c r="B23" s="294" t="s">
        <v>292</v>
      </c>
      <c r="C23" s="295" t="s">
        <v>351</v>
      </c>
      <c r="D23" s="296">
        <v>1266</v>
      </c>
      <c r="E23" s="296">
        <v>1054</v>
      </c>
      <c r="F23" s="296">
        <v>489</v>
      </c>
      <c r="G23" s="296">
        <v>319</v>
      </c>
      <c r="H23" s="296">
        <v>666.44078805391928</v>
      </c>
      <c r="I23" s="297">
        <v>0.125</v>
      </c>
      <c r="J23" s="296" t="s">
        <v>60</v>
      </c>
      <c r="K23" s="296">
        <v>6</v>
      </c>
      <c r="L23" s="296">
        <v>0</v>
      </c>
      <c r="M23" s="296">
        <v>1</v>
      </c>
      <c r="N23" s="298">
        <v>0.84152817103069399</v>
      </c>
      <c r="O23" s="297">
        <v>0.16156695087463199</v>
      </c>
      <c r="P23" s="299">
        <v>0.75113917353741355</v>
      </c>
      <c r="Q23" s="299">
        <v>2.1000000000000001E-2</v>
      </c>
      <c r="R23" s="297">
        <v>1.7870897470000001E-2</v>
      </c>
      <c r="S23" s="296">
        <v>9.8058442831927835</v>
      </c>
      <c r="T23" s="296">
        <v>39.799999999999997</v>
      </c>
      <c r="U23" s="296">
        <v>79.3</v>
      </c>
      <c r="V23" s="297">
        <v>80.5</v>
      </c>
      <c r="W23" s="296">
        <v>15.6</v>
      </c>
      <c r="X23" s="296">
        <v>84.4</v>
      </c>
      <c r="Y23" s="296">
        <v>64.5</v>
      </c>
      <c r="Z23" s="297">
        <v>67.099999999999994</v>
      </c>
      <c r="AA23" s="299">
        <v>0.16639999389648399</v>
      </c>
      <c r="AB23" s="300">
        <v>2788185</v>
      </c>
      <c r="AC23" s="300">
        <v>-73.94</v>
      </c>
      <c r="AD23" s="300">
        <v>144.38</v>
      </c>
      <c r="AE23" s="300">
        <v>0.29632030522985298</v>
      </c>
      <c r="AF23" s="300">
        <v>0</v>
      </c>
      <c r="AG23" s="300">
        <v>2.0070011669999999E-2</v>
      </c>
      <c r="AH23" s="300">
        <v>3.7370999690000001E-4</v>
      </c>
      <c r="AI23" s="300">
        <v>5.0000000000000001E-3</v>
      </c>
      <c r="AJ23" s="300">
        <v>94.8</v>
      </c>
      <c r="AK23" s="300">
        <v>13.33594823</v>
      </c>
      <c r="AL23" s="300">
        <v>5.0000000000000001E-3</v>
      </c>
      <c r="AM23" s="300" t="s">
        <v>60</v>
      </c>
      <c r="AN23" s="300">
        <v>127</v>
      </c>
      <c r="AO23" s="300">
        <v>4.9000000000000002E-2</v>
      </c>
      <c r="AP23" s="300">
        <v>0.03</v>
      </c>
      <c r="AQ23" s="300">
        <v>-0.23323147</v>
      </c>
      <c r="AR23" s="297">
        <v>6115.8</v>
      </c>
      <c r="AS23" s="297">
        <v>2.73</v>
      </c>
      <c r="AT23" s="300">
        <v>1500</v>
      </c>
      <c r="AU23" s="300">
        <v>0</v>
      </c>
      <c r="AV23" s="300">
        <v>0</v>
      </c>
      <c r="AW23" s="300">
        <v>0.68400000000000005</v>
      </c>
      <c r="AX23" s="300">
        <v>68.863789620000006</v>
      </c>
      <c r="AY23" s="300">
        <v>0.89300000000000002</v>
      </c>
      <c r="AZ23" s="300">
        <v>0.87</v>
      </c>
      <c r="BA23" s="300">
        <v>1535.0124020000001</v>
      </c>
      <c r="BB23" s="300">
        <v>1047.3</v>
      </c>
      <c r="BC23" s="300">
        <v>8720.6413049999992</v>
      </c>
      <c r="BD23" s="300">
        <v>599900</v>
      </c>
      <c r="BE23" s="301">
        <v>605682.44759072806</v>
      </c>
    </row>
    <row r="24" spans="1:57">
      <c r="A24" s="224" t="s">
        <v>1</v>
      </c>
      <c r="B24" s="294" t="s">
        <v>293</v>
      </c>
      <c r="C24" s="295" t="s">
        <v>352</v>
      </c>
      <c r="D24" s="296">
        <v>1349</v>
      </c>
      <c r="E24" s="296">
        <v>50</v>
      </c>
      <c r="F24" s="296">
        <v>0</v>
      </c>
      <c r="G24" s="296">
        <v>0</v>
      </c>
      <c r="H24" s="296">
        <v>1788.117089204964</v>
      </c>
      <c r="I24" s="297">
        <v>0.1875</v>
      </c>
      <c r="J24" s="296" t="s">
        <v>60</v>
      </c>
      <c r="K24" s="296">
        <v>6</v>
      </c>
      <c r="L24" s="296">
        <v>7</v>
      </c>
      <c r="M24" s="296">
        <v>9</v>
      </c>
      <c r="N24" s="298">
        <v>0.84152817103069399</v>
      </c>
      <c r="O24" s="297">
        <v>0.16156695087463199</v>
      </c>
      <c r="P24" s="299">
        <v>0.75113917353741355</v>
      </c>
      <c r="Q24" s="299">
        <v>2.1000000000000001E-2</v>
      </c>
      <c r="R24" s="297">
        <v>1.7870897470000001E-2</v>
      </c>
      <c r="S24" s="296">
        <v>0</v>
      </c>
      <c r="T24" s="296">
        <v>43.1</v>
      </c>
      <c r="U24" s="296">
        <v>79.3</v>
      </c>
      <c r="V24" s="297">
        <v>82</v>
      </c>
      <c r="W24" s="296">
        <v>15.6</v>
      </c>
      <c r="X24" s="296">
        <v>84.4</v>
      </c>
      <c r="Y24" s="296">
        <v>59.4</v>
      </c>
      <c r="Z24" s="297">
        <v>65.8</v>
      </c>
      <c r="AA24" s="299">
        <v>0.16639999389648399</v>
      </c>
      <c r="AB24" s="300">
        <v>2788185</v>
      </c>
      <c r="AC24" s="300">
        <v>-73.94</v>
      </c>
      <c r="AD24" s="300">
        <v>144.38</v>
      </c>
      <c r="AE24" s="300">
        <v>0.29632030522985298</v>
      </c>
      <c r="AF24" s="300">
        <v>0</v>
      </c>
      <c r="AG24" s="300">
        <v>0.18425707729999999</v>
      </c>
      <c r="AH24" s="300">
        <v>3.7370999690000001E-4</v>
      </c>
      <c r="AI24" s="300">
        <v>6.0000000000000001E-3</v>
      </c>
      <c r="AJ24" s="300">
        <v>48.6</v>
      </c>
      <c r="AK24" s="300">
        <v>6.263048017</v>
      </c>
      <c r="AL24" s="300">
        <v>2.9999999999999997E-4</v>
      </c>
      <c r="AM24" s="300" t="s">
        <v>60</v>
      </c>
      <c r="AN24" s="300">
        <v>127</v>
      </c>
      <c r="AO24" s="300">
        <v>4.9000000000000002E-2</v>
      </c>
      <c r="AP24" s="300">
        <v>0.03</v>
      </c>
      <c r="AQ24" s="300">
        <v>-0.23323147</v>
      </c>
      <c r="AR24" s="297">
        <v>6115.8</v>
      </c>
      <c r="AS24" s="297">
        <v>2.73</v>
      </c>
      <c r="AT24" s="300">
        <v>1914</v>
      </c>
      <c r="AU24" s="300">
        <v>0</v>
      </c>
      <c r="AV24" s="300">
        <v>0</v>
      </c>
      <c r="AW24" s="300">
        <v>0.57399999999999995</v>
      </c>
      <c r="AX24" s="300">
        <v>36.372093020000001</v>
      </c>
      <c r="AY24" s="300">
        <v>0.89300000000000002</v>
      </c>
      <c r="AZ24" s="300">
        <v>0.87</v>
      </c>
      <c r="BA24" s="300">
        <v>3064.1382509999999</v>
      </c>
      <c r="BB24" s="300">
        <v>1047.3</v>
      </c>
      <c r="BC24" s="300">
        <v>7398.032776</v>
      </c>
      <c r="BD24" s="300">
        <v>653500</v>
      </c>
      <c r="BE24" s="301">
        <v>640875.01982532803</v>
      </c>
    </row>
    <row r="25" spans="1:57">
      <c r="A25" s="227" t="s">
        <v>1</v>
      </c>
      <c r="B25" s="303" t="s">
        <v>724</v>
      </c>
      <c r="C25" s="304" t="s">
        <v>353</v>
      </c>
      <c r="D25" s="305">
        <v>2549</v>
      </c>
      <c r="E25" s="305">
        <v>0</v>
      </c>
      <c r="F25" s="305">
        <v>0</v>
      </c>
      <c r="G25" s="305">
        <v>0</v>
      </c>
      <c r="H25" s="305">
        <v>78.807407908916289</v>
      </c>
      <c r="I25" s="306">
        <v>0.375</v>
      </c>
      <c r="J25" s="305" t="s">
        <v>60</v>
      </c>
      <c r="K25" s="305">
        <v>6</v>
      </c>
      <c r="L25" s="305">
        <v>5</v>
      </c>
      <c r="M25" s="305">
        <v>9</v>
      </c>
      <c r="N25" s="307">
        <v>0.84152817103069399</v>
      </c>
      <c r="O25" s="306">
        <v>0.16156695087463199</v>
      </c>
      <c r="P25" s="308">
        <v>0.75113917353741355</v>
      </c>
      <c r="Q25" s="308">
        <v>2.1000000000000001E-2</v>
      </c>
      <c r="R25" s="306">
        <v>1.7870897470000001E-2</v>
      </c>
      <c r="S25" s="305">
        <v>11.69864295741694</v>
      </c>
      <c r="T25" s="305">
        <v>26.6</v>
      </c>
      <c r="U25" s="305">
        <v>88.8</v>
      </c>
      <c r="V25" s="306">
        <v>87.3</v>
      </c>
      <c r="W25" s="305">
        <v>15.6</v>
      </c>
      <c r="X25" s="305">
        <v>84.4</v>
      </c>
      <c r="Y25" s="305">
        <v>63.3</v>
      </c>
      <c r="Z25" s="306">
        <v>69.2</v>
      </c>
      <c r="AA25" s="308">
        <v>0.16639999389648399</v>
      </c>
      <c r="AB25" s="309">
        <v>2788185</v>
      </c>
      <c r="AC25" s="309">
        <v>-73.94</v>
      </c>
      <c r="AD25" s="309">
        <v>144.38</v>
      </c>
      <c r="AE25" s="309">
        <v>0.29632030522985298</v>
      </c>
      <c r="AF25" s="309">
        <v>3.0532619540000002E-4</v>
      </c>
      <c r="AG25" s="309">
        <v>9.0097994740000006E-2</v>
      </c>
      <c r="AH25" s="309">
        <v>3.7370999690000001E-4</v>
      </c>
      <c r="AI25" s="309">
        <v>8.0000000000000002E-3</v>
      </c>
      <c r="AJ25" s="309">
        <v>52.6</v>
      </c>
      <c r="AK25" s="309">
        <v>25.41530182</v>
      </c>
      <c r="AL25" s="309">
        <v>1.4E-2</v>
      </c>
      <c r="AM25" s="309" t="s">
        <v>60</v>
      </c>
      <c r="AN25" s="309">
        <v>127</v>
      </c>
      <c r="AO25" s="309">
        <v>4.9000000000000002E-2</v>
      </c>
      <c r="AP25" s="309">
        <v>0.03</v>
      </c>
      <c r="AQ25" s="309">
        <v>-0.23323147</v>
      </c>
      <c r="AR25" s="306">
        <v>26652.2</v>
      </c>
      <c r="AS25" s="306">
        <v>2.73</v>
      </c>
      <c r="AT25" s="309">
        <v>6382</v>
      </c>
      <c r="AU25" s="309">
        <v>0</v>
      </c>
      <c r="AV25" s="309">
        <v>0</v>
      </c>
      <c r="AW25" s="309">
        <v>0.878</v>
      </c>
      <c r="AX25" s="309">
        <v>188.96324139999999</v>
      </c>
      <c r="AY25" s="309">
        <v>0.89300000000000002</v>
      </c>
      <c r="AZ25" s="309">
        <v>0.87</v>
      </c>
      <c r="BA25" s="309">
        <v>1720.658948</v>
      </c>
      <c r="BB25" s="309">
        <v>1047.3</v>
      </c>
      <c r="BC25" s="309">
        <v>2163.0039240000001</v>
      </c>
      <c r="BD25" s="309">
        <v>2204200</v>
      </c>
      <c r="BE25" s="310">
        <v>2251745.6118621398</v>
      </c>
    </row>
    <row r="26" spans="1:57">
      <c r="A26" s="224" t="s">
        <v>2</v>
      </c>
      <c r="B26" s="91" t="s">
        <v>725</v>
      </c>
      <c r="C26" s="79" t="s">
        <v>354</v>
      </c>
      <c r="D26" s="130">
        <v>673</v>
      </c>
      <c r="E26" s="130">
        <v>0</v>
      </c>
      <c r="F26" s="130">
        <v>15294</v>
      </c>
      <c r="G26" s="130">
        <v>11066</v>
      </c>
      <c r="H26" s="130">
        <v>1942.8679740505297</v>
      </c>
      <c r="I26" s="131">
        <v>0</v>
      </c>
      <c r="J26" s="130">
        <v>0</v>
      </c>
      <c r="K26" s="130">
        <v>3</v>
      </c>
      <c r="L26" s="130">
        <v>0</v>
      </c>
      <c r="M26" s="130">
        <v>1</v>
      </c>
      <c r="N26" s="169">
        <v>0.20151548083944401</v>
      </c>
      <c r="O26" s="131">
        <v>0.122843623487963</v>
      </c>
      <c r="P26" s="170">
        <v>0.75411864105961968</v>
      </c>
      <c r="Q26" s="170">
        <v>3.0000000000000001E-3</v>
      </c>
      <c r="R26" s="131">
        <v>3.1484620129999998E-3</v>
      </c>
      <c r="S26" s="130">
        <v>29.7</v>
      </c>
      <c r="T26" s="130">
        <v>48.6</v>
      </c>
      <c r="U26" s="130">
        <v>90</v>
      </c>
      <c r="V26" s="131">
        <v>95.1</v>
      </c>
      <c r="W26" s="130">
        <v>8</v>
      </c>
      <c r="X26" s="130">
        <v>92</v>
      </c>
      <c r="Y26" s="130">
        <v>61.2</v>
      </c>
      <c r="Z26" s="131">
        <v>77.099999999999994</v>
      </c>
      <c r="AA26" s="170">
        <v>0.39</v>
      </c>
      <c r="AB26" s="133">
        <v>5118640</v>
      </c>
      <c r="AC26" s="133">
        <v>647.45000000000005</v>
      </c>
      <c r="AD26" s="133">
        <v>258.25</v>
      </c>
      <c r="AE26" s="133">
        <v>3.4405510271458701</v>
      </c>
      <c r="AF26" s="133">
        <v>4.784546805E-4</v>
      </c>
      <c r="AG26" s="133">
        <v>7.1971041690000001E-2</v>
      </c>
      <c r="AH26" s="133">
        <v>1.681190508E-4</v>
      </c>
      <c r="AI26" s="133">
        <v>0.03</v>
      </c>
      <c r="AJ26" s="133">
        <v>75.400000000000006</v>
      </c>
      <c r="AK26" s="133">
        <v>10.47785363</v>
      </c>
      <c r="AL26" s="133">
        <v>9.0000000000000011E-3</v>
      </c>
      <c r="AM26" s="133">
        <v>15750</v>
      </c>
      <c r="AN26" s="133">
        <v>116</v>
      </c>
      <c r="AO26" s="133">
        <v>7.3999999999999996E-2</v>
      </c>
      <c r="AP26" s="133">
        <v>0.37</v>
      </c>
      <c r="AQ26" s="133">
        <v>0.40131881800000002</v>
      </c>
      <c r="AR26" s="131">
        <v>3371.6556479999999</v>
      </c>
      <c r="AS26" s="131">
        <v>0.51</v>
      </c>
      <c r="AT26" s="133" t="s">
        <v>60</v>
      </c>
      <c r="AU26" s="133">
        <v>0.55555555555555558</v>
      </c>
      <c r="AV26" s="133">
        <v>0</v>
      </c>
      <c r="AW26" s="133">
        <v>0.496</v>
      </c>
      <c r="AX26" s="133">
        <v>128.94999999999999</v>
      </c>
      <c r="AY26" s="133">
        <v>0.86299999999999999</v>
      </c>
      <c r="AZ26" s="133">
        <v>1</v>
      </c>
      <c r="BA26" s="133">
        <v>1093.7718480000001</v>
      </c>
      <c r="BB26" s="133">
        <v>627.74</v>
      </c>
      <c r="BC26" s="133">
        <v>2844.4131459999999</v>
      </c>
      <c r="BD26" s="133">
        <v>336500</v>
      </c>
      <c r="BE26" s="172">
        <v>327954.99819202902</v>
      </c>
    </row>
    <row r="27" spans="1:57">
      <c r="A27" s="224" t="s">
        <v>2</v>
      </c>
      <c r="B27" s="91" t="s">
        <v>294</v>
      </c>
      <c r="C27" s="79" t="s">
        <v>355</v>
      </c>
      <c r="D27" s="130">
        <v>251</v>
      </c>
      <c r="E27" s="130">
        <v>0</v>
      </c>
      <c r="F27" s="130">
        <v>33</v>
      </c>
      <c r="G27" s="130">
        <v>12</v>
      </c>
      <c r="H27" s="130">
        <v>696.31523734480288</v>
      </c>
      <c r="I27" s="131">
        <v>0</v>
      </c>
      <c r="J27" s="130">
        <v>0</v>
      </c>
      <c r="K27" s="130">
        <v>3</v>
      </c>
      <c r="L27" s="130">
        <v>0</v>
      </c>
      <c r="M27" s="130">
        <v>1</v>
      </c>
      <c r="N27" s="169">
        <v>0.20151548083944401</v>
      </c>
      <c r="O27" s="131">
        <v>0.122843623487963</v>
      </c>
      <c r="P27" s="170">
        <v>0.75411864105961968</v>
      </c>
      <c r="Q27" s="170">
        <v>3.0000000000000001E-3</v>
      </c>
      <c r="R27" s="131">
        <v>1.642109265E-2</v>
      </c>
      <c r="S27" s="130">
        <v>29.7</v>
      </c>
      <c r="T27" s="130">
        <v>48.6</v>
      </c>
      <c r="U27" s="130">
        <v>87</v>
      </c>
      <c r="V27" s="131">
        <v>92.9</v>
      </c>
      <c r="W27" s="130">
        <v>17</v>
      </c>
      <c r="X27" s="130">
        <v>83</v>
      </c>
      <c r="Y27" s="130">
        <v>69.2</v>
      </c>
      <c r="Z27" s="131">
        <v>84.1</v>
      </c>
      <c r="AA27" s="170">
        <v>0.41</v>
      </c>
      <c r="AB27" s="133">
        <v>5118640</v>
      </c>
      <c r="AC27" s="133">
        <v>647.45000000000005</v>
      </c>
      <c r="AD27" s="133">
        <v>258.25</v>
      </c>
      <c r="AE27" s="133">
        <v>3.4405510271458701</v>
      </c>
      <c r="AF27" s="133">
        <v>1.3439434130000001E-3</v>
      </c>
      <c r="AG27" s="133">
        <v>7.1971041690000001E-2</v>
      </c>
      <c r="AH27" s="133">
        <v>1.681190508E-4</v>
      </c>
      <c r="AI27" s="133">
        <v>0.03</v>
      </c>
      <c r="AJ27" s="133">
        <v>75.400000000000006</v>
      </c>
      <c r="AK27" s="133">
        <v>7.0558050029999997</v>
      </c>
      <c r="AL27" s="133">
        <v>9.0000000000000011E-3</v>
      </c>
      <c r="AM27" s="133">
        <v>11000</v>
      </c>
      <c r="AN27" s="133">
        <v>116</v>
      </c>
      <c r="AO27" s="133">
        <v>7.3999999999999996E-2</v>
      </c>
      <c r="AP27" s="133">
        <v>0.37</v>
      </c>
      <c r="AQ27" s="133">
        <v>0.40131881800000002</v>
      </c>
      <c r="AR27" s="131">
        <v>2856.8977920000002</v>
      </c>
      <c r="AS27" s="131">
        <v>0.51</v>
      </c>
      <c r="AT27" s="133" t="s">
        <v>60</v>
      </c>
      <c r="AU27" s="133">
        <v>0.55555555555555558</v>
      </c>
      <c r="AV27" s="133">
        <v>0</v>
      </c>
      <c r="AW27" s="133">
        <v>0.34299999999999997</v>
      </c>
      <c r="AX27" s="133">
        <v>128.94999999999999</v>
      </c>
      <c r="AY27" s="133">
        <v>0.86299999999999999</v>
      </c>
      <c r="AZ27" s="133">
        <v>1</v>
      </c>
      <c r="BA27" s="133">
        <v>1006.9468879999999</v>
      </c>
      <c r="BB27" s="133">
        <v>627.74</v>
      </c>
      <c r="BC27" s="133">
        <v>1926.848448</v>
      </c>
      <c r="BD27" s="133">
        <v>113100</v>
      </c>
      <c r="BE27" s="172">
        <v>119657.75940591699</v>
      </c>
    </row>
    <row r="28" spans="1:57">
      <c r="A28" s="224" t="s">
        <v>2</v>
      </c>
      <c r="B28" s="91" t="s">
        <v>295</v>
      </c>
      <c r="C28" s="79" t="s">
        <v>356</v>
      </c>
      <c r="D28" s="130">
        <v>1237</v>
      </c>
      <c r="E28" s="130">
        <v>74</v>
      </c>
      <c r="F28" s="130">
        <v>28</v>
      </c>
      <c r="G28" s="130">
        <v>11</v>
      </c>
      <c r="H28" s="130">
        <v>4895.2403787613175</v>
      </c>
      <c r="I28" s="131">
        <v>6.25E-2</v>
      </c>
      <c r="J28" s="130">
        <v>12953.875</v>
      </c>
      <c r="K28" s="130">
        <v>3</v>
      </c>
      <c r="L28" s="130">
        <v>5</v>
      </c>
      <c r="M28" s="130">
        <v>9</v>
      </c>
      <c r="N28" s="169">
        <v>0.20151548083944401</v>
      </c>
      <c r="O28" s="131">
        <v>0.122843623487963</v>
      </c>
      <c r="P28" s="170">
        <v>0.75411864105961968</v>
      </c>
      <c r="Q28" s="170">
        <v>3.0000000000000001E-3</v>
      </c>
      <c r="R28" s="131">
        <v>4.2812080430000002E-3</v>
      </c>
      <c r="S28" s="130">
        <v>29.7</v>
      </c>
      <c r="T28" s="130">
        <v>48.6</v>
      </c>
      <c r="U28" s="130">
        <v>94.2</v>
      </c>
      <c r="V28" s="131">
        <v>95.7</v>
      </c>
      <c r="W28" s="130">
        <v>11</v>
      </c>
      <c r="X28" s="130">
        <v>89</v>
      </c>
      <c r="Y28" s="130">
        <v>62.7</v>
      </c>
      <c r="Z28" s="131">
        <v>79.599999999999994</v>
      </c>
      <c r="AA28" s="170">
        <v>0.37</v>
      </c>
      <c r="AB28" s="133">
        <v>5118640</v>
      </c>
      <c r="AC28" s="133">
        <v>647.45000000000005</v>
      </c>
      <c r="AD28" s="133">
        <v>258.25</v>
      </c>
      <c r="AE28" s="133">
        <v>3.4405510271458701</v>
      </c>
      <c r="AF28" s="133">
        <v>2.8560761619999999E-4</v>
      </c>
      <c r="AG28" s="133">
        <v>7.1971041690000001E-2</v>
      </c>
      <c r="AH28" s="133">
        <v>1.681190508E-4</v>
      </c>
      <c r="AI28" s="133">
        <v>0.03</v>
      </c>
      <c r="AJ28" s="133">
        <v>75.400000000000006</v>
      </c>
      <c r="AK28" s="133">
        <v>9.5126247799999994</v>
      </c>
      <c r="AL28" s="133">
        <v>1.4999999999999999E-2</v>
      </c>
      <c r="AM28" s="133">
        <v>0</v>
      </c>
      <c r="AN28" s="133">
        <v>116</v>
      </c>
      <c r="AO28" s="133">
        <v>7.3999999999999996E-2</v>
      </c>
      <c r="AP28" s="133">
        <v>0.37</v>
      </c>
      <c r="AQ28" s="133">
        <v>0.40131881800000002</v>
      </c>
      <c r="AR28" s="131">
        <v>2617.2166080000002</v>
      </c>
      <c r="AS28" s="131">
        <v>0.51</v>
      </c>
      <c r="AT28" s="133" t="s">
        <v>60</v>
      </c>
      <c r="AU28" s="133">
        <v>0.55555555555555558</v>
      </c>
      <c r="AV28" s="133">
        <v>0</v>
      </c>
      <c r="AW28" s="133">
        <v>0.45100000000000001</v>
      </c>
      <c r="AX28" s="133">
        <v>128.94999999999999</v>
      </c>
      <c r="AY28" s="133">
        <v>0.86299999999999999</v>
      </c>
      <c r="AZ28" s="133">
        <v>1</v>
      </c>
      <c r="BA28" s="133">
        <v>3622.6337669999998</v>
      </c>
      <c r="BB28" s="133">
        <v>627.74</v>
      </c>
      <c r="BC28" s="133">
        <v>6227.0116420000004</v>
      </c>
      <c r="BD28" s="133">
        <v>535700</v>
      </c>
      <c r="BE28" s="172">
        <v>587464.62771213194</v>
      </c>
    </row>
    <row r="29" spans="1:57">
      <c r="A29" s="224" t="s">
        <v>2</v>
      </c>
      <c r="B29" s="91" t="s">
        <v>726</v>
      </c>
      <c r="C29" s="79" t="s">
        <v>357</v>
      </c>
      <c r="D29" s="130">
        <v>724</v>
      </c>
      <c r="E29" s="130">
        <v>244</v>
      </c>
      <c r="F29" s="130">
        <v>130</v>
      </c>
      <c r="G29" s="130">
        <v>94</v>
      </c>
      <c r="H29" s="130">
        <v>562.70065526424469</v>
      </c>
      <c r="I29" s="131">
        <v>0.125</v>
      </c>
      <c r="J29" s="130">
        <v>7711.375</v>
      </c>
      <c r="K29" s="130">
        <v>3</v>
      </c>
      <c r="L29" s="130">
        <v>0</v>
      </c>
      <c r="M29" s="130">
        <v>9</v>
      </c>
      <c r="N29" s="169">
        <v>0.20151548083944401</v>
      </c>
      <c r="O29" s="131">
        <v>0.122843623487963</v>
      </c>
      <c r="P29" s="170">
        <v>0.75411864105961968</v>
      </c>
      <c r="Q29" s="170">
        <v>3.0000000000000001E-3</v>
      </c>
      <c r="R29" s="131">
        <v>3.8440826769999999E-3</v>
      </c>
      <c r="S29" s="130">
        <v>29.7</v>
      </c>
      <c r="T29" s="130">
        <v>48.6</v>
      </c>
      <c r="U29" s="130">
        <v>82.9</v>
      </c>
      <c r="V29" s="131">
        <v>86.4</v>
      </c>
      <c r="W29" s="130">
        <v>12</v>
      </c>
      <c r="X29" s="130">
        <v>88</v>
      </c>
      <c r="Y29" s="130">
        <v>62.1</v>
      </c>
      <c r="Z29" s="131">
        <v>82.5</v>
      </c>
      <c r="AA29" s="170">
        <v>0.47</v>
      </c>
      <c r="AB29" s="133">
        <v>5118640</v>
      </c>
      <c r="AC29" s="133">
        <v>647.45000000000005</v>
      </c>
      <c r="AD29" s="133">
        <v>258.25</v>
      </c>
      <c r="AE29" s="133">
        <v>3.4405510271458701</v>
      </c>
      <c r="AF29" s="133">
        <v>4.7663844470000001E-4</v>
      </c>
      <c r="AG29" s="133">
        <v>7.1971041690000001E-2</v>
      </c>
      <c r="AH29" s="133">
        <v>1.681190508E-4</v>
      </c>
      <c r="AI29" s="133">
        <v>0.03</v>
      </c>
      <c r="AJ29" s="133">
        <v>75.400000000000006</v>
      </c>
      <c r="AK29" s="133">
        <v>11.70376055</v>
      </c>
      <c r="AL29" s="133">
        <v>0.01</v>
      </c>
      <c r="AM29" s="133">
        <v>0</v>
      </c>
      <c r="AN29" s="133">
        <v>116</v>
      </c>
      <c r="AO29" s="133">
        <v>7.3999999999999996E-2</v>
      </c>
      <c r="AP29" s="133">
        <v>0.37</v>
      </c>
      <c r="AQ29" s="133">
        <v>0.40131881800000002</v>
      </c>
      <c r="AR29" s="131">
        <v>2532.9099839999999</v>
      </c>
      <c r="AS29" s="131">
        <v>0.51</v>
      </c>
      <c r="AT29" s="133" t="s">
        <v>60</v>
      </c>
      <c r="AU29" s="133">
        <v>0.55555555555555558</v>
      </c>
      <c r="AV29" s="133">
        <v>0</v>
      </c>
      <c r="AW29" s="133">
        <v>0.245</v>
      </c>
      <c r="AX29" s="133">
        <v>128.94999999999999</v>
      </c>
      <c r="AY29" s="133">
        <v>0.86299999999999999</v>
      </c>
      <c r="AZ29" s="133">
        <v>1</v>
      </c>
      <c r="BA29" s="133">
        <v>3316.3454529999999</v>
      </c>
      <c r="BB29" s="133">
        <v>627.74</v>
      </c>
      <c r="BC29" s="133">
        <v>11531.59324</v>
      </c>
      <c r="BD29" s="133">
        <v>318900</v>
      </c>
      <c r="BE29" s="172">
        <v>343777.99061100098</v>
      </c>
    </row>
    <row r="30" spans="1:57">
      <c r="A30" s="224" t="s">
        <v>2</v>
      </c>
      <c r="B30" s="91" t="s">
        <v>296</v>
      </c>
      <c r="C30" s="79" t="s">
        <v>358</v>
      </c>
      <c r="D30" s="130">
        <v>1032</v>
      </c>
      <c r="E30" s="130">
        <v>46</v>
      </c>
      <c r="F30" s="130">
        <v>0</v>
      </c>
      <c r="G30" s="130">
        <v>0</v>
      </c>
      <c r="H30" s="130">
        <v>3083.108659742893</v>
      </c>
      <c r="I30" s="131">
        <v>0.3125</v>
      </c>
      <c r="J30" s="130">
        <v>10277.0625</v>
      </c>
      <c r="K30" s="130">
        <v>3</v>
      </c>
      <c r="L30" s="130">
        <v>5</v>
      </c>
      <c r="M30" s="130">
        <v>9</v>
      </c>
      <c r="N30" s="169">
        <v>0.20151548083944401</v>
      </c>
      <c r="O30" s="131">
        <v>0.122843623487963</v>
      </c>
      <c r="P30" s="170">
        <v>0.75411864105961968</v>
      </c>
      <c r="Q30" s="170">
        <v>3.0000000000000001E-3</v>
      </c>
      <c r="R30" s="131">
        <v>5.8718011550000001E-3</v>
      </c>
      <c r="S30" s="130">
        <v>29.7</v>
      </c>
      <c r="T30" s="130">
        <v>48.6</v>
      </c>
      <c r="U30" s="130">
        <v>78.599999999999994</v>
      </c>
      <c r="V30" s="131">
        <v>83.5</v>
      </c>
      <c r="W30" s="130">
        <v>11</v>
      </c>
      <c r="X30" s="130">
        <v>89</v>
      </c>
      <c r="Y30" s="130">
        <v>57.7</v>
      </c>
      <c r="Z30" s="131">
        <v>81.3</v>
      </c>
      <c r="AA30" s="170">
        <v>0.39</v>
      </c>
      <c r="AB30" s="133">
        <v>5118640</v>
      </c>
      <c r="AC30" s="133">
        <v>647.45000000000005</v>
      </c>
      <c r="AD30" s="133">
        <v>258.25</v>
      </c>
      <c r="AE30" s="133">
        <v>3.4405510271458701</v>
      </c>
      <c r="AF30" s="133">
        <v>3.5764705880000002E-4</v>
      </c>
      <c r="AG30" s="133">
        <v>7.1971041690000001E-2</v>
      </c>
      <c r="AH30" s="133">
        <v>1.681190508E-4</v>
      </c>
      <c r="AI30" s="133">
        <v>0.03</v>
      </c>
      <c r="AJ30" s="133">
        <v>75.400000000000006</v>
      </c>
      <c r="AK30" s="133">
        <v>11.966774600000001</v>
      </c>
      <c r="AL30" s="133">
        <v>1.3999999999999999E-2</v>
      </c>
      <c r="AM30" s="133">
        <v>0</v>
      </c>
      <c r="AN30" s="133">
        <v>116</v>
      </c>
      <c r="AO30" s="133">
        <v>7.3999999999999996E-2</v>
      </c>
      <c r="AP30" s="133">
        <v>0.37</v>
      </c>
      <c r="AQ30" s="133">
        <v>0.40131881800000002</v>
      </c>
      <c r="AR30" s="131">
        <v>2825.7120960000002</v>
      </c>
      <c r="AS30" s="131">
        <v>0.51</v>
      </c>
      <c r="AT30" s="133" t="s">
        <v>60</v>
      </c>
      <c r="AU30" s="133">
        <v>0.55555555555555558</v>
      </c>
      <c r="AV30" s="133">
        <v>0</v>
      </c>
      <c r="AW30" s="133">
        <v>0.40600000000000003</v>
      </c>
      <c r="AX30" s="133">
        <v>128.94999999999999</v>
      </c>
      <c r="AY30" s="133">
        <v>0.86299999999999999</v>
      </c>
      <c r="AZ30" s="133">
        <v>1</v>
      </c>
      <c r="BA30" s="133">
        <v>2486.071234</v>
      </c>
      <c r="BB30" s="133">
        <v>627.74</v>
      </c>
      <c r="BC30" s="133">
        <v>6313.7647550000002</v>
      </c>
      <c r="BD30" s="133">
        <v>425000</v>
      </c>
      <c r="BE30" s="172">
        <v>490060.92510149599</v>
      </c>
    </row>
    <row r="31" spans="1:57">
      <c r="A31" s="224" t="s">
        <v>2</v>
      </c>
      <c r="B31" s="91" t="s">
        <v>297</v>
      </c>
      <c r="C31" s="79" t="s">
        <v>359</v>
      </c>
      <c r="D31" s="130">
        <v>188</v>
      </c>
      <c r="E31" s="130">
        <v>100</v>
      </c>
      <c r="F31" s="130">
        <v>2876</v>
      </c>
      <c r="G31" s="130">
        <v>1114</v>
      </c>
      <c r="H31" s="130">
        <v>508.33398595052864</v>
      </c>
      <c r="I31" s="131">
        <v>0.25</v>
      </c>
      <c r="J31" s="130">
        <v>2280.3125</v>
      </c>
      <c r="K31" s="130">
        <v>3</v>
      </c>
      <c r="L31" s="130">
        <v>5</v>
      </c>
      <c r="M31" s="130">
        <v>9</v>
      </c>
      <c r="N31" s="169">
        <v>0.20151548083944401</v>
      </c>
      <c r="O31" s="131">
        <v>0.122843623487963</v>
      </c>
      <c r="P31" s="170">
        <v>0.75411864105961968</v>
      </c>
      <c r="Q31" s="170">
        <v>3.0000000000000001E-3</v>
      </c>
      <c r="R31" s="131">
        <v>2.4529720000000001E-2</v>
      </c>
      <c r="S31" s="130">
        <v>29.7</v>
      </c>
      <c r="T31" s="130">
        <v>48.6</v>
      </c>
      <c r="U31" s="130">
        <v>87</v>
      </c>
      <c r="V31" s="131">
        <v>92.9</v>
      </c>
      <c r="W31" s="130">
        <v>12</v>
      </c>
      <c r="X31" s="130">
        <v>88</v>
      </c>
      <c r="Y31" s="130">
        <v>69.2</v>
      </c>
      <c r="Z31" s="131">
        <v>84.1</v>
      </c>
      <c r="AA31" s="170">
        <v>0.41</v>
      </c>
      <c r="AB31" s="133">
        <v>5118640</v>
      </c>
      <c r="AC31" s="133">
        <v>647.45000000000005</v>
      </c>
      <c r="AD31" s="133">
        <v>258.25</v>
      </c>
      <c r="AE31" s="133">
        <v>3.4405510271458701</v>
      </c>
      <c r="AF31" s="133">
        <v>1.6118769880000001E-3</v>
      </c>
      <c r="AG31" s="133">
        <v>7.1971041690000001E-2</v>
      </c>
      <c r="AH31" s="133">
        <v>1.681190508E-4</v>
      </c>
      <c r="AI31" s="133">
        <v>0.03</v>
      </c>
      <c r="AJ31" s="133">
        <v>75.400000000000006</v>
      </c>
      <c r="AK31" s="133">
        <v>14.0625</v>
      </c>
      <c r="AL31" s="133">
        <v>4.0000000000000001E-3</v>
      </c>
      <c r="AM31" s="133">
        <v>6000</v>
      </c>
      <c r="AN31" s="133">
        <v>116</v>
      </c>
      <c r="AO31" s="133">
        <v>7.3999999999999996E-2</v>
      </c>
      <c r="AP31" s="133">
        <v>0.37</v>
      </c>
      <c r="AQ31" s="133">
        <v>0.40131881800000002</v>
      </c>
      <c r="AR31" s="131">
        <v>2292.2317440000002</v>
      </c>
      <c r="AS31" s="131">
        <v>0.51</v>
      </c>
      <c r="AT31" s="133" t="s">
        <v>60</v>
      </c>
      <c r="AU31" s="133">
        <v>0.55555555555555558</v>
      </c>
      <c r="AV31" s="133">
        <v>0</v>
      </c>
      <c r="AW31" s="133">
        <v>0.34299999999999997</v>
      </c>
      <c r="AX31" s="133">
        <v>128.94999999999999</v>
      </c>
      <c r="AY31" s="133">
        <v>0.86299999999999999</v>
      </c>
      <c r="AZ31" s="133">
        <v>1</v>
      </c>
      <c r="BA31" s="133">
        <v>2071.2763100000002</v>
      </c>
      <c r="BB31" s="133">
        <v>627.74</v>
      </c>
      <c r="BC31" s="133">
        <v>7010.6391100000001</v>
      </c>
      <c r="BD31" s="133">
        <v>94300</v>
      </c>
      <c r="BE31" s="172">
        <v>89258.622326798999</v>
      </c>
    </row>
    <row r="32" spans="1:57">
      <c r="A32" s="224" t="s">
        <v>2</v>
      </c>
      <c r="B32" s="91" t="s">
        <v>727</v>
      </c>
      <c r="C32" s="79" t="s">
        <v>360</v>
      </c>
      <c r="D32" s="130">
        <v>85</v>
      </c>
      <c r="E32" s="130">
        <v>83</v>
      </c>
      <c r="F32" s="130">
        <v>2281</v>
      </c>
      <c r="G32" s="130">
        <v>1732</v>
      </c>
      <c r="H32" s="130">
        <v>614.18465206040094</v>
      </c>
      <c r="I32" s="131">
        <v>0</v>
      </c>
      <c r="J32" s="130">
        <v>0</v>
      </c>
      <c r="K32" s="130">
        <v>3</v>
      </c>
      <c r="L32" s="130">
        <v>5</v>
      </c>
      <c r="M32" s="130">
        <v>9</v>
      </c>
      <c r="N32" s="169">
        <v>0.20151548083944401</v>
      </c>
      <c r="O32" s="131">
        <v>0.122843623487963</v>
      </c>
      <c r="P32" s="170">
        <v>0.75411864105961968</v>
      </c>
      <c r="Q32" s="170">
        <v>3.0000000000000001E-3</v>
      </c>
      <c r="R32" s="131">
        <v>7.123196926E-2</v>
      </c>
      <c r="S32" s="130">
        <v>29.7</v>
      </c>
      <c r="T32" s="130">
        <v>48.6</v>
      </c>
      <c r="U32" s="130">
        <v>94.2</v>
      </c>
      <c r="V32" s="131">
        <v>95.7</v>
      </c>
      <c r="W32" s="130">
        <v>17</v>
      </c>
      <c r="X32" s="130">
        <v>83</v>
      </c>
      <c r="Y32" s="130">
        <v>62.7</v>
      </c>
      <c r="Z32" s="131">
        <v>79.599999999999994</v>
      </c>
      <c r="AA32" s="170">
        <v>0.37</v>
      </c>
      <c r="AB32" s="133">
        <v>5118640</v>
      </c>
      <c r="AC32" s="133">
        <v>647.45000000000005</v>
      </c>
      <c r="AD32" s="133">
        <v>258.25</v>
      </c>
      <c r="AE32" s="133">
        <v>3.4405510271458701</v>
      </c>
      <c r="AF32" s="133">
        <v>4.7798742139999999E-3</v>
      </c>
      <c r="AG32" s="133">
        <v>7.1971041690000001E-2</v>
      </c>
      <c r="AH32" s="133">
        <v>1.681190508E-4</v>
      </c>
      <c r="AI32" s="133">
        <v>0.03</v>
      </c>
      <c r="AJ32" s="133">
        <v>75.400000000000006</v>
      </c>
      <c r="AK32" s="133">
        <v>8.174386921</v>
      </c>
      <c r="AL32" s="133">
        <v>1.4999999999999999E-2</v>
      </c>
      <c r="AM32" s="133">
        <v>0</v>
      </c>
      <c r="AN32" s="133">
        <v>116</v>
      </c>
      <c r="AO32" s="133">
        <v>7.3999999999999996E-2</v>
      </c>
      <c r="AP32" s="133">
        <v>0.37</v>
      </c>
      <c r="AQ32" s="133">
        <v>0.40131881800000002</v>
      </c>
      <c r="AR32" s="131">
        <v>2617.2166080000002</v>
      </c>
      <c r="AS32" s="131">
        <v>0.51</v>
      </c>
      <c r="AT32" s="133" t="s">
        <v>60</v>
      </c>
      <c r="AU32" s="133">
        <v>0.55555555555555558</v>
      </c>
      <c r="AV32" s="133">
        <v>0</v>
      </c>
      <c r="AW32" s="133">
        <v>0.45100000000000001</v>
      </c>
      <c r="AX32" s="133">
        <v>128.94999999999999</v>
      </c>
      <c r="AY32" s="133">
        <v>0.86299999999999999</v>
      </c>
      <c r="AZ32" s="133">
        <v>1</v>
      </c>
      <c r="BA32" s="133">
        <v>1264.3424259999999</v>
      </c>
      <c r="BB32" s="133">
        <v>627.74</v>
      </c>
      <c r="BC32" s="133">
        <v>5236.7386580000002</v>
      </c>
      <c r="BD32" s="133">
        <v>31800</v>
      </c>
      <c r="BE32" s="172">
        <v>40150.712322364503</v>
      </c>
    </row>
    <row r="33" spans="1:57">
      <c r="A33" s="224" t="s">
        <v>2</v>
      </c>
      <c r="B33" s="91" t="s">
        <v>298</v>
      </c>
      <c r="C33" s="79" t="s">
        <v>361</v>
      </c>
      <c r="D33" s="130">
        <v>760</v>
      </c>
      <c r="E33" s="130">
        <v>103</v>
      </c>
      <c r="F33" s="130">
        <v>9120</v>
      </c>
      <c r="G33" s="130">
        <v>7168</v>
      </c>
      <c r="H33" s="130">
        <v>3980.1898489111063</v>
      </c>
      <c r="I33" s="131">
        <v>6.25E-2</v>
      </c>
      <c r="J33" s="130">
        <v>0</v>
      </c>
      <c r="K33" s="130">
        <v>3</v>
      </c>
      <c r="L33" s="130">
        <v>7</v>
      </c>
      <c r="M33" s="130">
        <v>9</v>
      </c>
      <c r="N33" s="169">
        <v>0.20151548083944401</v>
      </c>
      <c r="O33" s="131">
        <v>0.122843623487963</v>
      </c>
      <c r="P33" s="170">
        <v>0.75411864105961968</v>
      </c>
      <c r="Q33" s="170">
        <v>3.0000000000000001E-3</v>
      </c>
      <c r="R33" s="131">
        <v>6.4323832819999996E-3</v>
      </c>
      <c r="S33" s="130">
        <v>29.7</v>
      </c>
      <c r="T33" s="130">
        <v>48.6</v>
      </c>
      <c r="U33" s="130">
        <v>92.7</v>
      </c>
      <c r="V33" s="131">
        <v>94.8</v>
      </c>
      <c r="W33" s="130">
        <v>10</v>
      </c>
      <c r="X33" s="130">
        <v>90</v>
      </c>
      <c r="Y33" s="130">
        <v>59.8</v>
      </c>
      <c r="Z33" s="131">
        <v>79.900000000000006</v>
      </c>
      <c r="AA33" s="170">
        <v>0.37</v>
      </c>
      <c r="AB33" s="133">
        <v>5118640</v>
      </c>
      <c r="AC33" s="133">
        <v>647.45000000000005</v>
      </c>
      <c r="AD33" s="133">
        <v>258.25</v>
      </c>
      <c r="AE33" s="133">
        <v>3.4405510271458701</v>
      </c>
      <c r="AF33" s="133">
        <v>4.5935327890000001E-4</v>
      </c>
      <c r="AG33" s="133">
        <v>7.1971041690000001E-2</v>
      </c>
      <c r="AH33" s="133">
        <v>1.681190508E-4</v>
      </c>
      <c r="AI33" s="133">
        <v>0.03</v>
      </c>
      <c r="AJ33" s="133">
        <v>75.400000000000006</v>
      </c>
      <c r="AK33" s="133">
        <v>11.604641859999999</v>
      </c>
      <c r="AL33" s="133">
        <v>1.4999999999999999E-2</v>
      </c>
      <c r="AM33" s="133">
        <v>6000</v>
      </c>
      <c r="AN33" s="133">
        <v>116</v>
      </c>
      <c r="AO33" s="133">
        <v>7.3999999999999996E-2</v>
      </c>
      <c r="AP33" s="133">
        <v>0.37</v>
      </c>
      <c r="AQ33" s="133">
        <v>0.40131881800000002</v>
      </c>
      <c r="AR33" s="131">
        <v>3020.0826240000001</v>
      </c>
      <c r="AS33" s="131">
        <v>0.51</v>
      </c>
      <c r="AT33" s="133" t="s">
        <v>60</v>
      </c>
      <c r="AU33" s="133">
        <v>0.55555555555555558</v>
      </c>
      <c r="AV33" s="133">
        <v>0</v>
      </c>
      <c r="AW33" s="133">
        <v>0.39200000000000002</v>
      </c>
      <c r="AX33" s="133">
        <v>128.94999999999999</v>
      </c>
      <c r="AY33" s="133">
        <v>0.86299999999999999</v>
      </c>
      <c r="AZ33" s="133">
        <v>1</v>
      </c>
      <c r="BA33" s="133">
        <v>3441.0858349999999</v>
      </c>
      <c r="BB33" s="133">
        <v>627.74</v>
      </c>
      <c r="BC33" s="133">
        <v>7620.8307459999996</v>
      </c>
      <c r="BD33" s="133">
        <v>330900</v>
      </c>
      <c r="BE33" s="172">
        <v>409809.44045038102</v>
      </c>
    </row>
    <row r="34" spans="1:57">
      <c r="A34" s="224" t="s">
        <v>2</v>
      </c>
      <c r="B34" s="91" t="s">
        <v>299</v>
      </c>
      <c r="C34" s="79" t="s">
        <v>362</v>
      </c>
      <c r="D34" s="130">
        <v>373</v>
      </c>
      <c r="E34" s="130">
        <v>333</v>
      </c>
      <c r="F34" s="130">
        <v>54</v>
      </c>
      <c r="G34" s="130">
        <v>12</v>
      </c>
      <c r="H34" s="130">
        <v>1803.7223618487762</v>
      </c>
      <c r="I34" s="131">
        <v>0.1875</v>
      </c>
      <c r="J34" s="130">
        <v>3876.25</v>
      </c>
      <c r="K34" s="130">
        <v>3</v>
      </c>
      <c r="L34" s="130">
        <v>2</v>
      </c>
      <c r="M34" s="130">
        <v>9</v>
      </c>
      <c r="N34" s="169">
        <v>0.20151548083944401</v>
      </c>
      <c r="O34" s="131">
        <v>0.122843623487963</v>
      </c>
      <c r="P34" s="170">
        <v>0.75411864105961968</v>
      </c>
      <c r="Q34" s="170">
        <v>3.0000000000000001E-3</v>
      </c>
      <c r="R34" s="131">
        <v>1.324026951E-2</v>
      </c>
      <c r="S34" s="130">
        <v>29.7</v>
      </c>
      <c r="T34" s="130">
        <v>48.6</v>
      </c>
      <c r="U34" s="130">
        <v>87</v>
      </c>
      <c r="V34" s="131">
        <v>92.9</v>
      </c>
      <c r="W34" s="130">
        <v>8</v>
      </c>
      <c r="X34" s="130">
        <v>92</v>
      </c>
      <c r="Y34" s="130">
        <v>69.2</v>
      </c>
      <c r="Z34" s="131">
        <v>84.1</v>
      </c>
      <c r="AA34" s="170">
        <v>0.41</v>
      </c>
      <c r="AB34" s="133">
        <v>5118640</v>
      </c>
      <c r="AC34" s="133">
        <v>647.45000000000005</v>
      </c>
      <c r="AD34" s="133">
        <v>258.25</v>
      </c>
      <c r="AE34" s="133">
        <v>3.4405510271458701</v>
      </c>
      <c r="AF34" s="133">
        <v>9.6693699309999997E-4</v>
      </c>
      <c r="AG34" s="133">
        <v>7.1971041690000001E-2</v>
      </c>
      <c r="AH34" s="133">
        <v>1.681190508E-4</v>
      </c>
      <c r="AI34" s="133">
        <v>0.03</v>
      </c>
      <c r="AJ34" s="133">
        <v>75.400000000000006</v>
      </c>
      <c r="AK34" s="133">
        <v>8.8183421519999996</v>
      </c>
      <c r="AL34" s="133">
        <v>2.2000000000000002E-2</v>
      </c>
      <c r="AM34" s="133">
        <v>0</v>
      </c>
      <c r="AN34" s="133">
        <v>116</v>
      </c>
      <c r="AO34" s="133">
        <v>7.3999999999999996E-2</v>
      </c>
      <c r="AP34" s="133">
        <v>0.37</v>
      </c>
      <c r="AQ34" s="133">
        <v>0.40131881800000002</v>
      </c>
      <c r="AR34" s="131">
        <v>2502.2782080000002</v>
      </c>
      <c r="AS34" s="131">
        <v>0.51</v>
      </c>
      <c r="AT34" s="133" t="s">
        <v>60</v>
      </c>
      <c r="AU34" s="133">
        <v>0.55555555555555558</v>
      </c>
      <c r="AV34" s="133">
        <v>0</v>
      </c>
      <c r="AW34" s="133">
        <v>0.34299999999999997</v>
      </c>
      <c r="AX34" s="133">
        <v>128.94999999999999</v>
      </c>
      <c r="AY34" s="133">
        <v>0.86299999999999999</v>
      </c>
      <c r="AZ34" s="133">
        <v>1</v>
      </c>
      <c r="BA34" s="133">
        <v>1811.635248</v>
      </c>
      <c r="BB34" s="133">
        <v>627.74</v>
      </c>
      <c r="BC34" s="133">
        <v>6336.8705819999996</v>
      </c>
      <c r="BD34" s="133">
        <v>160300</v>
      </c>
      <c r="BE34" s="172">
        <v>177204.222024897</v>
      </c>
    </row>
    <row r="35" spans="1:57">
      <c r="A35" s="224" t="s">
        <v>2</v>
      </c>
      <c r="B35" s="91" t="s">
        <v>300</v>
      </c>
      <c r="C35" s="79" t="s">
        <v>363</v>
      </c>
      <c r="D35" s="130">
        <v>551</v>
      </c>
      <c r="E35" s="130">
        <v>479</v>
      </c>
      <c r="F35" s="130">
        <v>0</v>
      </c>
      <c r="G35" s="130">
        <v>0</v>
      </c>
      <c r="H35" s="130">
        <v>2564.1188464955653</v>
      </c>
      <c r="I35" s="131">
        <v>0.1875</v>
      </c>
      <c r="J35" s="130">
        <v>6400.75</v>
      </c>
      <c r="K35" s="130">
        <v>3</v>
      </c>
      <c r="L35" s="130">
        <v>5</v>
      </c>
      <c r="M35" s="130">
        <v>9</v>
      </c>
      <c r="N35" s="169">
        <v>0.20151548083944401</v>
      </c>
      <c r="O35" s="131">
        <v>0.122843623487963</v>
      </c>
      <c r="P35" s="170">
        <v>0.75411864105961968</v>
      </c>
      <c r="Q35" s="170">
        <v>3.0000000000000001E-3</v>
      </c>
      <c r="R35" s="131">
        <v>6.9729415489999998E-3</v>
      </c>
      <c r="S35" s="130">
        <v>29.7</v>
      </c>
      <c r="T35" s="130">
        <v>48.6</v>
      </c>
      <c r="U35" s="130">
        <v>87</v>
      </c>
      <c r="V35" s="131">
        <v>91.5</v>
      </c>
      <c r="W35" s="130">
        <v>13</v>
      </c>
      <c r="X35" s="130">
        <v>87</v>
      </c>
      <c r="Y35" s="130">
        <v>62.8</v>
      </c>
      <c r="Z35" s="131">
        <v>84.8</v>
      </c>
      <c r="AA35" s="170">
        <v>0.43</v>
      </c>
      <c r="AB35" s="133">
        <v>5118640</v>
      </c>
      <c r="AC35" s="133">
        <v>647.45000000000005</v>
      </c>
      <c r="AD35" s="133">
        <v>258.25</v>
      </c>
      <c r="AE35" s="133">
        <v>3.4405510271458701</v>
      </c>
      <c r="AF35" s="133">
        <v>5.7423498300000005E-4</v>
      </c>
      <c r="AG35" s="133">
        <v>7.1971041690000001E-2</v>
      </c>
      <c r="AH35" s="133">
        <v>1.681190508E-4</v>
      </c>
      <c r="AI35" s="133">
        <v>0.03</v>
      </c>
      <c r="AJ35" s="133">
        <v>75.400000000000006</v>
      </c>
      <c r="AK35" s="133">
        <v>8.9393573330000002</v>
      </c>
      <c r="AL35" s="133">
        <v>4.0000000000000001E-3</v>
      </c>
      <c r="AM35" s="133">
        <v>0</v>
      </c>
      <c r="AN35" s="133">
        <v>116</v>
      </c>
      <c r="AO35" s="133">
        <v>7.3999999999999996E-2</v>
      </c>
      <c r="AP35" s="133">
        <v>0.37</v>
      </c>
      <c r="AQ35" s="133">
        <v>0.40131881800000002</v>
      </c>
      <c r="AR35" s="131">
        <v>2292.2317440000002</v>
      </c>
      <c r="AS35" s="131">
        <v>0.51</v>
      </c>
      <c r="AT35" s="133" t="s">
        <v>60</v>
      </c>
      <c r="AU35" s="133">
        <v>0.55555555555555558</v>
      </c>
      <c r="AV35" s="133">
        <v>0</v>
      </c>
      <c r="AW35" s="133">
        <v>0.32</v>
      </c>
      <c r="AX35" s="133">
        <v>128.94999999999999</v>
      </c>
      <c r="AY35" s="133">
        <v>0.86299999999999999</v>
      </c>
      <c r="AZ35" s="133">
        <v>1</v>
      </c>
      <c r="BA35" s="133">
        <v>2664.3383629999998</v>
      </c>
      <c r="BB35" s="133">
        <v>627.74</v>
      </c>
      <c r="BC35" s="133">
        <v>5746.1225350000004</v>
      </c>
      <c r="BD35" s="133">
        <v>264700</v>
      </c>
      <c r="BE35" s="172">
        <v>261758.49071862001</v>
      </c>
    </row>
    <row r="36" spans="1:57">
      <c r="A36" s="225" t="s">
        <v>2</v>
      </c>
      <c r="B36" s="91" t="s">
        <v>728</v>
      </c>
      <c r="C36" s="79" t="s">
        <v>364</v>
      </c>
      <c r="D36" s="130">
        <v>1959</v>
      </c>
      <c r="E36" s="130">
        <v>0</v>
      </c>
      <c r="F36" s="130">
        <v>0</v>
      </c>
      <c r="G36" s="130">
        <v>0</v>
      </c>
      <c r="H36" s="130">
        <v>9886.1957536343216</v>
      </c>
      <c r="I36" s="131">
        <v>0.25</v>
      </c>
      <c r="J36" s="130">
        <v>0</v>
      </c>
      <c r="K36" s="130">
        <v>3</v>
      </c>
      <c r="L36" s="130">
        <v>0</v>
      </c>
      <c r="M36" s="130">
        <v>1</v>
      </c>
      <c r="N36" s="169">
        <v>0.20151548083944401</v>
      </c>
      <c r="O36" s="131">
        <v>0.122843623487963</v>
      </c>
      <c r="P36" s="170">
        <v>0.75411864105961968</v>
      </c>
      <c r="Q36" s="170">
        <v>3.0000000000000001E-3</v>
      </c>
      <c r="R36" s="131">
        <v>9.4499889339999998E-4</v>
      </c>
      <c r="S36" s="130">
        <v>29.7</v>
      </c>
      <c r="T36" s="130">
        <v>48.6</v>
      </c>
      <c r="U36" s="130">
        <v>98</v>
      </c>
      <c r="V36" s="131">
        <v>97.7</v>
      </c>
      <c r="W36" s="130">
        <v>24</v>
      </c>
      <c r="X36" s="130">
        <v>76</v>
      </c>
      <c r="Y36" s="130">
        <v>43.5</v>
      </c>
      <c r="Z36" s="131">
        <v>66.400000000000006</v>
      </c>
      <c r="AA36" s="170">
        <v>0.41</v>
      </c>
      <c r="AB36" s="133">
        <v>5118640</v>
      </c>
      <c r="AC36" s="133">
        <v>647.45000000000005</v>
      </c>
      <c r="AD36" s="133">
        <v>258.25</v>
      </c>
      <c r="AE36" s="133">
        <v>3.4405510271458701</v>
      </c>
      <c r="AF36" s="133">
        <v>3.1655190910000002E-4</v>
      </c>
      <c r="AG36" s="133">
        <v>7.1971041690000001E-2</v>
      </c>
      <c r="AH36" s="133">
        <v>1.681190508E-4</v>
      </c>
      <c r="AI36" s="133">
        <v>0.03</v>
      </c>
      <c r="AJ36" s="133">
        <v>75.400000000000006</v>
      </c>
      <c r="AK36" s="133">
        <v>9.4237249409999997</v>
      </c>
      <c r="AL36" s="133">
        <v>1.1000000000000001E-2</v>
      </c>
      <c r="AM36" s="133">
        <v>10320</v>
      </c>
      <c r="AN36" s="133">
        <v>116</v>
      </c>
      <c r="AO36" s="133">
        <v>7.3999999999999996E-2</v>
      </c>
      <c r="AP36" s="133">
        <v>0.37</v>
      </c>
      <c r="AQ36" s="133">
        <v>0.40131881800000002</v>
      </c>
      <c r="AR36" s="131">
        <v>6026.9819520000001</v>
      </c>
      <c r="AS36" s="131">
        <v>0.51</v>
      </c>
      <c r="AT36" s="133" t="s">
        <v>60</v>
      </c>
      <c r="AU36" s="133">
        <v>0.55555555555555558</v>
      </c>
      <c r="AV36" s="133">
        <v>0</v>
      </c>
      <c r="AW36" s="133">
        <v>0.77300000000000002</v>
      </c>
      <c r="AX36" s="133">
        <v>128.94999999999999</v>
      </c>
      <c r="AY36" s="133">
        <v>0.86299999999999999</v>
      </c>
      <c r="AZ36" s="133">
        <v>1</v>
      </c>
      <c r="BA36" s="133">
        <v>574.09920499999998</v>
      </c>
      <c r="BB36" s="133">
        <v>627.74</v>
      </c>
      <c r="BC36" s="133">
        <v>236.14319370000001</v>
      </c>
      <c r="BD36" s="133">
        <v>1118300</v>
      </c>
      <c r="BE36" s="172">
        <v>930422.31544236804</v>
      </c>
    </row>
    <row r="37" spans="1:57">
      <c r="A37" s="226" t="s">
        <v>4</v>
      </c>
      <c r="B37" s="285" t="s">
        <v>301</v>
      </c>
      <c r="C37" s="286" t="s">
        <v>365</v>
      </c>
      <c r="D37" s="287">
        <v>792</v>
      </c>
      <c r="E37" s="287">
        <v>647</v>
      </c>
      <c r="F37" s="287">
        <v>636</v>
      </c>
      <c r="G37" s="287">
        <v>327</v>
      </c>
      <c r="H37" s="287">
        <v>2702.031114814477</v>
      </c>
      <c r="I37" s="288">
        <v>6.25E-2</v>
      </c>
      <c r="J37" s="287">
        <v>17943.9375</v>
      </c>
      <c r="K37" s="287">
        <v>7</v>
      </c>
      <c r="L37" s="287">
        <v>3</v>
      </c>
      <c r="M37" s="287">
        <v>1</v>
      </c>
      <c r="N37" s="288">
        <v>0.36492652726123997</v>
      </c>
      <c r="O37" s="288">
        <v>0.107611819041405</v>
      </c>
      <c r="P37" s="290">
        <v>0.60622340399999997</v>
      </c>
      <c r="Q37" s="290">
        <v>1.4E-2</v>
      </c>
      <c r="R37" s="288">
        <v>0.23037653020000001</v>
      </c>
      <c r="S37" s="287">
        <v>108.7</v>
      </c>
      <c r="T37" s="287">
        <v>42.49</v>
      </c>
      <c r="U37" s="287">
        <v>88.948999999999998</v>
      </c>
      <c r="V37" s="288">
        <v>92.375</v>
      </c>
      <c r="W37" s="287">
        <v>19.2</v>
      </c>
      <c r="X37" s="287">
        <v>80.8</v>
      </c>
      <c r="Y37" s="287">
        <v>37.486926830000002</v>
      </c>
      <c r="Z37" s="288">
        <v>75.273863480000003</v>
      </c>
      <c r="AA37" s="290">
        <v>0.27370000839233299</v>
      </c>
      <c r="AB37" s="291">
        <v>9224755</v>
      </c>
      <c r="AC37" s="291">
        <v>537.79</v>
      </c>
      <c r="AD37" s="291">
        <v>181.27</v>
      </c>
      <c r="AE37" s="291">
        <v>8.6194595213609801</v>
      </c>
      <c r="AF37" s="291">
        <v>8.6851792170000006E-5</v>
      </c>
      <c r="AG37" s="291">
        <v>0</v>
      </c>
      <c r="AH37" s="291">
        <v>1.965883087E-3</v>
      </c>
      <c r="AI37" s="291">
        <v>9.0596479339999994E-3</v>
      </c>
      <c r="AJ37" s="291">
        <v>85.086553199999997</v>
      </c>
      <c r="AK37" s="291">
        <v>23.434315990000002</v>
      </c>
      <c r="AL37" s="291">
        <v>8.8999999999999996E-2</v>
      </c>
      <c r="AM37" s="291">
        <v>0</v>
      </c>
      <c r="AN37" s="291">
        <v>122</v>
      </c>
      <c r="AO37" s="291">
        <v>0.06</v>
      </c>
      <c r="AP37" s="291">
        <v>0.33</v>
      </c>
      <c r="AQ37" s="291">
        <v>-0.90176206800000003</v>
      </c>
      <c r="AR37" s="288">
        <v>724.23751800000002</v>
      </c>
      <c r="AS37" s="288">
        <v>-0.3</v>
      </c>
      <c r="AT37" s="291">
        <v>308</v>
      </c>
      <c r="AU37" s="291">
        <v>0.44444444444444442</v>
      </c>
      <c r="AV37" s="291">
        <v>0.44444444444444442</v>
      </c>
      <c r="AW37" s="291">
        <v>0.30247000000000002</v>
      </c>
      <c r="AX37" s="291">
        <v>116</v>
      </c>
      <c r="AY37" s="291">
        <v>0.93299999999999994</v>
      </c>
      <c r="AZ37" s="291">
        <v>0.74299999999999999</v>
      </c>
      <c r="BA37" s="291">
        <v>1439.301573</v>
      </c>
      <c r="BB37" s="291">
        <v>215.06</v>
      </c>
      <c r="BC37" s="291">
        <v>16959.832190000001</v>
      </c>
      <c r="BD37" s="291">
        <v>480700</v>
      </c>
      <c r="BE37" s="293">
        <v>376423.56498546997</v>
      </c>
    </row>
    <row r="38" spans="1:57">
      <c r="A38" s="224" t="s">
        <v>4</v>
      </c>
      <c r="B38" s="294" t="s">
        <v>729</v>
      </c>
      <c r="C38" s="295" t="s">
        <v>366</v>
      </c>
      <c r="D38" s="296">
        <v>2241</v>
      </c>
      <c r="E38" s="296">
        <v>2241</v>
      </c>
      <c r="F38" s="296">
        <v>0</v>
      </c>
      <c r="G38" s="296">
        <v>0</v>
      </c>
      <c r="H38" s="296">
        <v>6376.1885994495342</v>
      </c>
      <c r="I38" s="297">
        <v>0.25</v>
      </c>
      <c r="J38" s="296">
        <v>0</v>
      </c>
      <c r="K38" s="296">
        <v>7</v>
      </c>
      <c r="L38" s="296">
        <v>5</v>
      </c>
      <c r="M38" s="296">
        <v>1</v>
      </c>
      <c r="N38" s="297">
        <v>0.36492652726123997</v>
      </c>
      <c r="O38" s="297">
        <v>0.107611819041405</v>
      </c>
      <c r="P38" s="299">
        <v>0.76648936199999995</v>
      </c>
      <c r="Q38" s="299">
        <v>7.0000000000000001E-3</v>
      </c>
      <c r="R38" s="297">
        <v>0.23037653020000001</v>
      </c>
      <c r="S38" s="296">
        <v>16.399999999999999</v>
      </c>
      <c r="T38" s="296">
        <v>22.04</v>
      </c>
      <c r="U38" s="296">
        <v>94.108000000000004</v>
      </c>
      <c r="V38" s="297">
        <v>94.820999999999998</v>
      </c>
      <c r="W38" s="296">
        <v>19.2</v>
      </c>
      <c r="X38" s="296">
        <v>80.8</v>
      </c>
      <c r="Y38" s="296">
        <v>54.562251770000003</v>
      </c>
      <c r="Z38" s="297">
        <v>75.881279419999998</v>
      </c>
      <c r="AA38" s="299">
        <v>0.27370000839233299</v>
      </c>
      <c r="AB38" s="300">
        <v>9224755</v>
      </c>
      <c r="AC38" s="300">
        <v>537.79</v>
      </c>
      <c r="AD38" s="300">
        <v>181.27</v>
      </c>
      <c r="AE38" s="300">
        <v>8.6194595213609801</v>
      </c>
      <c r="AF38" s="300">
        <v>8.6851792170000006E-5</v>
      </c>
      <c r="AG38" s="300">
        <v>0</v>
      </c>
      <c r="AH38" s="300">
        <v>2.8909750369999999E-4</v>
      </c>
      <c r="AI38" s="300">
        <v>2.4566495840000001E-2</v>
      </c>
      <c r="AJ38" s="300">
        <v>131.96693680000001</v>
      </c>
      <c r="AK38" s="300">
        <v>28.5679154</v>
      </c>
      <c r="AL38" s="300">
        <v>3.1E-2</v>
      </c>
      <c r="AM38" s="300">
        <v>0</v>
      </c>
      <c r="AN38" s="300">
        <v>122</v>
      </c>
      <c r="AO38" s="300">
        <v>0.06</v>
      </c>
      <c r="AP38" s="300">
        <v>0.33</v>
      </c>
      <c r="AQ38" s="300">
        <v>-0.90176206800000003</v>
      </c>
      <c r="AR38" s="297">
        <v>2982.8401859999999</v>
      </c>
      <c r="AS38" s="297">
        <v>-0.3</v>
      </c>
      <c r="AT38" s="300">
        <v>294</v>
      </c>
      <c r="AU38" s="300">
        <v>0.44444444444444442</v>
      </c>
      <c r="AV38" s="300">
        <v>0.44444444444444442</v>
      </c>
      <c r="AW38" s="300">
        <v>0.30247000000000002</v>
      </c>
      <c r="AX38" s="300">
        <v>116</v>
      </c>
      <c r="AY38" s="300">
        <v>0.93299999999999994</v>
      </c>
      <c r="AZ38" s="300">
        <v>0.998</v>
      </c>
      <c r="BA38" s="300">
        <v>380.03231399999999</v>
      </c>
      <c r="BB38" s="300">
        <v>215.06</v>
      </c>
      <c r="BC38" s="300">
        <v>150.24917590000001</v>
      </c>
      <c r="BD38" s="300">
        <v>937400</v>
      </c>
      <c r="BE38" s="301">
        <v>1064487.7841535001</v>
      </c>
    </row>
    <row r="39" spans="1:57">
      <c r="A39" s="224" t="s">
        <v>4</v>
      </c>
      <c r="B39" s="294" t="s">
        <v>302</v>
      </c>
      <c r="C39" s="295" t="s">
        <v>367</v>
      </c>
      <c r="D39" s="296">
        <v>1606</v>
      </c>
      <c r="E39" s="296">
        <v>1580</v>
      </c>
      <c r="F39" s="296">
        <v>2336</v>
      </c>
      <c r="G39" s="296">
        <v>358</v>
      </c>
      <c r="H39" s="296">
        <v>2564.3937244056615</v>
      </c>
      <c r="I39" s="297">
        <v>0.25</v>
      </c>
      <c r="J39" s="296">
        <v>0</v>
      </c>
      <c r="K39" s="296">
        <v>7</v>
      </c>
      <c r="L39" s="296">
        <v>0</v>
      </c>
      <c r="M39" s="296">
        <v>1</v>
      </c>
      <c r="N39" s="297">
        <v>0.36492652726123997</v>
      </c>
      <c r="O39" s="297">
        <v>0.107611819041405</v>
      </c>
      <c r="P39" s="299">
        <v>0.625136778</v>
      </c>
      <c r="Q39" s="299">
        <v>4.0000000000000001E-3</v>
      </c>
      <c r="R39" s="297">
        <v>0.23037653020000001</v>
      </c>
      <c r="S39" s="296">
        <v>44.4</v>
      </c>
      <c r="T39" s="296">
        <v>47.17</v>
      </c>
      <c r="U39" s="296">
        <v>82.037000000000006</v>
      </c>
      <c r="V39" s="297">
        <v>83.664699999999996</v>
      </c>
      <c r="W39" s="296">
        <v>19.2</v>
      </c>
      <c r="X39" s="296">
        <v>80.8</v>
      </c>
      <c r="Y39" s="296">
        <v>47.072944309999997</v>
      </c>
      <c r="Z39" s="297">
        <v>71.706822489999993</v>
      </c>
      <c r="AA39" s="299">
        <v>0.27370000839233299</v>
      </c>
      <c r="AB39" s="300">
        <v>9224755</v>
      </c>
      <c r="AC39" s="300">
        <v>537.79</v>
      </c>
      <c r="AD39" s="300">
        <v>181.27</v>
      </c>
      <c r="AE39" s="300">
        <v>8.6194595213609801</v>
      </c>
      <c r="AF39" s="300">
        <v>8.6851792170000006E-5</v>
      </c>
      <c r="AG39" s="300">
        <v>0</v>
      </c>
      <c r="AH39" s="300">
        <v>2.8840629670000002E-4</v>
      </c>
      <c r="AI39" s="300">
        <v>3.3447969330000001E-2</v>
      </c>
      <c r="AJ39" s="300">
        <v>127.999044</v>
      </c>
      <c r="AK39" s="300">
        <v>18.411712510000001</v>
      </c>
      <c r="AL39" s="300">
        <v>9.4E-2</v>
      </c>
      <c r="AM39" s="300">
        <v>0</v>
      </c>
      <c r="AN39" s="300">
        <v>122</v>
      </c>
      <c r="AO39" s="300">
        <v>0.06</v>
      </c>
      <c r="AP39" s="300">
        <v>0.33</v>
      </c>
      <c r="AQ39" s="300">
        <v>-0.90176206800000003</v>
      </c>
      <c r="AR39" s="297">
        <v>1294.5356340000001</v>
      </c>
      <c r="AS39" s="297">
        <v>-0.3</v>
      </c>
      <c r="AT39" s="300">
        <v>330</v>
      </c>
      <c r="AU39" s="300">
        <v>0.44444444444444442</v>
      </c>
      <c r="AV39" s="300">
        <v>0.44444444444444442</v>
      </c>
      <c r="AW39" s="300">
        <v>0.30247000000000002</v>
      </c>
      <c r="AX39" s="300">
        <v>116</v>
      </c>
      <c r="AY39" s="300">
        <v>0.93299999999999994</v>
      </c>
      <c r="AZ39" s="300">
        <v>1</v>
      </c>
      <c r="BA39" s="300">
        <v>3484.3050239999998</v>
      </c>
      <c r="BB39" s="300">
        <v>215.06</v>
      </c>
      <c r="BC39" s="300">
        <v>19896.14316</v>
      </c>
      <c r="BD39" s="300">
        <v>870300</v>
      </c>
      <c r="BE39" s="301">
        <v>763036.96324096399</v>
      </c>
    </row>
    <row r="40" spans="1:57">
      <c r="A40" s="224" t="s">
        <v>4</v>
      </c>
      <c r="B40" s="294" t="s">
        <v>303</v>
      </c>
      <c r="C40" s="295" t="s">
        <v>368</v>
      </c>
      <c r="D40" s="296">
        <v>889</v>
      </c>
      <c r="E40" s="296">
        <v>889</v>
      </c>
      <c r="F40" s="296">
        <v>1682</v>
      </c>
      <c r="G40" s="296">
        <v>1398</v>
      </c>
      <c r="H40" s="296">
        <v>1805.5491703556536</v>
      </c>
      <c r="I40" s="297">
        <v>6.25E-2</v>
      </c>
      <c r="J40" s="296">
        <v>0</v>
      </c>
      <c r="K40" s="296">
        <v>7</v>
      </c>
      <c r="L40" s="296">
        <v>2</v>
      </c>
      <c r="M40" s="296">
        <v>1</v>
      </c>
      <c r="N40" s="297">
        <v>0.36492652726123997</v>
      </c>
      <c r="O40" s="297">
        <v>0.107611819041405</v>
      </c>
      <c r="P40" s="299">
        <v>0.67988601800000004</v>
      </c>
      <c r="Q40" s="299">
        <v>0.01</v>
      </c>
      <c r="R40" s="297">
        <v>0.23037653020000001</v>
      </c>
      <c r="S40" s="296">
        <v>55.3</v>
      </c>
      <c r="T40" s="296">
        <v>33.299999999999997</v>
      </c>
      <c r="U40" s="296">
        <v>88.912999999999997</v>
      </c>
      <c r="V40" s="297">
        <v>89.956999999999994</v>
      </c>
      <c r="W40" s="296">
        <v>19.2</v>
      </c>
      <c r="X40" s="296">
        <v>80.8</v>
      </c>
      <c r="Y40" s="296">
        <v>42.77228702</v>
      </c>
      <c r="Z40" s="297">
        <v>72.674696339999997</v>
      </c>
      <c r="AA40" s="299">
        <v>0.27370000839233299</v>
      </c>
      <c r="AB40" s="300">
        <v>9224755</v>
      </c>
      <c r="AC40" s="300">
        <v>537.79</v>
      </c>
      <c r="AD40" s="300">
        <v>181.27</v>
      </c>
      <c r="AE40" s="300">
        <v>8.6194595213609801</v>
      </c>
      <c r="AF40" s="300">
        <v>8.6851792170000006E-5</v>
      </c>
      <c r="AG40" s="300">
        <v>0</v>
      </c>
      <c r="AH40" s="300">
        <v>3.6214701440000002E-4</v>
      </c>
      <c r="AI40" s="300">
        <v>1.322091293E-2</v>
      </c>
      <c r="AJ40" s="300">
        <v>63.59211372</v>
      </c>
      <c r="AK40" s="300">
        <v>16.953837650000001</v>
      </c>
      <c r="AL40" s="300">
        <v>0.10100000000000001</v>
      </c>
      <c r="AM40" s="300">
        <v>0</v>
      </c>
      <c r="AN40" s="300">
        <v>122</v>
      </c>
      <c r="AO40" s="300">
        <v>0.06</v>
      </c>
      <c r="AP40" s="300">
        <v>0.33</v>
      </c>
      <c r="AQ40" s="300">
        <v>-0.90176206800000003</v>
      </c>
      <c r="AR40" s="297">
        <v>2164.2726360000001</v>
      </c>
      <c r="AS40" s="297">
        <v>-0.3</v>
      </c>
      <c r="AT40" s="300">
        <v>442</v>
      </c>
      <c r="AU40" s="300">
        <v>0.44444444444444442</v>
      </c>
      <c r="AV40" s="300">
        <v>0.44444444444444442</v>
      </c>
      <c r="AW40" s="300">
        <v>0.30247000000000002</v>
      </c>
      <c r="AX40" s="300">
        <v>116</v>
      </c>
      <c r="AY40" s="300">
        <v>0.93299999999999994</v>
      </c>
      <c r="AZ40" s="300">
        <v>0.96799999999999997</v>
      </c>
      <c r="BA40" s="300">
        <v>3111.621709</v>
      </c>
      <c r="BB40" s="300">
        <v>215.06</v>
      </c>
      <c r="BC40" s="300">
        <v>43122.340960000001</v>
      </c>
      <c r="BD40" s="300">
        <v>463900</v>
      </c>
      <c r="BE40" s="301">
        <v>463480.62121660099</v>
      </c>
    </row>
    <row r="41" spans="1:57">
      <c r="A41" s="224" t="s">
        <v>4</v>
      </c>
      <c r="B41" s="294" t="s">
        <v>304</v>
      </c>
      <c r="C41" s="295" t="s">
        <v>369</v>
      </c>
      <c r="D41" s="296">
        <v>2338</v>
      </c>
      <c r="E41" s="296">
        <v>2338</v>
      </c>
      <c r="F41" s="296">
        <v>30773</v>
      </c>
      <c r="G41" s="296">
        <v>1777</v>
      </c>
      <c r="H41" s="296">
        <v>9441.2438334807994</v>
      </c>
      <c r="I41" s="297">
        <v>0.5</v>
      </c>
      <c r="J41" s="296">
        <v>41887.375</v>
      </c>
      <c r="K41" s="296">
        <v>7</v>
      </c>
      <c r="L41" s="296">
        <v>5</v>
      </c>
      <c r="M41" s="296">
        <v>1</v>
      </c>
      <c r="N41" s="297">
        <v>0.36492652726123997</v>
      </c>
      <c r="O41" s="297">
        <v>0.107611819041405</v>
      </c>
      <c r="P41" s="299">
        <v>0.60920972600000001</v>
      </c>
      <c r="Q41" s="299">
        <v>7.0000000000000001E-3</v>
      </c>
      <c r="R41" s="297">
        <v>0.23037653020000001</v>
      </c>
      <c r="S41" s="296">
        <v>53.7</v>
      </c>
      <c r="T41" s="296">
        <v>46.77</v>
      </c>
      <c r="U41" s="296">
        <v>86.209000000000003</v>
      </c>
      <c r="V41" s="297">
        <v>89.97</v>
      </c>
      <c r="W41" s="296">
        <v>19.2</v>
      </c>
      <c r="X41" s="296">
        <v>80.8</v>
      </c>
      <c r="Y41" s="296">
        <v>50.005029620000002</v>
      </c>
      <c r="Z41" s="297">
        <v>71.549114680000002</v>
      </c>
      <c r="AA41" s="299">
        <v>0.27370000839233299</v>
      </c>
      <c r="AB41" s="300">
        <v>9224755</v>
      </c>
      <c r="AC41" s="300">
        <v>537.79</v>
      </c>
      <c r="AD41" s="300">
        <v>181.27</v>
      </c>
      <c r="AE41" s="300">
        <v>8.6194595213609801</v>
      </c>
      <c r="AF41" s="300">
        <v>8.6851792170000006E-5</v>
      </c>
      <c r="AG41" s="300">
        <v>0</v>
      </c>
      <c r="AH41" s="300">
        <v>7.5374198150000003E-4</v>
      </c>
      <c r="AI41" s="300">
        <v>1.393187815E-2</v>
      </c>
      <c r="AJ41" s="300">
        <v>84.462017930000002</v>
      </c>
      <c r="AK41" s="300">
        <v>21.74943888</v>
      </c>
      <c r="AL41" s="300">
        <v>7.0000000000000007E-2</v>
      </c>
      <c r="AM41" s="300">
        <v>0</v>
      </c>
      <c r="AN41" s="300">
        <v>122</v>
      </c>
      <c r="AO41" s="300">
        <v>0.06</v>
      </c>
      <c r="AP41" s="300">
        <v>0.33</v>
      </c>
      <c r="AQ41" s="300">
        <v>-0.90176206800000003</v>
      </c>
      <c r="AR41" s="297">
        <v>772.73299199999997</v>
      </c>
      <c r="AS41" s="297">
        <v>-0.3</v>
      </c>
      <c r="AT41" s="300">
        <v>440</v>
      </c>
      <c r="AU41" s="300">
        <v>0.44444444444444442</v>
      </c>
      <c r="AV41" s="300">
        <v>0.44444444444444442</v>
      </c>
      <c r="AW41" s="300">
        <v>0.30247000000000002</v>
      </c>
      <c r="AX41" s="300">
        <v>116</v>
      </c>
      <c r="AY41" s="300">
        <v>0.93299999999999994</v>
      </c>
      <c r="AZ41" s="300">
        <v>0.89500000000000002</v>
      </c>
      <c r="BA41" s="300">
        <v>4305.1863839999996</v>
      </c>
      <c r="BB41" s="300">
        <v>215.06</v>
      </c>
      <c r="BC41" s="300">
        <v>33584.782290000003</v>
      </c>
      <c r="BD41" s="300">
        <v>1122400</v>
      </c>
      <c r="BE41" s="301">
        <v>1110670.4088652399</v>
      </c>
    </row>
    <row r="42" spans="1:57">
      <c r="A42" s="224" t="s">
        <v>4</v>
      </c>
      <c r="B42" s="294" t="s">
        <v>305</v>
      </c>
      <c r="C42" s="295" t="s">
        <v>370</v>
      </c>
      <c r="D42" s="296">
        <v>578</v>
      </c>
      <c r="E42" s="296">
        <v>578</v>
      </c>
      <c r="F42" s="296">
        <v>1828</v>
      </c>
      <c r="G42" s="296">
        <v>1822</v>
      </c>
      <c r="H42" s="296">
        <v>1620.2101822986576</v>
      </c>
      <c r="I42" s="297">
        <v>0.125</v>
      </c>
      <c r="J42" s="296">
        <v>0</v>
      </c>
      <c r="K42" s="296">
        <v>7</v>
      </c>
      <c r="L42" s="296">
        <v>0</v>
      </c>
      <c r="M42" s="296">
        <v>1</v>
      </c>
      <c r="N42" s="297">
        <v>0.36492652726123997</v>
      </c>
      <c r="O42" s="297">
        <v>0.107611819041405</v>
      </c>
      <c r="P42" s="299">
        <v>0.61219604900000002</v>
      </c>
      <c r="Q42" s="299">
        <v>6.0000000000000001E-3</v>
      </c>
      <c r="R42" s="297">
        <v>0.23037653020000001</v>
      </c>
      <c r="S42" s="296">
        <v>135.69999999999999</v>
      </c>
      <c r="T42" s="296">
        <v>27.64</v>
      </c>
      <c r="U42" s="296">
        <v>87.183000000000007</v>
      </c>
      <c r="V42" s="297">
        <v>89.120999999999995</v>
      </c>
      <c r="W42" s="296">
        <v>19.2</v>
      </c>
      <c r="X42" s="296">
        <v>80.8</v>
      </c>
      <c r="Y42" s="296">
        <v>28.018738930000001</v>
      </c>
      <c r="Z42" s="297">
        <v>68.617733869999995</v>
      </c>
      <c r="AA42" s="299">
        <v>0.27370000839233299</v>
      </c>
      <c r="AB42" s="300">
        <v>9224755</v>
      </c>
      <c r="AC42" s="300">
        <v>537.79</v>
      </c>
      <c r="AD42" s="300">
        <v>181.27</v>
      </c>
      <c r="AE42" s="300">
        <v>8.6194595213609801</v>
      </c>
      <c r="AF42" s="300">
        <v>8.6851792170000006E-5</v>
      </c>
      <c r="AG42" s="300">
        <v>0</v>
      </c>
      <c r="AH42" s="300">
        <v>2.112932605E-4</v>
      </c>
      <c r="AI42" s="300">
        <v>1.247367687E-2</v>
      </c>
      <c r="AJ42" s="300">
        <v>97.616411209999995</v>
      </c>
      <c r="AK42" s="300">
        <v>22.912270119999999</v>
      </c>
      <c r="AL42" s="300">
        <v>9.1999999999999998E-2</v>
      </c>
      <c r="AM42" s="300">
        <v>0</v>
      </c>
      <c r="AN42" s="300">
        <v>122</v>
      </c>
      <c r="AO42" s="300">
        <v>0.06</v>
      </c>
      <c r="AP42" s="300">
        <v>0.33</v>
      </c>
      <c r="AQ42" s="300">
        <v>-0.90176206800000003</v>
      </c>
      <c r="AR42" s="297">
        <v>811.39464599999997</v>
      </c>
      <c r="AS42" s="297">
        <v>-0.3</v>
      </c>
      <c r="AT42" s="300">
        <v>472</v>
      </c>
      <c r="AU42" s="300">
        <v>0.44444444444444442</v>
      </c>
      <c r="AV42" s="300">
        <v>0.44444444444444442</v>
      </c>
      <c r="AW42" s="300">
        <v>0.30247000000000002</v>
      </c>
      <c r="AX42" s="300">
        <v>116</v>
      </c>
      <c r="AY42" s="300">
        <v>0.93299999999999994</v>
      </c>
      <c r="AZ42" s="300">
        <v>0.84400000000000008</v>
      </c>
      <c r="BA42" s="300">
        <v>3428.79027</v>
      </c>
      <c r="BB42" s="300">
        <v>215.06</v>
      </c>
      <c r="BC42" s="300">
        <v>45429.784699999997</v>
      </c>
      <c r="BD42" s="300">
        <v>274500</v>
      </c>
      <c r="BE42" s="301">
        <v>274690.45523637498</v>
      </c>
    </row>
    <row r="43" spans="1:57">
      <c r="A43" s="224" t="s">
        <v>4</v>
      </c>
      <c r="B43" s="294" t="s">
        <v>306</v>
      </c>
      <c r="C43" s="295" t="s">
        <v>371</v>
      </c>
      <c r="D43" s="296">
        <v>2627</v>
      </c>
      <c r="E43" s="296">
        <v>2627</v>
      </c>
      <c r="F43" s="296">
        <v>17371</v>
      </c>
      <c r="G43" s="296">
        <v>4374</v>
      </c>
      <c r="H43" s="296">
        <v>7452.4296599973623</v>
      </c>
      <c r="I43" s="297">
        <v>0.1875</v>
      </c>
      <c r="J43" s="296">
        <v>45841.875</v>
      </c>
      <c r="K43" s="296">
        <v>7</v>
      </c>
      <c r="L43" s="296">
        <v>5</v>
      </c>
      <c r="M43" s="296">
        <v>1</v>
      </c>
      <c r="N43" s="297">
        <v>0.36492652726123997</v>
      </c>
      <c r="O43" s="297">
        <v>0.107611819041405</v>
      </c>
      <c r="P43" s="299">
        <v>0.59129179300000001</v>
      </c>
      <c r="Q43" s="299">
        <v>7.0000000000000001E-3</v>
      </c>
      <c r="R43" s="297">
        <v>0.23037653020000001</v>
      </c>
      <c r="S43" s="296">
        <v>43.4</v>
      </c>
      <c r="T43" s="296">
        <v>49.13</v>
      </c>
      <c r="U43" s="296">
        <v>84.475999999999999</v>
      </c>
      <c r="V43" s="297">
        <v>88.478999999999999</v>
      </c>
      <c r="W43" s="296">
        <v>19.2</v>
      </c>
      <c r="X43" s="296">
        <v>80.8</v>
      </c>
      <c r="Y43" s="296">
        <v>62.143544919999997</v>
      </c>
      <c r="Z43" s="297">
        <v>77.727421710000002</v>
      </c>
      <c r="AA43" s="299">
        <v>0.27370000839233299</v>
      </c>
      <c r="AB43" s="300">
        <v>9224755</v>
      </c>
      <c r="AC43" s="300">
        <v>537.79</v>
      </c>
      <c r="AD43" s="300">
        <v>181.27</v>
      </c>
      <c r="AE43" s="300">
        <v>8.6194595213609801</v>
      </c>
      <c r="AF43" s="300">
        <v>8.6851792170000006E-5</v>
      </c>
      <c r="AG43" s="300">
        <v>0</v>
      </c>
      <c r="AH43" s="300">
        <v>2.385216542E-4</v>
      </c>
      <c r="AI43" s="300">
        <v>1.272138309E-2</v>
      </c>
      <c r="AJ43" s="300">
        <v>89.632725629999996</v>
      </c>
      <c r="AK43" s="300">
        <v>14.67437003</v>
      </c>
      <c r="AL43" s="300">
        <v>3.3000000000000002E-2</v>
      </c>
      <c r="AM43" s="300">
        <v>16780</v>
      </c>
      <c r="AN43" s="300">
        <v>122</v>
      </c>
      <c r="AO43" s="300">
        <v>0.06</v>
      </c>
      <c r="AP43" s="300">
        <v>0.33</v>
      </c>
      <c r="AQ43" s="300">
        <v>-0.90176206800000003</v>
      </c>
      <c r="AR43" s="297">
        <v>518.26283999999998</v>
      </c>
      <c r="AS43" s="297">
        <v>-0.3</v>
      </c>
      <c r="AT43" s="300">
        <v>125</v>
      </c>
      <c r="AU43" s="300">
        <v>0.44444444444444442</v>
      </c>
      <c r="AV43" s="300">
        <v>0.44444444444444442</v>
      </c>
      <c r="AW43" s="300">
        <v>0.30247000000000002</v>
      </c>
      <c r="AX43" s="300">
        <v>116</v>
      </c>
      <c r="AY43" s="300">
        <v>0.93299999999999994</v>
      </c>
      <c r="AZ43" s="300">
        <v>0.72900000000000009</v>
      </c>
      <c r="BA43" s="300">
        <v>3801.9417779999999</v>
      </c>
      <c r="BB43" s="300">
        <v>215.06</v>
      </c>
      <c r="BC43" s="300">
        <v>29127.630730000001</v>
      </c>
      <c r="BD43" s="300">
        <v>1228400</v>
      </c>
      <c r="BE43" s="301">
        <v>1247641.7334805401</v>
      </c>
    </row>
    <row r="44" spans="1:57">
      <c r="A44" s="224" t="s">
        <v>4</v>
      </c>
      <c r="B44" s="294" t="s">
        <v>307</v>
      </c>
      <c r="C44" s="295" t="s">
        <v>372</v>
      </c>
      <c r="D44" s="296">
        <v>522</v>
      </c>
      <c r="E44" s="296">
        <v>522</v>
      </c>
      <c r="F44" s="296">
        <v>0</v>
      </c>
      <c r="G44" s="296">
        <v>0</v>
      </c>
      <c r="H44" s="296">
        <v>2555.7856408882144</v>
      </c>
      <c r="I44" s="297">
        <v>0.1875</v>
      </c>
      <c r="J44" s="296">
        <v>10093.375</v>
      </c>
      <c r="K44" s="296">
        <v>7</v>
      </c>
      <c r="L44" s="296">
        <v>5</v>
      </c>
      <c r="M44" s="296">
        <v>1</v>
      </c>
      <c r="N44" s="297">
        <v>0.36492652726123997</v>
      </c>
      <c r="O44" s="297">
        <v>0.107611819041405</v>
      </c>
      <c r="P44" s="299">
        <v>0.59129179300000001</v>
      </c>
      <c r="Q44" s="299">
        <v>4.0000000000000001E-3</v>
      </c>
      <c r="R44" s="297">
        <v>0.23037653020000001</v>
      </c>
      <c r="S44" s="296">
        <v>15</v>
      </c>
      <c r="T44" s="296">
        <v>50.73</v>
      </c>
      <c r="U44" s="296">
        <v>85.536000000000001</v>
      </c>
      <c r="V44" s="297">
        <v>88.010999999999996</v>
      </c>
      <c r="W44" s="296">
        <v>19.2</v>
      </c>
      <c r="X44" s="296">
        <v>80.8</v>
      </c>
      <c r="Y44" s="296">
        <v>29.107122</v>
      </c>
      <c r="Z44" s="297">
        <v>75.110959370000003</v>
      </c>
      <c r="AA44" s="299">
        <v>0.27370000839233299</v>
      </c>
      <c r="AB44" s="300">
        <v>9224755</v>
      </c>
      <c r="AC44" s="300">
        <v>537.79</v>
      </c>
      <c r="AD44" s="300">
        <v>181.27</v>
      </c>
      <c r="AE44" s="300">
        <v>8.6194595213609801</v>
      </c>
      <c r="AF44" s="300">
        <v>8.6851792170000006E-5</v>
      </c>
      <c r="AG44" s="300">
        <v>0</v>
      </c>
      <c r="AH44" s="300">
        <v>1.083980762E-3</v>
      </c>
      <c r="AI44" s="300">
        <v>2.345078267E-2</v>
      </c>
      <c r="AJ44" s="300">
        <v>102.1117902</v>
      </c>
      <c r="AK44" s="300">
        <v>71.889277079999999</v>
      </c>
      <c r="AL44" s="300">
        <v>9.8000000000000004E-2</v>
      </c>
      <c r="AM44" s="300">
        <v>0</v>
      </c>
      <c r="AN44" s="300">
        <v>122</v>
      </c>
      <c r="AO44" s="300">
        <v>0.06</v>
      </c>
      <c r="AP44" s="300">
        <v>0.33</v>
      </c>
      <c r="AQ44" s="300">
        <v>-0.90176206800000003</v>
      </c>
      <c r="AR44" s="297">
        <v>1595.993532</v>
      </c>
      <c r="AS44" s="297">
        <v>-0.3</v>
      </c>
      <c r="AT44" s="300">
        <v>125</v>
      </c>
      <c r="AU44" s="300">
        <v>0.44444444444444442</v>
      </c>
      <c r="AV44" s="300">
        <v>0.44444444444444442</v>
      </c>
      <c r="AW44" s="300">
        <v>0.30247000000000002</v>
      </c>
      <c r="AX44" s="300">
        <v>116</v>
      </c>
      <c r="AY44" s="300">
        <v>0.93299999999999994</v>
      </c>
      <c r="AZ44" s="300">
        <v>0.96499999999999997</v>
      </c>
      <c r="BA44" s="300">
        <v>230.92102700000001</v>
      </c>
      <c r="BB44" s="300">
        <v>215.06</v>
      </c>
      <c r="BC44" s="300">
        <v>40.546641059999999</v>
      </c>
      <c r="BD44" s="300">
        <v>270300</v>
      </c>
      <c r="BE44" s="301">
        <v>248183.757779106</v>
      </c>
    </row>
    <row r="45" spans="1:57">
      <c r="A45" s="227" t="s">
        <v>4</v>
      </c>
      <c r="B45" s="303" t="s">
        <v>308</v>
      </c>
      <c r="C45" s="304" t="s">
        <v>373</v>
      </c>
      <c r="D45" s="305">
        <v>536</v>
      </c>
      <c r="E45" s="305">
        <v>536</v>
      </c>
      <c r="F45" s="305">
        <v>167</v>
      </c>
      <c r="G45" s="305">
        <v>8</v>
      </c>
      <c r="H45" s="305">
        <v>1756.5361519374833</v>
      </c>
      <c r="I45" s="306">
        <v>0.25</v>
      </c>
      <c r="J45" s="305">
        <v>9231.4375</v>
      </c>
      <c r="K45" s="305">
        <v>7</v>
      </c>
      <c r="L45" s="305">
        <v>5</v>
      </c>
      <c r="M45" s="305">
        <v>1</v>
      </c>
      <c r="N45" s="306">
        <v>0.36492652726123997</v>
      </c>
      <c r="O45" s="306">
        <v>0.107611819041405</v>
      </c>
      <c r="P45" s="308">
        <v>0.61916413400000003</v>
      </c>
      <c r="Q45" s="308">
        <v>0.01</v>
      </c>
      <c r="R45" s="306">
        <v>0.23037653020000001</v>
      </c>
      <c r="S45" s="305">
        <v>44.6</v>
      </c>
      <c r="T45" s="305">
        <v>49</v>
      </c>
      <c r="U45" s="305">
        <v>85.906999999999996</v>
      </c>
      <c r="V45" s="306">
        <v>88.68</v>
      </c>
      <c r="W45" s="305">
        <v>19.2</v>
      </c>
      <c r="X45" s="305">
        <v>80.8</v>
      </c>
      <c r="Y45" s="305">
        <v>69.261338550000005</v>
      </c>
      <c r="Z45" s="306">
        <v>82.170814930000006</v>
      </c>
      <c r="AA45" s="308">
        <v>0.27370000839233299</v>
      </c>
      <c r="AB45" s="309">
        <v>9224755</v>
      </c>
      <c r="AC45" s="309">
        <v>537.79</v>
      </c>
      <c r="AD45" s="309">
        <v>181.27</v>
      </c>
      <c r="AE45" s="309">
        <v>8.6194595213609801</v>
      </c>
      <c r="AF45" s="309">
        <v>8.6851792170000006E-5</v>
      </c>
      <c r="AG45" s="309">
        <v>0</v>
      </c>
      <c r="AH45" s="309">
        <v>1.2135922330000001E-4</v>
      </c>
      <c r="AI45" s="309">
        <v>1.150804741E-2</v>
      </c>
      <c r="AJ45" s="309">
        <v>101.1220503</v>
      </c>
      <c r="AK45" s="309">
        <v>24.2415229</v>
      </c>
      <c r="AL45" s="309">
        <v>2.8000000000000001E-2</v>
      </c>
      <c r="AM45" s="309">
        <v>0</v>
      </c>
      <c r="AN45" s="309">
        <v>122</v>
      </c>
      <c r="AO45" s="309">
        <v>0.06</v>
      </c>
      <c r="AP45" s="309">
        <v>0.33</v>
      </c>
      <c r="AQ45" s="309">
        <v>-0.90176206800000003</v>
      </c>
      <c r="AR45" s="306">
        <v>1064.5679279999999</v>
      </c>
      <c r="AS45" s="306">
        <v>-0.3</v>
      </c>
      <c r="AT45" s="309">
        <v>214</v>
      </c>
      <c r="AU45" s="309">
        <v>0.44444444444444442</v>
      </c>
      <c r="AV45" s="309">
        <v>0.44444444444444442</v>
      </c>
      <c r="AW45" s="309">
        <v>0.30247000000000002</v>
      </c>
      <c r="AX45" s="309">
        <v>116</v>
      </c>
      <c r="AY45" s="309">
        <v>0.93299999999999994</v>
      </c>
      <c r="AZ45" s="309">
        <v>0.997</v>
      </c>
      <c r="BA45" s="309">
        <v>1123.5795430000001</v>
      </c>
      <c r="BB45" s="309">
        <v>215.06</v>
      </c>
      <c r="BC45" s="309">
        <v>11460.022639999999</v>
      </c>
      <c r="BD45" s="309">
        <v>247200</v>
      </c>
      <c r="BE45" s="310">
        <v>254478.95309746201</v>
      </c>
    </row>
    <row r="46" spans="1:57">
      <c r="A46" s="224" t="s">
        <v>3</v>
      </c>
      <c r="B46" s="91" t="s">
        <v>309</v>
      </c>
      <c r="C46" s="79" t="s">
        <v>374</v>
      </c>
      <c r="D46" s="130">
        <v>0</v>
      </c>
      <c r="E46" s="130">
        <v>0</v>
      </c>
      <c r="F46" s="130">
        <v>0</v>
      </c>
      <c r="G46" s="130">
        <v>0</v>
      </c>
      <c r="H46" s="130">
        <v>4752.1215938499308</v>
      </c>
      <c r="I46" s="131">
        <v>0.1875</v>
      </c>
      <c r="J46" s="130" t="s">
        <v>60</v>
      </c>
      <c r="K46" s="130">
        <v>2</v>
      </c>
      <c r="L46" s="130">
        <v>0</v>
      </c>
      <c r="M46" s="130">
        <v>1</v>
      </c>
      <c r="N46" s="169">
        <v>0.182689239130674</v>
      </c>
      <c r="O46" s="131">
        <v>3.0672821692215298E-2</v>
      </c>
      <c r="P46" s="170">
        <v>0.76382822100000003</v>
      </c>
      <c r="Q46" s="170">
        <v>1E-3</v>
      </c>
      <c r="R46" s="131">
        <v>1.903590155E-3</v>
      </c>
      <c r="S46" s="130">
        <v>25.9</v>
      </c>
      <c r="T46" s="130">
        <v>61.1</v>
      </c>
      <c r="U46" s="130">
        <v>84.2898</v>
      </c>
      <c r="V46" s="131">
        <v>84.131799999999998</v>
      </c>
      <c r="W46" s="130">
        <v>61.269001979999999</v>
      </c>
      <c r="X46" s="130">
        <v>38.730998020000001</v>
      </c>
      <c r="Y46" s="130">
        <v>69.846980099999996</v>
      </c>
      <c r="Z46" s="131">
        <v>81.649236799999997</v>
      </c>
      <c r="AA46" s="170">
        <v>0.27700000000000002</v>
      </c>
      <c r="AB46" s="133">
        <v>3001878</v>
      </c>
      <c r="AC46" s="133">
        <v>88.83</v>
      </c>
      <c r="AD46" s="133">
        <v>18.89</v>
      </c>
      <c r="AE46" s="133">
        <v>4.3185207889220298E-2</v>
      </c>
      <c r="AF46" s="133">
        <v>0</v>
      </c>
      <c r="AG46" s="133">
        <v>0</v>
      </c>
      <c r="AH46" s="133">
        <v>4.540783226E-4</v>
      </c>
      <c r="AI46" s="133">
        <v>9.9000000000000008E-3</v>
      </c>
      <c r="AJ46" s="133">
        <v>66.3</v>
      </c>
      <c r="AK46" s="133">
        <v>11.8</v>
      </c>
      <c r="AL46" s="133">
        <v>1.7999999999999999E-2</v>
      </c>
      <c r="AM46" s="133">
        <v>2112</v>
      </c>
      <c r="AN46" s="133">
        <v>137</v>
      </c>
      <c r="AO46" s="133">
        <v>4.9000000000000002E-2</v>
      </c>
      <c r="AP46" s="133">
        <v>0.04</v>
      </c>
      <c r="AQ46" s="133">
        <v>-5.2971247999999999E-2</v>
      </c>
      <c r="AR46" s="131">
        <v>6604.9049999999997</v>
      </c>
      <c r="AS46" s="131">
        <v>2.36</v>
      </c>
      <c r="AT46" s="133">
        <v>22</v>
      </c>
      <c r="AU46" s="133">
        <v>0</v>
      </c>
      <c r="AV46" s="133">
        <v>0.22222222222222221</v>
      </c>
      <c r="AW46" s="133">
        <v>0.76</v>
      </c>
      <c r="AX46" s="133">
        <v>187.17</v>
      </c>
      <c r="AY46" s="133">
        <v>0.96299999999999997</v>
      </c>
      <c r="AZ46" s="133">
        <v>0.96900000000000008</v>
      </c>
      <c r="BA46" s="133">
        <v>12259.129199999999</v>
      </c>
      <c r="BB46" s="133">
        <v>1068.06</v>
      </c>
      <c r="BC46" s="133">
        <v>146412.42739999999</v>
      </c>
      <c r="BD46" s="133">
        <v>736600</v>
      </c>
      <c r="BE46" s="172">
        <v>670702.80203717295</v>
      </c>
    </row>
    <row r="47" spans="1:57">
      <c r="A47" s="224" t="s">
        <v>3</v>
      </c>
      <c r="B47" s="91" t="s">
        <v>310</v>
      </c>
      <c r="C47" s="79" t="s">
        <v>375</v>
      </c>
      <c r="D47" s="130">
        <v>0</v>
      </c>
      <c r="E47" s="130">
        <v>0</v>
      </c>
      <c r="F47" s="130">
        <v>0</v>
      </c>
      <c r="G47" s="130">
        <v>0</v>
      </c>
      <c r="H47" s="130">
        <v>3268.990737570281</v>
      </c>
      <c r="I47" s="131">
        <v>0.3125</v>
      </c>
      <c r="J47" s="130" t="s">
        <v>60</v>
      </c>
      <c r="K47" s="130">
        <v>2</v>
      </c>
      <c r="L47" s="130">
        <v>2</v>
      </c>
      <c r="M47" s="130">
        <v>1</v>
      </c>
      <c r="N47" s="169">
        <v>0.182689239130674</v>
      </c>
      <c r="O47" s="131">
        <v>3.0672821692215298E-2</v>
      </c>
      <c r="P47" s="170">
        <v>0.79670183999999999</v>
      </c>
      <c r="Q47" s="170">
        <v>1E-3</v>
      </c>
      <c r="R47" s="131">
        <v>1.903590155E-3</v>
      </c>
      <c r="S47" s="130">
        <v>10</v>
      </c>
      <c r="T47" s="130">
        <v>19.3</v>
      </c>
      <c r="U47" s="130">
        <v>91.7196</v>
      </c>
      <c r="V47" s="131">
        <v>91.961100000000002</v>
      </c>
      <c r="W47" s="130">
        <v>54.453355850000001</v>
      </c>
      <c r="X47" s="130">
        <v>45.546644149999999</v>
      </c>
      <c r="Y47" s="130">
        <v>63.203250099999998</v>
      </c>
      <c r="Z47" s="131">
        <v>76.589658299999996</v>
      </c>
      <c r="AA47" s="170">
        <v>0.26100000000000001</v>
      </c>
      <c r="AB47" s="133">
        <v>3001878</v>
      </c>
      <c r="AC47" s="133">
        <v>88.83</v>
      </c>
      <c r="AD47" s="133">
        <v>18.89</v>
      </c>
      <c r="AE47" s="133">
        <v>4.3185207889220298E-2</v>
      </c>
      <c r="AF47" s="133">
        <v>0</v>
      </c>
      <c r="AG47" s="133">
        <v>0</v>
      </c>
      <c r="AH47" s="133">
        <v>4.540783226E-4</v>
      </c>
      <c r="AI47" s="133">
        <v>3.3999999999999998E-3</v>
      </c>
      <c r="AJ47" s="133">
        <v>51.8</v>
      </c>
      <c r="AK47" s="133">
        <v>11.8</v>
      </c>
      <c r="AL47" s="133">
        <v>0.11899999999999999</v>
      </c>
      <c r="AM47" s="133">
        <v>0</v>
      </c>
      <c r="AN47" s="133">
        <v>137</v>
      </c>
      <c r="AO47" s="133">
        <v>4.9000000000000002E-2</v>
      </c>
      <c r="AP47" s="133">
        <v>0.04</v>
      </c>
      <c r="AQ47" s="133">
        <v>-5.2971247999999999E-2</v>
      </c>
      <c r="AR47" s="131">
        <v>8811.0360000000001</v>
      </c>
      <c r="AS47" s="131">
        <v>2.36</v>
      </c>
      <c r="AT47" s="133">
        <v>99</v>
      </c>
      <c r="AU47" s="133">
        <v>0</v>
      </c>
      <c r="AV47" s="133">
        <v>0.22222222222222221</v>
      </c>
      <c r="AW47" s="133">
        <v>0.80099999999999993</v>
      </c>
      <c r="AX47" s="133">
        <v>187.17</v>
      </c>
      <c r="AY47" s="133">
        <v>0.97799999999999998</v>
      </c>
      <c r="AZ47" s="133">
        <v>0.996</v>
      </c>
      <c r="BA47" s="133">
        <v>8283.7878739999996</v>
      </c>
      <c r="BB47" s="133">
        <v>1068.06</v>
      </c>
      <c r="BC47" s="133">
        <v>301720.5453</v>
      </c>
      <c r="BD47" s="133">
        <v>822500</v>
      </c>
      <c r="BE47" s="172">
        <v>855278.27942786796</v>
      </c>
    </row>
    <row r="48" spans="1:57">
      <c r="A48" s="224" t="s">
        <v>3</v>
      </c>
      <c r="B48" s="91" t="s">
        <v>311</v>
      </c>
      <c r="C48" s="79" t="s">
        <v>376</v>
      </c>
      <c r="D48" s="130">
        <v>4317</v>
      </c>
      <c r="E48" s="130">
        <v>3705</v>
      </c>
      <c r="F48" s="130">
        <v>23</v>
      </c>
      <c r="G48" s="130">
        <v>2</v>
      </c>
      <c r="H48" s="130">
        <v>6499.9763100284845</v>
      </c>
      <c r="I48" s="131">
        <v>0.25</v>
      </c>
      <c r="J48" s="130" t="s">
        <v>60</v>
      </c>
      <c r="K48" s="130">
        <v>2</v>
      </c>
      <c r="L48" s="130">
        <v>2</v>
      </c>
      <c r="M48" s="130">
        <v>7</v>
      </c>
      <c r="N48" s="169">
        <v>0.182689239130674</v>
      </c>
      <c r="O48" s="131">
        <v>3.0672821692215298E-2</v>
      </c>
      <c r="P48" s="170">
        <v>0.75996073600000003</v>
      </c>
      <c r="Q48" s="170">
        <v>1E-3</v>
      </c>
      <c r="R48" s="131">
        <v>1.903590155E-3</v>
      </c>
      <c r="S48" s="130">
        <v>9.8000000000000007</v>
      </c>
      <c r="T48" s="130">
        <v>24.7</v>
      </c>
      <c r="U48" s="130">
        <v>88.645200000000003</v>
      </c>
      <c r="V48" s="131">
        <v>90.501400000000004</v>
      </c>
      <c r="W48" s="130">
        <v>48.755186719999998</v>
      </c>
      <c r="X48" s="130">
        <v>51.244813280000002</v>
      </c>
      <c r="Y48" s="130">
        <v>68.3601855</v>
      </c>
      <c r="Z48" s="131">
        <v>77.235984000000002</v>
      </c>
      <c r="AA48" s="170">
        <v>0.247</v>
      </c>
      <c r="AB48" s="133">
        <v>3001878</v>
      </c>
      <c r="AC48" s="133">
        <v>88.83</v>
      </c>
      <c r="AD48" s="133">
        <v>18.89</v>
      </c>
      <c r="AE48" s="133">
        <v>4.3185207889220298E-2</v>
      </c>
      <c r="AF48" s="133">
        <v>2.7574007599999999E-5</v>
      </c>
      <c r="AG48" s="133">
        <v>0</v>
      </c>
      <c r="AH48" s="133">
        <v>4.540783226E-4</v>
      </c>
      <c r="AI48" s="133">
        <v>1.41E-2</v>
      </c>
      <c r="AJ48" s="133">
        <v>45.7</v>
      </c>
      <c r="AK48" s="133">
        <v>11</v>
      </c>
      <c r="AL48" s="133">
        <v>4.8000000000000001E-2</v>
      </c>
      <c r="AM48" s="133">
        <v>0</v>
      </c>
      <c r="AN48" s="133">
        <v>137</v>
      </c>
      <c r="AO48" s="133">
        <v>4.9000000000000002E-2</v>
      </c>
      <c r="AP48" s="133">
        <v>0.04</v>
      </c>
      <c r="AQ48" s="133">
        <v>-5.2971247999999999E-2</v>
      </c>
      <c r="AR48" s="131">
        <v>4541.241</v>
      </c>
      <c r="AS48" s="131">
        <v>2.36</v>
      </c>
      <c r="AT48" s="133">
        <v>77</v>
      </c>
      <c r="AU48" s="133">
        <v>0</v>
      </c>
      <c r="AV48" s="133">
        <v>0.22222222222222221</v>
      </c>
      <c r="AW48" s="133">
        <v>0.57299999999999995</v>
      </c>
      <c r="AX48" s="133">
        <v>187.17</v>
      </c>
      <c r="AY48" s="133">
        <v>0.99299999999999999</v>
      </c>
      <c r="AZ48" s="133">
        <v>0.96599999999999997</v>
      </c>
      <c r="BA48" s="133">
        <v>11896.63595</v>
      </c>
      <c r="BB48" s="133">
        <v>1068.06</v>
      </c>
      <c r="BC48" s="133">
        <v>222260.02100000001</v>
      </c>
      <c r="BD48" s="133">
        <v>1922100</v>
      </c>
      <c r="BE48" s="172">
        <v>2056760.1585399499</v>
      </c>
    </row>
    <row r="49" spans="1:57">
      <c r="A49" s="224" t="s">
        <v>3</v>
      </c>
      <c r="B49" s="91" t="s">
        <v>312</v>
      </c>
      <c r="C49" s="79" t="s">
        <v>377</v>
      </c>
      <c r="D49" s="130">
        <v>3383</v>
      </c>
      <c r="E49" s="130">
        <v>3383</v>
      </c>
      <c r="F49" s="130">
        <v>0</v>
      </c>
      <c r="G49" s="130">
        <v>0</v>
      </c>
      <c r="H49" s="130">
        <v>0</v>
      </c>
      <c r="I49" s="131">
        <v>0.1875</v>
      </c>
      <c r="J49" s="130" t="s">
        <v>60</v>
      </c>
      <c r="K49" s="130">
        <v>2</v>
      </c>
      <c r="L49" s="130">
        <v>5</v>
      </c>
      <c r="M49" s="130" t="s">
        <v>60</v>
      </c>
      <c r="N49" s="169">
        <v>0.182689239130674</v>
      </c>
      <c r="O49" s="131">
        <v>3.0672821692215298E-2</v>
      </c>
      <c r="P49" s="170">
        <v>0.831509202</v>
      </c>
      <c r="Q49" s="170">
        <v>1E-3</v>
      </c>
      <c r="R49" s="131">
        <v>1.903590155E-3</v>
      </c>
      <c r="S49" s="130">
        <v>2.4</v>
      </c>
      <c r="T49" s="130">
        <v>26.6</v>
      </c>
      <c r="U49" s="130">
        <v>100</v>
      </c>
      <c r="V49" s="131">
        <v>100</v>
      </c>
      <c r="W49" s="130">
        <v>55.654281099999999</v>
      </c>
      <c r="X49" s="130">
        <v>44.345718900000001</v>
      </c>
      <c r="Y49" s="130">
        <v>60.698129600000001</v>
      </c>
      <c r="Z49" s="131">
        <v>68.899247599999995</v>
      </c>
      <c r="AA49" s="170">
        <v>0.25</v>
      </c>
      <c r="AB49" s="133">
        <v>3001878</v>
      </c>
      <c r="AC49" s="133">
        <v>88.83</v>
      </c>
      <c r="AD49" s="133">
        <v>18.89</v>
      </c>
      <c r="AE49" s="133">
        <v>4.3185207889220298E-2</v>
      </c>
      <c r="AF49" s="133">
        <v>2.7461486939999997E-4</v>
      </c>
      <c r="AG49" s="133">
        <v>0</v>
      </c>
      <c r="AH49" s="133">
        <v>4.540783226E-4</v>
      </c>
      <c r="AI49" s="133">
        <v>2.3E-2</v>
      </c>
      <c r="AJ49" s="133">
        <v>39.700000000000003</v>
      </c>
      <c r="AK49" s="133">
        <v>9.4</v>
      </c>
      <c r="AL49" s="133">
        <v>7.0999999999999994E-2</v>
      </c>
      <c r="AM49" s="133">
        <v>0</v>
      </c>
      <c r="AN49" s="133">
        <v>137</v>
      </c>
      <c r="AO49" s="133">
        <v>4.9000000000000002E-2</v>
      </c>
      <c r="AP49" s="133">
        <v>0.04</v>
      </c>
      <c r="AQ49" s="133">
        <v>-5.2971247999999999E-2</v>
      </c>
      <c r="AR49" s="131">
        <v>21821.055</v>
      </c>
      <c r="AS49" s="131">
        <v>2.36</v>
      </c>
      <c r="AT49" s="133">
        <v>45</v>
      </c>
      <c r="AU49" s="133">
        <v>0</v>
      </c>
      <c r="AV49" s="133">
        <v>0.22222222222222221</v>
      </c>
      <c r="AW49" s="133">
        <v>0.73599999999999999</v>
      </c>
      <c r="AX49" s="133">
        <v>187.17</v>
      </c>
      <c r="AY49" s="133">
        <v>0.95900000000000007</v>
      </c>
      <c r="AZ49" s="133">
        <v>0.99900000000000011</v>
      </c>
      <c r="BA49" s="133">
        <v>740.25430800000004</v>
      </c>
      <c r="BB49" s="133">
        <v>1068.06</v>
      </c>
      <c r="BC49" s="133">
        <v>295.0726899</v>
      </c>
      <c r="BD49" s="133">
        <v>1642300</v>
      </c>
      <c r="BE49" s="172">
        <v>1606833.52772887</v>
      </c>
    </row>
    <row r="50" spans="1:57">
      <c r="A50" s="224" t="s">
        <v>3</v>
      </c>
      <c r="B50" s="91" t="s">
        <v>730</v>
      </c>
      <c r="C50" s="79" t="s">
        <v>378</v>
      </c>
      <c r="D50" s="130">
        <v>0</v>
      </c>
      <c r="E50" s="130">
        <v>0</v>
      </c>
      <c r="F50" s="130">
        <v>0</v>
      </c>
      <c r="G50" s="130">
        <v>0</v>
      </c>
      <c r="H50" s="130">
        <v>9042.0454155293864</v>
      </c>
      <c r="I50" s="131">
        <v>0.1875</v>
      </c>
      <c r="J50" s="130" t="s">
        <v>60</v>
      </c>
      <c r="K50" s="130">
        <v>2</v>
      </c>
      <c r="L50" s="130">
        <v>2</v>
      </c>
      <c r="M50" s="130">
        <v>1</v>
      </c>
      <c r="N50" s="169">
        <v>0.182689239130674</v>
      </c>
      <c r="O50" s="131">
        <v>3.0672821692215298E-2</v>
      </c>
      <c r="P50" s="170">
        <v>0.86921717799999998</v>
      </c>
      <c r="Q50" s="170">
        <v>1E-3</v>
      </c>
      <c r="R50" s="131">
        <v>1.903590155E-3</v>
      </c>
      <c r="S50" s="130">
        <v>7.7</v>
      </c>
      <c r="T50" s="130">
        <v>9.1999999999999993</v>
      </c>
      <c r="U50" s="130">
        <v>100</v>
      </c>
      <c r="V50" s="131">
        <v>100</v>
      </c>
      <c r="W50" s="130">
        <v>53.992395440000003</v>
      </c>
      <c r="X50" s="130">
        <v>46.007604559999997</v>
      </c>
      <c r="Y50" s="130">
        <v>64.5794329</v>
      </c>
      <c r="Z50" s="131">
        <v>77.095253999999997</v>
      </c>
      <c r="AA50" s="170">
        <v>0.23200000000000001</v>
      </c>
      <c r="AB50" s="133">
        <v>3001878</v>
      </c>
      <c r="AC50" s="133">
        <v>88.83</v>
      </c>
      <c r="AD50" s="133">
        <v>18.89</v>
      </c>
      <c r="AE50" s="133">
        <v>4.3185207889220298E-2</v>
      </c>
      <c r="AF50" s="133">
        <v>2.3449407900000001E-6</v>
      </c>
      <c r="AG50" s="133">
        <v>0</v>
      </c>
      <c r="AH50" s="133">
        <v>4.540783226E-4</v>
      </c>
      <c r="AI50" s="133">
        <v>1.6799999999999999E-2</v>
      </c>
      <c r="AJ50" s="133">
        <v>46.4</v>
      </c>
      <c r="AK50" s="133">
        <v>8.1</v>
      </c>
      <c r="AL50" s="133">
        <v>2.5000000000000001E-2</v>
      </c>
      <c r="AM50" s="133">
        <v>0</v>
      </c>
      <c r="AN50" s="133">
        <v>137</v>
      </c>
      <c r="AO50" s="133">
        <v>4.9000000000000002E-2</v>
      </c>
      <c r="AP50" s="133">
        <v>0.04</v>
      </c>
      <c r="AQ50" s="133">
        <v>-5.2971247999999999E-2</v>
      </c>
      <c r="AR50" s="131">
        <v>22280.911499999998</v>
      </c>
      <c r="AS50" s="131">
        <v>2.36</v>
      </c>
      <c r="AT50" s="133">
        <v>46</v>
      </c>
      <c r="AU50" s="133">
        <v>0</v>
      </c>
      <c r="AV50" s="133">
        <v>0.22222222222222221</v>
      </c>
      <c r="AW50" s="133">
        <v>0.68900000000000006</v>
      </c>
      <c r="AX50" s="133">
        <v>187.17</v>
      </c>
      <c r="AY50" s="133">
        <v>0.90799999999999992</v>
      </c>
      <c r="AZ50" s="133">
        <v>0.99900000000000011</v>
      </c>
      <c r="BA50" s="133">
        <v>736.01487599999996</v>
      </c>
      <c r="BB50" s="133">
        <v>1068.06</v>
      </c>
      <c r="BC50" s="133">
        <v>619.8528642</v>
      </c>
      <c r="BD50" s="133">
        <v>852900</v>
      </c>
      <c r="BE50" s="172">
        <v>954433.95823357895</v>
      </c>
    </row>
    <row r="51" spans="1:57">
      <c r="A51" s="224" t="s">
        <v>3</v>
      </c>
      <c r="B51" s="91" t="s">
        <v>313</v>
      </c>
      <c r="C51" s="79" t="s">
        <v>379</v>
      </c>
      <c r="D51" s="130">
        <v>0</v>
      </c>
      <c r="E51" s="130">
        <v>0</v>
      </c>
      <c r="F51" s="130">
        <v>0</v>
      </c>
      <c r="G51" s="130">
        <v>0</v>
      </c>
      <c r="H51" s="130">
        <v>8007.0038747514591</v>
      </c>
      <c r="I51" s="131">
        <v>0.6875</v>
      </c>
      <c r="J51" s="130" t="s">
        <v>60</v>
      </c>
      <c r="K51" s="130">
        <v>2</v>
      </c>
      <c r="L51" s="130">
        <v>2</v>
      </c>
      <c r="M51" s="130">
        <v>1</v>
      </c>
      <c r="N51" s="169">
        <v>0.182689239130674</v>
      </c>
      <c r="O51" s="131">
        <v>3.0672821692215298E-2</v>
      </c>
      <c r="P51" s="170">
        <v>0.78509938700000004</v>
      </c>
      <c r="Q51" s="170">
        <v>1E-3</v>
      </c>
      <c r="R51" s="131">
        <v>1.903590155E-3</v>
      </c>
      <c r="S51" s="130">
        <v>30.6</v>
      </c>
      <c r="T51" s="130">
        <v>38.200000000000003</v>
      </c>
      <c r="U51" s="130">
        <v>91.975800000000007</v>
      </c>
      <c r="V51" s="131">
        <v>93.5535</v>
      </c>
      <c r="W51" s="130">
        <v>54.753877279999998</v>
      </c>
      <c r="X51" s="130">
        <v>45.246122720000002</v>
      </c>
      <c r="Y51" s="130">
        <v>70.163423499999993</v>
      </c>
      <c r="Z51" s="131">
        <v>76.968831499999993</v>
      </c>
      <c r="AA51" s="170">
        <v>0.21299999999999999</v>
      </c>
      <c r="AB51" s="133">
        <v>3001878</v>
      </c>
      <c r="AC51" s="133">
        <v>88.83</v>
      </c>
      <c r="AD51" s="133">
        <v>18.89</v>
      </c>
      <c r="AE51" s="133">
        <v>4.3185207889220298E-2</v>
      </c>
      <c r="AF51" s="133">
        <v>0</v>
      </c>
      <c r="AG51" s="133">
        <v>0</v>
      </c>
      <c r="AH51" s="133">
        <v>4.540783226E-4</v>
      </c>
      <c r="AI51" s="133">
        <v>1.9E-3</v>
      </c>
      <c r="AJ51" s="133">
        <v>72</v>
      </c>
      <c r="AK51" s="133">
        <v>11.4</v>
      </c>
      <c r="AL51" s="133">
        <v>3.5000000000000003E-2</v>
      </c>
      <c r="AM51" s="133">
        <v>0</v>
      </c>
      <c r="AN51" s="133">
        <v>137</v>
      </c>
      <c r="AO51" s="133">
        <v>4.9000000000000002E-2</v>
      </c>
      <c r="AP51" s="133">
        <v>0.04</v>
      </c>
      <c r="AQ51" s="133">
        <v>-5.2971247999999999E-2</v>
      </c>
      <c r="AR51" s="131">
        <v>29684.980500000001</v>
      </c>
      <c r="AS51" s="131">
        <v>2.36</v>
      </c>
      <c r="AT51" s="133">
        <v>34</v>
      </c>
      <c r="AU51" s="133">
        <v>0</v>
      </c>
      <c r="AV51" s="133">
        <v>0.22222222222222221</v>
      </c>
      <c r="AW51" s="133">
        <v>0.82900000000000007</v>
      </c>
      <c r="AX51" s="133">
        <v>187.17</v>
      </c>
      <c r="AY51" s="133">
        <v>0.96</v>
      </c>
      <c r="AZ51" s="133">
        <v>0.97400000000000009</v>
      </c>
      <c r="BA51" s="133">
        <v>3527.8466189999999</v>
      </c>
      <c r="BB51" s="133">
        <v>1068.06</v>
      </c>
      <c r="BC51" s="133">
        <v>117361.0392</v>
      </c>
      <c r="BD51" s="133">
        <v>581500</v>
      </c>
      <c r="BE51" s="172">
        <v>533586.85452109599</v>
      </c>
    </row>
    <row r="52" spans="1:57">
      <c r="A52" s="224" t="s">
        <v>3</v>
      </c>
      <c r="B52" s="91" t="s">
        <v>314</v>
      </c>
      <c r="C52" s="79" t="s">
        <v>380</v>
      </c>
      <c r="D52" s="130">
        <v>474</v>
      </c>
      <c r="E52" s="130">
        <v>0</v>
      </c>
      <c r="F52" s="130">
        <v>11</v>
      </c>
      <c r="G52" s="130">
        <v>0</v>
      </c>
      <c r="H52" s="130">
        <v>11029.75983185171</v>
      </c>
      <c r="I52" s="131">
        <v>0.1875</v>
      </c>
      <c r="J52" s="130" t="s">
        <v>60</v>
      </c>
      <c r="K52" s="130">
        <v>2</v>
      </c>
      <c r="L52" s="130">
        <v>5</v>
      </c>
      <c r="M52" s="130">
        <v>7</v>
      </c>
      <c r="N52" s="169">
        <v>0.182689239130674</v>
      </c>
      <c r="O52" s="131">
        <v>3.0672821692215298E-2</v>
      </c>
      <c r="P52" s="170">
        <v>0.77639754599999999</v>
      </c>
      <c r="Q52" s="170">
        <v>1E-3</v>
      </c>
      <c r="R52" s="131">
        <v>1.903590155E-3</v>
      </c>
      <c r="S52" s="130">
        <v>13.4</v>
      </c>
      <c r="T52" s="130">
        <v>7.7</v>
      </c>
      <c r="U52" s="130">
        <v>89.798100000000005</v>
      </c>
      <c r="V52" s="131">
        <v>91.164900000000003</v>
      </c>
      <c r="W52" s="130">
        <v>59.377372819999998</v>
      </c>
      <c r="X52" s="130">
        <v>40.622627180000002</v>
      </c>
      <c r="Y52" s="130">
        <v>59.447228799999998</v>
      </c>
      <c r="Z52" s="131">
        <v>71.170747599999999</v>
      </c>
      <c r="AA52" s="170">
        <v>0.28000000000000003</v>
      </c>
      <c r="AB52" s="133">
        <v>3001878</v>
      </c>
      <c r="AC52" s="133">
        <v>88.83</v>
      </c>
      <c r="AD52" s="133">
        <v>18.89</v>
      </c>
      <c r="AE52" s="133">
        <v>4.3185207889220298E-2</v>
      </c>
      <c r="AF52" s="133">
        <v>0</v>
      </c>
      <c r="AG52" s="133">
        <v>0</v>
      </c>
      <c r="AH52" s="133">
        <v>4.540783226E-4</v>
      </c>
      <c r="AI52" s="133">
        <v>2.1700000000000001E-2</v>
      </c>
      <c r="AJ52" s="133">
        <v>52.2</v>
      </c>
      <c r="AK52" s="133">
        <v>13.1</v>
      </c>
      <c r="AL52" s="133">
        <v>6.5000000000000002E-2</v>
      </c>
      <c r="AM52" s="133">
        <v>1665</v>
      </c>
      <c r="AN52" s="133">
        <v>137</v>
      </c>
      <c r="AO52" s="133">
        <v>4.9000000000000002E-2</v>
      </c>
      <c r="AP52" s="133">
        <v>0.04</v>
      </c>
      <c r="AQ52" s="133">
        <v>-5.2971247999999999E-2</v>
      </c>
      <c r="AR52" s="131">
        <v>7359.39</v>
      </c>
      <c r="AS52" s="131">
        <v>2.36</v>
      </c>
      <c r="AT52" s="133">
        <v>60</v>
      </c>
      <c r="AU52" s="133">
        <v>0</v>
      </c>
      <c r="AV52" s="133">
        <v>0.22222222222222221</v>
      </c>
      <c r="AW52" s="133">
        <v>0.71400000000000008</v>
      </c>
      <c r="AX52" s="133">
        <v>187.17</v>
      </c>
      <c r="AY52" s="133">
        <v>0.96</v>
      </c>
      <c r="AZ52" s="133">
        <v>0.91599999999999993</v>
      </c>
      <c r="BA52" s="133">
        <v>11898.63413</v>
      </c>
      <c r="BB52" s="133">
        <v>1068.06</v>
      </c>
      <c r="BC52" s="133">
        <v>280625.93300000002</v>
      </c>
      <c r="BD52" s="133">
        <v>1395300</v>
      </c>
      <c r="BE52" s="172">
        <v>1381145.9637537899</v>
      </c>
    </row>
    <row r="53" spans="1:57">
      <c r="A53" s="224" t="s">
        <v>3</v>
      </c>
      <c r="B53" s="91" t="s">
        <v>731</v>
      </c>
      <c r="C53" s="79" t="s">
        <v>381</v>
      </c>
      <c r="D53" s="130">
        <v>2190</v>
      </c>
      <c r="E53" s="130">
        <v>557</v>
      </c>
      <c r="F53" s="130">
        <v>106</v>
      </c>
      <c r="G53" s="130">
        <v>0</v>
      </c>
      <c r="H53" s="130">
        <v>4713.9501659976295</v>
      </c>
      <c r="I53" s="131">
        <v>0.3125</v>
      </c>
      <c r="J53" s="130" t="s">
        <v>60</v>
      </c>
      <c r="K53" s="130">
        <v>2</v>
      </c>
      <c r="L53" s="130">
        <v>2</v>
      </c>
      <c r="M53" s="130">
        <v>1</v>
      </c>
      <c r="N53" s="169">
        <v>0.182689239130674</v>
      </c>
      <c r="O53" s="131">
        <v>3.0672821692215298E-2</v>
      </c>
      <c r="P53" s="170">
        <v>0.76962944799999999</v>
      </c>
      <c r="Q53" s="170">
        <v>1E-3</v>
      </c>
      <c r="R53" s="131">
        <v>1.903590155E-3</v>
      </c>
      <c r="S53" s="130">
        <v>3.8</v>
      </c>
      <c r="T53" s="130">
        <v>30.9</v>
      </c>
      <c r="U53" s="130">
        <v>85.442700000000002</v>
      </c>
      <c r="V53" s="131">
        <v>86.387699999999995</v>
      </c>
      <c r="W53" s="130">
        <v>38.034358769999997</v>
      </c>
      <c r="X53" s="130">
        <v>61.965641230000003</v>
      </c>
      <c r="Y53" s="130">
        <v>67.117883000000006</v>
      </c>
      <c r="Z53" s="131">
        <v>79.450575799999996</v>
      </c>
      <c r="AA53" s="170">
        <v>0.22500000000000001</v>
      </c>
      <c r="AB53" s="133">
        <v>3001878</v>
      </c>
      <c r="AC53" s="133">
        <v>88.83</v>
      </c>
      <c r="AD53" s="133">
        <v>18.89</v>
      </c>
      <c r="AE53" s="133">
        <v>4.3185207889220298E-2</v>
      </c>
      <c r="AF53" s="133">
        <v>2.730499681E-6</v>
      </c>
      <c r="AG53" s="133">
        <v>0</v>
      </c>
      <c r="AH53" s="133">
        <v>4.540783226E-4</v>
      </c>
      <c r="AI53" s="133">
        <v>9.2999999999999992E-3</v>
      </c>
      <c r="AJ53" s="133">
        <v>50.3</v>
      </c>
      <c r="AK53" s="133">
        <v>12.9</v>
      </c>
      <c r="AL53" s="133">
        <v>3.5000000000000003E-2</v>
      </c>
      <c r="AM53" s="133">
        <v>0</v>
      </c>
      <c r="AN53" s="133">
        <v>137</v>
      </c>
      <c r="AO53" s="133">
        <v>4.9000000000000002E-2</v>
      </c>
      <c r="AP53" s="133">
        <v>0.04</v>
      </c>
      <c r="AQ53" s="133">
        <v>-5.2971247999999999E-2</v>
      </c>
      <c r="AR53" s="131">
        <v>4007.6219999999998</v>
      </c>
      <c r="AS53" s="131">
        <v>2.36</v>
      </c>
      <c r="AT53" s="133">
        <v>827</v>
      </c>
      <c r="AU53" s="133">
        <v>0</v>
      </c>
      <c r="AV53" s="133">
        <v>0.22222222222222221</v>
      </c>
      <c r="AW53" s="133">
        <v>0.57799999999999996</v>
      </c>
      <c r="AX53" s="133">
        <v>187.17</v>
      </c>
      <c r="AY53" s="133">
        <v>0.98699999999999999</v>
      </c>
      <c r="AZ53" s="133">
        <v>0.95900000000000007</v>
      </c>
      <c r="BA53" s="133">
        <v>5110.0529390000002</v>
      </c>
      <c r="BB53" s="133">
        <v>1068.06</v>
      </c>
      <c r="BC53" s="133">
        <v>140144.09640000001</v>
      </c>
      <c r="BD53" s="133">
        <v>1098700</v>
      </c>
      <c r="BE53" s="172">
        <v>1085917.54219954</v>
      </c>
    </row>
    <row r="54" spans="1:57">
      <c r="A54" s="224" t="s">
        <v>3</v>
      </c>
      <c r="B54" s="91" t="s">
        <v>732</v>
      </c>
      <c r="C54" s="79" t="s">
        <v>382</v>
      </c>
      <c r="D54" s="130">
        <v>0</v>
      </c>
      <c r="E54" s="130">
        <v>0</v>
      </c>
      <c r="F54" s="130">
        <v>0</v>
      </c>
      <c r="G54" s="130">
        <v>0</v>
      </c>
      <c r="H54" s="130">
        <v>3036.9784657147552</v>
      </c>
      <c r="I54" s="131">
        <v>0.25</v>
      </c>
      <c r="J54" s="130" t="s">
        <v>60</v>
      </c>
      <c r="K54" s="130">
        <v>2</v>
      </c>
      <c r="L54" s="130">
        <v>0</v>
      </c>
      <c r="M54" s="130">
        <v>1</v>
      </c>
      <c r="N54" s="169">
        <v>0.182689239130674</v>
      </c>
      <c r="O54" s="131">
        <v>3.0672821692215298E-2</v>
      </c>
      <c r="P54" s="170">
        <v>0.78800000000000003</v>
      </c>
      <c r="Q54" s="170">
        <v>1E-3</v>
      </c>
      <c r="R54" s="131">
        <v>1.903590155E-3</v>
      </c>
      <c r="S54" s="130">
        <v>28.6</v>
      </c>
      <c r="T54" s="130">
        <v>14.9</v>
      </c>
      <c r="U54" s="130">
        <v>92.744399999999999</v>
      </c>
      <c r="V54" s="131">
        <v>93.5535</v>
      </c>
      <c r="W54" s="130">
        <v>58.330757339999998</v>
      </c>
      <c r="X54" s="130">
        <v>41.669242660000002</v>
      </c>
      <c r="Y54" s="130">
        <v>58.889813699999998</v>
      </c>
      <c r="Z54" s="131">
        <v>72.647293199999993</v>
      </c>
      <c r="AA54" s="170">
        <v>0.28699999999999998</v>
      </c>
      <c r="AB54" s="133">
        <v>3001878</v>
      </c>
      <c r="AC54" s="133">
        <v>88.83</v>
      </c>
      <c r="AD54" s="133">
        <v>18.89</v>
      </c>
      <c r="AE54" s="133">
        <v>4.3185207889220298E-2</v>
      </c>
      <c r="AF54" s="133">
        <v>0</v>
      </c>
      <c r="AG54" s="133">
        <v>0</v>
      </c>
      <c r="AH54" s="133">
        <v>4.540783226E-4</v>
      </c>
      <c r="AI54" s="133">
        <v>2.2800000000000001E-2</v>
      </c>
      <c r="AJ54" s="133">
        <v>55.7</v>
      </c>
      <c r="AK54" s="133">
        <v>10.8</v>
      </c>
      <c r="AL54" s="133">
        <v>2.3E-2</v>
      </c>
      <c r="AM54" s="133">
        <v>12824</v>
      </c>
      <c r="AN54" s="133">
        <v>137</v>
      </c>
      <c r="AO54" s="133">
        <v>4.9000000000000002E-2</v>
      </c>
      <c r="AP54" s="133">
        <v>0.04</v>
      </c>
      <c r="AQ54" s="133">
        <v>-5.2971247999999999E-2</v>
      </c>
      <c r="AR54" s="131">
        <v>9651.0854999999992</v>
      </c>
      <c r="AS54" s="131">
        <v>2.36</v>
      </c>
      <c r="AT54" s="133">
        <v>170</v>
      </c>
      <c r="AU54" s="133">
        <v>0</v>
      </c>
      <c r="AV54" s="133">
        <v>0.22222222222222221</v>
      </c>
      <c r="AW54" s="133">
        <v>0.68400000000000005</v>
      </c>
      <c r="AX54" s="133">
        <v>187.17</v>
      </c>
      <c r="AY54" s="133">
        <v>0.98299999999999998</v>
      </c>
      <c r="AZ54" s="133">
        <v>0.97299999999999998</v>
      </c>
      <c r="BA54" s="133">
        <v>12204.58416</v>
      </c>
      <c r="BB54" s="133">
        <v>1068.06</v>
      </c>
      <c r="BC54" s="133">
        <v>429796.41220000002</v>
      </c>
      <c r="BD54" s="133">
        <v>1378300</v>
      </c>
      <c r="BE54" s="172">
        <v>1354962.4072270701</v>
      </c>
    </row>
    <row r="55" spans="1:57">
      <c r="A55" s="224" t="s">
        <v>3</v>
      </c>
      <c r="B55" s="91" t="s">
        <v>733</v>
      </c>
      <c r="C55" s="79" t="s">
        <v>383</v>
      </c>
      <c r="D55" s="130">
        <v>0</v>
      </c>
      <c r="E55" s="130">
        <v>0</v>
      </c>
      <c r="F55" s="130">
        <v>0</v>
      </c>
      <c r="G55" s="130">
        <v>0</v>
      </c>
      <c r="H55" s="130">
        <v>3262.9607217640923</v>
      </c>
      <c r="I55" s="131">
        <v>0.25</v>
      </c>
      <c r="J55" s="130" t="s">
        <v>60</v>
      </c>
      <c r="K55" s="130">
        <v>2</v>
      </c>
      <c r="L55" s="130">
        <v>0</v>
      </c>
      <c r="M55" s="130">
        <v>1</v>
      </c>
      <c r="N55" s="169">
        <v>0.182689239130674</v>
      </c>
      <c r="O55" s="131">
        <v>3.0672821692215298E-2</v>
      </c>
      <c r="P55" s="170">
        <v>0.76866257699999996</v>
      </c>
      <c r="Q55" s="170">
        <v>1E-3</v>
      </c>
      <c r="R55" s="131">
        <v>1.903590155E-3</v>
      </c>
      <c r="S55" s="130">
        <v>0</v>
      </c>
      <c r="T55" s="130">
        <v>24.5</v>
      </c>
      <c r="U55" s="130">
        <v>88.260900000000007</v>
      </c>
      <c r="V55" s="131">
        <v>89.572500000000005</v>
      </c>
      <c r="W55" s="130">
        <v>61.927710840000003</v>
      </c>
      <c r="X55" s="130">
        <v>38.072289159999997</v>
      </c>
      <c r="Y55" s="130">
        <v>67.347529600000001</v>
      </c>
      <c r="Z55" s="131">
        <v>77.176983000000007</v>
      </c>
      <c r="AA55" s="170">
        <v>0.26900000000000002</v>
      </c>
      <c r="AB55" s="133">
        <v>3001878</v>
      </c>
      <c r="AC55" s="133">
        <v>88.83</v>
      </c>
      <c r="AD55" s="133">
        <v>18.89</v>
      </c>
      <c r="AE55" s="133">
        <v>4.3185207889220298E-2</v>
      </c>
      <c r="AF55" s="133">
        <v>3.4032898469999998E-6</v>
      </c>
      <c r="AG55" s="133">
        <v>0</v>
      </c>
      <c r="AH55" s="133">
        <v>4.540783226E-4</v>
      </c>
      <c r="AI55" s="133">
        <v>1.8100000000000002E-2</v>
      </c>
      <c r="AJ55" s="133">
        <v>61.2</v>
      </c>
      <c r="AK55" s="133">
        <v>14.1</v>
      </c>
      <c r="AL55" s="133">
        <v>1.4999999999999999E-2</v>
      </c>
      <c r="AM55" s="133">
        <v>0</v>
      </c>
      <c r="AN55" s="133">
        <v>137</v>
      </c>
      <c r="AO55" s="133">
        <v>4.9000000000000002E-2</v>
      </c>
      <c r="AP55" s="133">
        <v>0.04</v>
      </c>
      <c r="AQ55" s="133">
        <v>-5.2971247999999999E-2</v>
      </c>
      <c r="AR55" s="131">
        <v>6946.32</v>
      </c>
      <c r="AS55" s="131">
        <v>2.36</v>
      </c>
      <c r="AT55" s="133">
        <v>52</v>
      </c>
      <c r="AU55" s="133">
        <v>0</v>
      </c>
      <c r="AV55" s="133">
        <v>0.22222222222222221</v>
      </c>
      <c r="AW55" s="133">
        <v>0.80500000000000005</v>
      </c>
      <c r="AX55" s="133">
        <v>187.17</v>
      </c>
      <c r="AY55" s="133">
        <v>0.97099999999999997</v>
      </c>
      <c r="AZ55" s="133">
        <v>0.91599999999999993</v>
      </c>
      <c r="BA55" s="133">
        <v>11580.1906</v>
      </c>
      <c r="BB55" s="133">
        <v>1068.06</v>
      </c>
      <c r="BC55" s="133">
        <v>201073.34830000001</v>
      </c>
      <c r="BD55" s="133">
        <v>881500</v>
      </c>
      <c r="BE55" s="172">
        <v>850973.72635555605</v>
      </c>
    </row>
    <row r="56" spans="1:57">
      <c r="A56" s="224" t="s">
        <v>3</v>
      </c>
      <c r="B56" s="91" t="s">
        <v>315</v>
      </c>
      <c r="C56" s="79" t="s">
        <v>384</v>
      </c>
      <c r="D56" s="130">
        <v>0</v>
      </c>
      <c r="E56" s="130">
        <v>0</v>
      </c>
      <c r="F56" s="130">
        <v>0</v>
      </c>
      <c r="G56" s="130">
        <v>0</v>
      </c>
      <c r="H56" s="130">
        <v>9823.3813862190145</v>
      </c>
      <c r="I56" s="131">
        <v>0.1875</v>
      </c>
      <c r="J56" s="130" t="s">
        <v>60</v>
      </c>
      <c r="K56" s="130">
        <v>2</v>
      </c>
      <c r="L56" s="130">
        <v>0</v>
      </c>
      <c r="M56" s="130">
        <v>1</v>
      </c>
      <c r="N56" s="169">
        <v>0.182689239130674</v>
      </c>
      <c r="O56" s="131">
        <v>3.0672821692215298E-2</v>
      </c>
      <c r="P56" s="170">
        <v>0.76576196299999999</v>
      </c>
      <c r="Q56" s="170">
        <v>1E-3</v>
      </c>
      <c r="R56" s="131">
        <v>1.903590155E-3</v>
      </c>
      <c r="S56" s="130">
        <v>46.8</v>
      </c>
      <c r="T56" s="130">
        <v>49.8</v>
      </c>
      <c r="U56" s="130">
        <v>87.236099999999993</v>
      </c>
      <c r="V56" s="131">
        <v>89.174400000000006</v>
      </c>
      <c r="W56" s="130">
        <v>32.618025750000001</v>
      </c>
      <c r="X56" s="130">
        <v>67.381974249999999</v>
      </c>
      <c r="Y56" s="130">
        <v>65.743954299999999</v>
      </c>
      <c r="Z56" s="131">
        <v>74.220295100000001</v>
      </c>
      <c r="AA56" s="170">
        <v>0.223</v>
      </c>
      <c r="AB56" s="133">
        <v>3001878</v>
      </c>
      <c r="AC56" s="133">
        <v>88.83</v>
      </c>
      <c r="AD56" s="133">
        <v>18.89</v>
      </c>
      <c r="AE56" s="133">
        <v>4.3185207889220298E-2</v>
      </c>
      <c r="AF56" s="133">
        <v>0</v>
      </c>
      <c r="AG56" s="133">
        <v>0</v>
      </c>
      <c r="AH56" s="133">
        <v>4.540783226E-4</v>
      </c>
      <c r="AI56" s="133">
        <v>1.8E-3</v>
      </c>
      <c r="AJ56" s="133">
        <v>60.4</v>
      </c>
      <c r="AK56" s="133">
        <v>16.5</v>
      </c>
      <c r="AL56" s="133">
        <v>2.1000000000000001E-2</v>
      </c>
      <c r="AM56" s="133">
        <v>0</v>
      </c>
      <c r="AN56" s="133">
        <v>137</v>
      </c>
      <c r="AO56" s="133">
        <v>4.9000000000000002E-2</v>
      </c>
      <c r="AP56" s="133">
        <v>0.04</v>
      </c>
      <c r="AQ56" s="133">
        <v>-5.2971247999999999E-2</v>
      </c>
      <c r="AR56" s="131">
        <v>6845.16</v>
      </c>
      <c r="AS56" s="131">
        <v>2.36</v>
      </c>
      <c r="AT56" s="133">
        <v>49</v>
      </c>
      <c r="AU56" s="133">
        <v>0</v>
      </c>
      <c r="AV56" s="133">
        <v>0.22222222222222221</v>
      </c>
      <c r="AW56" s="133">
        <v>0.76700000000000002</v>
      </c>
      <c r="AX56" s="133">
        <v>187.17</v>
      </c>
      <c r="AY56" s="133">
        <v>0.98199999999999998</v>
      </c>
      <c r="AZ56" s="133">
        <v>0.91</v>
      </c>
      <c r="BA56" s="133">
        <v>4961.8181260000001</v>
      </c>
      <c r="BB56" s="133">
        <v>1068.06</v>
      </c>
      <c r="BC56" s="133">
        <v>229193.21729999999</v>
      </c>
      <c r="BD56" s="133">
        <v>753100</v>
      </c>
      <c r="BE56" s="172">
        <v>774979.00485743699</v>
      </c>
    </row>
    <row r="57" spans="1:57">
      <c r="A57" s="224" t="s">
        <v>3</v>
      </c>
      <c r="B57" s="91" t="s">
        <v>734</v>
      </c>
      <c r="C57" s="79" t="s">
        <v>385</v>
      </c>
      <c r="D57" s="130">
        <v>0</v>
      </c>
      <c r="E57" s="130">
        <v>0</v>
      </c>
      <c r="F57" s="130">
        <v>0</v>
      </c>
      <c r="G57" s="130">
        <v>0</v>
      </c>
      <c r="H57" s="130">
        <v>196.6296341990529</v>
      </c>
      <c r="I57" s="131">
        <v>0.375</v>
      </c>
      <c r="J57" s="130" t="s">
        <v>60</v>
      </c>
      <c r="K57" s="130">
        <v>2</v>
      </c>
      <c r="L57" s="130">
        <v>5</v>
      </c>
      <c r="M57" s="130">
        <v>1</v>
      </c>
      <c r="N57" s="169">
        <v>0.182689239130674</v>
      </c>
      <c r="O57" s="131">
        <v>3.0672821692215298E-2</v>
      </c>
      <c r="P57" s="170">
        <v>0.78993374199999999</v>
      </c>
      <c r="Q57" s="170">
        <v>1E-3</v>
      </c>
      <c r="R57" s="131">
        <v>1.903590155E-3</v>
      </c>
      <c r="S57" s="130">
        <v>5.2</v>
      </c>
      <c r="T57" s="130">
        <v>44.4</v>
      </c>
      <c r="U57" s="130">
        <v>89.029499999999999</v>
      </c>
      <c r="V57" s="131">
        <v>90.766800000000003</v>
      </c>
      <c r="W57" s="130">
        <v>60.444444439999998</v>
      </c>
      <c r="X57" s="130">
        <v>39.555555560000002</v>
      </c>
      <c r="Y57" s="130">
        <v>59.594897099999997</v>
      </c>
      <c r="Z57" s="131">
        <v>79.027109899999999</v>
      </c>
      <c r="AA57" s="170">
        <v>0.20300000000000001</v>
      </c>
      <c r="AB57" s="133">
        <v>3001878</v>
      </c>
      <c r="AC57" s="133">
        <v>88.83</v>
      </c>
      <c r="AD57" s="133">
        <v>18.89</v>
      </c>
      <c r="AE57" s="133">
        <v>4.3185207889220298E-2</v>
      </c>
      <c r="AF57" s="133">
        <v>0</v>
      </c>
      <c r="AG57" s="133">
        <v>0</v>
      </c>
      <c r="AH57" s="133">
        <v>4.540783226E-4</v>
      </c>
      <c r="AI57" s="133">
        <v>2.8E-3</v>
      </c>
      <c r="AJ57" s="133">
        <v>55.7</v>
      </c>
      <c r="AK57" s="133">
        <v>11.1</v>
      </c>
      <c r="AL57" s="133">
        <v>3.5999999999999997E-2</v>
      </c>
      <c r="AM57" s="133">
        <v>0</v>
      </c>
      <c r="AN57" s="133">
        <v>137</v>
      </c>
      <c r="AO57" s="133">
        <v>4.9000000000000002E-2</v>
      </c>
      <c r="AP57" s="133">
        <v>0.04</v>
      </c>
      <c r="AQ57" s="133">
        <v>-5.2971247999999999E-2</v>
      </c>
      <c r="AR57" s="131">
        <v>14014.875</v>
      </c>
      <c r="AS57" s="131">
        <v>2.36</v>
      </c>
      <c r="AT57" s="133">
        <v>0</v>
      </c>
      <c r="AU57" s="133">
        <v>0</v>
      </c>
      <c r="AV57" s="133">
        <v>0.22222222222222221</v>
      </c>
      <c r="AW57" s="133">
        <v>0.77900000000000003</v>
      </c>
      <c r="AX57" s="133">
        <v>187.17</v>
      </c>
      <c r="AY57" s="133">
        <v>0.873</v>
      </c>
      <c r="AZ57" s="133">
        <v>0.94700000000000006</v>
      </c>
      <c r="BA57" s="133">
        <v>3307.4874009999999</v>
      </c>
      <c r="BB57" s="133">
        <v>1068.06</v>
      </c>
      <c r="BC57" s="133">
        <v>166107.26699999999</v>
      </c>
      <c r="BD57" s="133">
        <v>606900</v>
      </c>
      <c r="BE57" s="172">
        <v>655862.87931352097</v>
      </c>
    </row>
    <row r="58" spans="1:57">
      <c r="A58" s="224" t="s">
        <v>3</v>
      </c>
      <c r="B58" s="91" t="s">
        <v>316</v>
      </c>
      <c r="C58" s="79" t="s">
        <v>386</v>
      </c>
      <c r="D58" s="130">
        <v>0</v>
      </c>
      <c r="E58" s="130">
        <v>0</v>
      </c>
      <c r="F58" s="130">
        <v>0</v>
      </c>
      <c r="G58" s="130">
        <v>0</v>
      </c>
      <c r="H58" s="130">
        <v>2340.0617705143782</v>
      </c>
      <c r="I58" s="131">
        <v>0.125</v>
      </c>
      <c r="J58" s="130" t="s">
        <v>60</v>
      </c>
      <c r="K58" s="130">
        <v>2</v>
      </c>
      <c r="L58" s="130">
        <v>0</v>
      </c>
      <c r="M58" s="130">
        <v>1</v>
      </c>
      <c r="N58" s="169">
        <v>0.182689239130674</v>
      </c>
      <c r="O58" s="131">
        <v>3.0672821692215298E-2</v>
      </c>
      <c r="P58" s="170">
        <v>0.75706012300000003</v>
      </c>
      <c r="Q58" s="170">
        <v>1E-3</v>
      </c>
      <c r="R58" s="131">
        <v>1.903590155E-3</v>
      </c>
      <c r="S58" s="130">
        <v>0</v>
      </c>
      <c r="T58" s="130">
        <v>9.3000000000000007</v>
      </c>
      <c r="U58" s="130">
        <v>82.368300000000005</v>
      </c>
      <c r="V58" s="131">
        <v>83.0702</v>
      </c>
      <c r="W58" s="130">
        <v>61.196987710000002</v>
      </c>
      <c r="X58" s="130">
        <v>38.803012289999998</v>
      </c>
      <c r="Y58" s="130">
        <v>65.344517600000003</v>
      </c>
      <c r="Z58" s="131">
        <v>77.829563699999994</v>
      </c>
      <c r="AA58" s="170">
        <v>0.28699999999999998</v>
      </c>
      <c r="AB58" s="133">
        <v>3001878</v>
      </c>
      <c r="AC58" s="133">
        <v>88.83</v>
      </c>
      <c r="AD58" s="133">
        <v>18.89</v>
      </c>
      <c r="AE58" s="133">
        <v>4.3185207889220298E-2</v>
      </c>
      <c r="AF58" s="133">
        <v>1.7488632390000001E-6</v>
      </c>
      <c r="AG58" s="133">
        <v>0</v>
      </c>
      <c r="AH58" s="133">
        <v>4.540783226E-4</v>
      </c>
      <c r="AI58" s="133">
        <v>1.3299999999999999E-2</v>
      </c>
      <c r="AJ58" s="133">
        <v>72.400000000000006</v>
      </c>
      <c r="AK58" s="133">
        <v>10.7</v>
      </c>
      <c r="AL58" s="133">
        <v>2.7E-2</v>
      </c>
      <c r="AM58" s="133">
        <v>1668</v>
      </c>
      <c r="AN58" s="133">
        <v>137</v>
      </c>
      <c r="AO58" s="133">
        <v>4.9000000000000002E-2</v>
      </c>
      <c r="AP58" s="133">
        <v>0.04</v>
      </c>
      <c r="AQ58" s="133">
        <v>-5.2971247999999999E-2</v>
      </c>
      <c r="AR58" s="131">
        <v>6727.14</v>
      </c>
      <c r="AS58" s="131">
        <v>2.36</v>
      </c>
      <c r="AT58" s="133">
        <v>50</v>
      </c>
      <c r="AU58" s="133">
        <v>0</v>
      </c>
      <c r="AV58" s="133">
        <v>0.22222222222222221</v>
      </c>
      <c r="AW58" s="133">
        <v>0.73299999999999998</v>
      </c>
      <c r="AX58" s="133">
        <v>187.17</v>
      </c>
      <c r="AY58" s="133">
        <v>0.98</v>
      </c>
      <c r="AZ58" s="133">
        <v>0.87599999999999989</v>
      </c>
      <c r="BA58" s="133">
        <v>7721.1949430000004</v>
      </c>
      <c r="BB58" s="133">
        <v>1068.06</v>
      </c>
      <c r="BC58" s="133">
        <v>98870.993350000004</v>
      </c>
      <c r="BD58" s="133">
        <v>571800</v>
      </c>
      <c r="BE58" s="172">
        <v>554385.15632289101</v>
      </c>
    </row>
    <row r="59" spans="1:57">
      <c r="A59" s="224" t="s">
        <v>3</v>
      </c>
      <c r="B59" s="91" t="s">
        <v>317</v>
      </c>
      <c r="C59" s="79" t="s">
        <v>387</v>
      </c>
      <c r="D59" s="130">
        <v>0</v>
      </c>
      <c r="E59" s="130">
        <v>0</v>
      </c>
      <c r="F59" s="130">
        <v>0</v>
      </c>
      <c r="G59" s="130">
        <v>0</v>
      </c>
      <c r="H59" s="130">
        <v>2513.1383953383447</v>
      </c>
      <c r="I59" s="131">
        <v>0.25</v>
      </c>
      <c r="J59" s="130" t="s">
        <v>60</v>
      </c>
      <c r="K59" s="130">
        <v>2</v>
      </c>
      <c r="L59" s="130">
        <v>0</v>
      </c>
      <c r="M59" s="130">
        <v>1</v>
      </c>
      <c r="N59" s="169">
        <v>0.182689239130674</v>
      </c>
      <c r="O59" s="131">
        <v>3.0672821692215298E-2</v>
      </c>
      <c r="P59" s="170">
        <v>0.78413251500000003</v>
      </c>
      <c r="Q59" s="170">
        <v>1E-3</v>
      </c>
      <c r="R59" s="131">
        <v>1.903590155E-3</v>
      </c>
      <c r="S59" s="130">
        <v>15.6</v>
      </c>
      <c r="T59" s="130">
        <v>9</v>
      </c>
      <c r="U59" s="130">
        <v>90.822900000000004</v>
      </c>
      <c r="V59" s="131">
        <v>91.430300000000003</v>
      </c>
      <c r="W59" s="130">
        <v>58.429047799999999</v>
      </c>
      <c r="X59" s="130">
        <v>41.570952200000001</v>
      </c>
      <c r="Y59" s="130">
        <v>64.406838300000004</v>
      </c>
      <c r="Z59" s="131">
        <v>78.813261100000005</v>
      </c>
      <c r="AA59" s="170">
        <v>0.224</v>
      </c>
      <c r="AB59" s="133">
        <v>3001878</v>
      </c>
      <c r="AC59" s="133">
        <v>88.83</v>
      </c>
      <c r="AD59" s="133">
        <v>18.89</v>
      </c>
      <c r="AE59" s="133">
        <v>4.3185207889220298E-2</v>
      </c>
      <c r="AF59" s="133">
        <v>0</v>
      </c>
      <c r="AG59" s="133">
        <v>0</v>
      </c>
      <c r="AH59" s="133">
        <v>4.540783226E-4</v>
      </c>
      <c r="AI59" s="133">
        <v>2.0899999999999998E-2</v>
      </c>
      <c r="AJ59" s="133">
        <v>53.5</v>
      </c>
      <c r="AK59" s="133">
        <v>9.9</v>
      </c>
      <c r="AL59" s="133">
        <v>1.7999999999999999E-2</v>
      </c>
      <c r="AM59" s="133">
        <v>2112</v>
      </c>
      <c r="AN59" s="133">
        <v>137</v>
      </c>
      <c r="AO59" s="133">
        <v>4.9000000000000002E-2</v>
      </c>
      <c r="AP59" s="133">
        <v>0.04</v>
      </c>
      <c r="AQ59" s="133">
        <v>-5.2971247999999999E-2</v>
      </c>
      <c r="AR59" s="131">
        <v>10379.859</v>
      </c>
      <c r="AS59" s="131">
        <v>2.36</v>
      </c>
      <c r="AT59" s="133">
        <v>25</v>
      </c>
      <c r="AU59" s="133">
        <v>0</v>
      </c>
      <c r="AV59" s="133">
        <v>0.22222222222222221</v>
      </c>
      <c r="AW59" s="133">
        <v>0.70799999999999996</v>
      </c>
      <c r="AX59" s="133">
        <v>187.17</v>
      </c>
      <c r="AY59" s="133">
        <v>0.99199999999999999</v>
      </c>
      <c r="AZ59" s="133">
        <v>0.95599999999999996</v>
      </c>
      <c r="BA59" s="133">
        <v>6357.110079</v>
      </c>
      <c r="BB59" s="133">
        <v>1068.06</v>
      </c>
      <c r="BC59" s="133">
        <v>125090.87820000001</v>
      </c>
      <c r="BD59" s="133">
        <v>755800</v>
      </c>
      <c r="BE59" s="172">
        <v>739841.48710430798</v>
      </c>
    </row>
    <row r="60" spans="1:57">
      <c r="A60" s="224" t="s">
        <v>3</v>
      </c>
      <c r="B60" s="91" t="s">
        <v>318</v>
      </c>
      <c r="C60" s="79" t="s">
        <v>388</v>
      </c>
      <c r="D60" s="130">
        <v>5113</v>
      </c>
      <c r="E60" s="130">
        <v>923</v>
      </c>
      <c r="F60" s="130">
        <v>349</v>
      </c>
      <c r="G60" s="130">
        <v>104</v>
      </c>
      <c r="H60" s="130">
        <v>16331.718593756408</v>
      </c>
      <c r="I60" s="131">
        <v>0.3125</v>
      </c>
      <c r="J60" s="130" t="s">
        <v>60</v>
      </c>
      <c r="K60" s="130">
        <v>2</v>
      </c>
      <c r="L60" s="130">
        <v>5</v>
      </c>
      <c r="M60" s="130">
        <v>1</v>
      </c>
      <c r="N60" s="169">
        <v>0.182689239130674</v>
      </c>
      <c r="O60" s="131">
        <v>3.0672821692215298E-2</v>
      </c>
      <c r="P60" s="170">
        <v>0.77446380400000003</v>
      </c>
      <c r="Q60" s="170">
        <v>1E-3</v>
      </c>
      <c r="R60" s="131">
        <v>1.903590155E-3</v>
      </c>
      <c r="S60" s="130">
        <v>11.4</v>
      </c>
      <c r="T60" s="130">
        <v>15.1</v>
      </c>
      <c r="U60" s="130">
        <v>81.855900000000005</v>
      </c>
      <c r="V60" s="131">
        <v>84.662599999999998</v>
      </c>
      <c r="W60" s="130">
        <v>25.971041140000001</v>
      </c>
      <c r="X60" s="130">
        <v>74.028958860000003</v>
      </c>
      <c r="Y60" s="130">
        <v>62.089540900000003</v>
      </c>
      <c r="Z60" s="131">
        <v>75.496984999999995</v>
      </c>
      <c r="AA60" s="170">
        <v>0.19700000000000001</v>
      </c>
      <c r="AB60" s="133">
        <v>3001878</v>
      </c>
      <c r="AC60" s="133">
        <v>88.83</v>
      </c>
      <c r="AD60" s="133">
        <v>18.89</v>
      </c>
      <c r="AE60" s="133">
        <v>4.3185207889220298E-2</v>
      </c>
      <c r="AF60" s="133">
        <v>1.083058385E-4</v>
      </c>
      <c r="AG60" s="133">
        <v>0</v>
      </c>
      <c r="AH60" s="133">
        <v>4.540783226E-4</v>
      </c>
      <c r="AI60" s="133">
        <v>6.4999999999999997E-3</v>
      </c>
      <c r="AJ60" s="133">
        <v>36.200000000000003</v>
      </c>
      <c r="AK60" s="133">
        <v>14.6</v>
      </c>
      <c r="AL60" s="133">
        <v>2.5000000000000001E-2</v>
      </c>
      <c r="AM60" s="133">
        <v>0</v>
      </c>
      <c r="AN60" s="133">
        <v>137</v>
      </c>
      <c r="AO60" s="133">
        <v>4.9000000000000002E-2</v>
      </c>
      <c r="AP60" s="133">
        <v>0.04</v>
      </c>
      <c r="AQ60" s="133">
        <v>-5.2971247999999999E-2</v>
      </c>
      <c r="AR60" s="131">
        <v>3834.8069999999998</v>
      </c>
      <c r="AS60" s="131">
        <v>2.36</v>
      </c>
      <c r="AT60" s="133">
        <v>53</v>
      </c>
      <c r="AU60" s="133">
        <v>0</v>
      </c>
      <c r="AV60" s="133">
        <v>0.22222222222222221</v>
      </c>
      <c r="AW60" s="133">
        <v>0.52500000000000002</v>
      </c>
      <c r="AX60" s="133">
        <v>187.17</v>
      </c>
      <c r="AY60" s="133">
        <v>0.99099999999999999</v>
      </c>
      <c r="AZ60" s="133">
        <v>0.87400000000000011</v>
      </c>
      <c r="BA60" s="133">
        <v>7324.0320670000001</v>
      </c>
      <c r="BB60" s="133">
        <v>1068.06</v>
      </c>
      <c r="BC60" s="133">
        <v>115871.9216</v>
      </c>
      <c r="BD60" s="133">
        <v>2788400</v>
      </c>
      <c r="BE60" s="172">
        <v>2937349.8995197699</v>
      </c>
    </row>
    <row r="61" spans="1:57">
      <c r="A61" s="225" t="s">
        <v>3</v>
      </c>
      <c r="B61" s="91" t="s">
        <v>319</v>
      </c>
      <c r="C61" s="79" t="s">
        <v>389</v>
      </c>
      <c r="D61" s="130">
        <v>0</v>
      </c>
      <c r="E61" s="130">
        <v>0</v>
      </c>
      <c r="F61" s="130">
        <v>0</v>
      </c>
      <c r="G61" s="130">
        <v>0</v>
      </c>
      <c r="H61" s="130">
        <v>6595.050577865376</v>
      </c>
      <c r="I61" s="131">
        <v>0.875</v>
      </c>
      <c r="J61" s="130" t="s">
        <v>60</v>
      </c>
      <c r="K61" s="130">
        <v>2</v>
      </c>
      <c r="L61" s="130">
        <v>0</v>
      </c>
      <c r="M61" s="130">
        <v>1</v>
      </c>
      <c r="N61" s="169">
        <v>0.182689239130674</v>
      </c>
      <c r="O61" s="131">
        <v>3.0672821692215298E-2</v>
      </c>
      <c r="P61" s="170">
        <v>0.780265031</v>
      </c>
      <c r="Q61" s="170">
        <v>1E-3</v>
      </c>
      <c r="R61" s="131">
        <v>1.903590155E-3</v>
      </c>
      <c r="S61" s="130">
        <v>7.7</v>
      </c>
      <c r="T61" s="130">
        <v>42.9</v>
      </c>
      <c r="U61" s="130">
        <v>89.67</v>
      </c>
      <c r="V61" s="131">
        <v>90.368700000000004</v>
      </c>
      <c r="W61" s="130">
        <v>47.41805119</v>
      </c>
      <c r="X61" s="130">
        <v>52.58194881</v>
      </c>
      <c r="Y61" s="130">
        <v>61.298652099999998</v>
      </c>
      <c r="Z61" s="131">
        <v>74.770586499999993</v>
      </c>
      <c r="AA61" s="170">
        <v>0.26700000000000002</v>
      </c>
      <c r="AB61" s="133">
        <v>3001878</v>
      </c>
      <c r="AC61" s="133">
        <v>88.83</v>
      </c>
      <c r="AD61" s="133">
        <v>18.89</v>
      </c>
      <c r="AE61" s="133">
        <v>4.3185207889220298E-2</v>
      </c>
      <c r="AF61" s="133">
        <v>1.587301587E-6</v>
      </c>
      <c r="AG61" s="133">
        <v>0</v>
      </c>
      <c r="AH61" s="133">
        <v>4.540783226E-4</v>
      </c>
      <c r="AI61" s="133">
        <v>7.1000000000000004E-3</v>
      </c>
      <c r="AJ61" s="133">
        <v>51.5</v>
      </c>
      <c r="AK61" s="133">
        <v>10.7</v>
      </c>
      <c r="AL61" s="133">
        <v>2.3E-2</v>
      </c>
      <c r="AM61" s="133">
        <v>0</v>
      </c>
      <c r="AN61" s="133">
        <v>137</v>
      </c>
      <c r="AO61" s="133">
        <v>4.9000000000000002E-2</v>
      </c>
      <c r="AP61" s="133">
        <v>0.04</v>
      </c>
      <c r="AQ61" s="133">
        <v>-5.2971247999999999E-2</v>
      </c>
      <c r="AR61" s="131">
        <v>12065.016</v>
      </c>
      <c r="AS61" s="131">
        <v>2.36</v>
      </c>
      <c r="AT61" s="133">
        <v>0</v>
      </c>
      <c r="AU61" s="133">
        <v>0</v>
      </c>
      <c r="AV61" s="133">
        <v>0.22222222222222221</v>
      </c>
      <c r="AW61" s="133">
        <v>0.71</v>
      </c>
      <c r="AX61" s="133">
        <v>187.17</v>
      </c>
      <c r="AY61" s="133">
        <v>0.96</v>
      </c>
      <c r="AZ61" s="133">
        <v>0.8909999999999999</v>
      </c>
      <c r="BA61" s="133">
        <v>8284.1962339999991</v>
      </c>
      <c r="BB61" s="133">
        <v>1068.06</v>
      </c>
      <c r="BC61" s="133">
        <v>154929.06020000001</v>
      </c>
      <c r="BD61" s="133">
        <v>630000</v>
      </c>
      <c r="BE61" s="172">
        <v>615141.99759236304</v>
      </c>
    </row>
    <row r="62" spans="1:57">
      <c r="A62" s="226" t="s">
        <v>5</v>
      </c>
      <c r="B62" s="285" t="s">
        <v>320</v>
      </c>
      <c r="C62" s="286" t="s">
        <v>390</v>
      </c>
      <c r="D62" s="287">
        <v>4355</v>
      </c>
      <c r="E62" s="287">
        <v>4355</v>
      </c>
      <c r="F62" s="287">
        <v>56035</v>
      </c>
      <c r="G62" s="287">
        <v>39570</v>
      </c>
      <c r="H62" s="287">
        <v>12534.30966287543</v>
      </c>
      <c r="I62" s="288">
        <v>0.3125</v>
      </c>
      <c r="J62" s="287">
        <v>0</v>
      </c>
      <c r="K62" s="287">
        <v>7</v>
      </c>
      <c r="L62" s="287">
        <v>7</v>
      </c>
      <c r="M62" s="287">
        <v>1</v>
      </c>
      <c r="N62" s="289">
        <v>0.71266280452025899</v>
      </c>
      <c r="O62" s="288">
        <v>0.51602560252970897</v>
      </c>
      <c r="P62" s="290">
        <v>0.54600000000000004</v>
      </c>
      <c r="Q62" s="290">
        <v>4.4999999999999998E-2</v>
      </c>
      <c r="R62" s="288">
        <v>0.26587041360000002</v>
      </c>
      <c r="S62" s="287">
        <v>35.1</v>
      </c>
      <c r="T62" s="287">
        <v>52.77</v>
      </c>
      <c r="U62" s="287">
        <v>95.05</v>
      </c>
      <c r="V62" s="288">
        <v>91.2</v>
      </c>
      <c r="W62" s="287">
        <v>19</v>
      </c>
      <c r="X62" s="287">
        <v>81</v>
      </c>
      <c r="Y62" s="287">
        <v>49.2</v>
      </c>
      <c r="Z62" s="288">
        <v>66.2</v>
      </c>
      <c r="AA62" s="290">
        <v>0.29399999999999998</v>
      </c>
      <c r="AB62" s="291">
        <v>31108662</v>
      </c>
      <c r="AC62" s="291">
        <v>390.52</v>
      </c>
      <c r="AD62" s="291">
        <v>178.95</v>
      </c>
      <c r="AE62" s="291">
        <v>3.11990615199338</v>
      </c>
      <c r="AF62" s="291">
        <v>2.7023143879999998E-4</v>
      </c>
      <c r="AG62" s="291">
        <v>0</v>
      </c>
      <c r="AH62" s="291">
        <v>2.3310305190000001E-3</v>
      </c>
      <c r="AI62" s="291">
        <v>0.02</v>
      </c>
      <c r="AJ62" s="291">
        <v>59.3</v>
      </c>
      <c r="AK62" s="291">
        <v>46</v>
      </c>
      <c r="AL62" s="291">
        <v>0.127</v>
      </c>
      <c r="AM62" s="291">
        <v>5727</v>
      </c>
      <c r="AN62" s="291">
        <v>97</v>
      </c>
      <c r="AO62" s="291">
        <v>0.33200000000000002</v>
      </c>
      <c r="AP62" s="291">
        <v>0.43</v>
      </c>
      <c r="AQ62" s="291">
        <v>-0.81939619799999996</v>
      </c>
      <c r="AR62" s="288">
        <v>932.9</v>
      </c>
      <c r="AS62" s="288">
        <v>-1.31</v>
      </c>
      <c r="AT62" s="291">
        <v>880</v>
      </c>
      <c r="AU62" s="291">
        <v>0.55555555555555558</v>
      </c>
      <c r="AV62" s="291">
        <v>1.2222222222222223</v>
      </c>
      <c r="AW62" s="291">
        <v>0.1898</v>
      </c>
      <c r="AX62" s="291">
        <v>98.59</v>
      </c>
      <c r="AY62" s="291">
        <v>0.95</v>
      </c>
      <c r="AZ62" s="291">
        <v>0.73799999999999999</v>
      </c>
      <c r="BA62" s="291">
        <v>2282.0597859999998</v>
      </c>
      <c r="BB62" s="291">
        <v>185.15</v>
      </c>
      <c r="BC62" s="291">
        <v>28460.502700000001</v>
      </c>
      <c r="BD62" s="291">
        <v>1922000</v>
      </c>
      <c r="BE62" s="293">
        <v>2068668.99436131</v>
      </c>
    </row>
    <row r="63" spans="1:57">
      <c r="A63" s="224" t="s">
        <v>5</v>
      </c>
      <c r="B63" s="294" t="s">
        <v>735</v>
      </c>
      <c r="C63" s="295" t="s">
        <v>391</v>
      </c>
      <c r="D63" s="296">
        <v>1607</v>
      </c>
      <c r="E63" s="296">
        <v>1607</v>
      </c>
      <c r="F63" s="296">
        <v>0</v>
      </c>
      <c r="G63" s="296">
        <v>0</v>
      </c>
      <c r="H63" s="296">
        <v>2420.7552152521589</v>
      </c>
      <c r="I63" s="297">
        <v>0.3125</v>
      </c>
      <c r="J63" s="296">
        <v>0</v>
      </c>
      <c r="K63" s="296">
        <v>7</v>
      </c>
      <c r="L63" s="296">
        <v>7</v>
      </c>
      <c r="M63" s="296">
        <v>1</v>
      </c>
      <c r="N63" s="298">
        <v>0.71266280452025899</v>
      </c>
      <c r="O63" s="297">
        <v>0.51602560252970897</v>
      </c>
      <c r="P63" s="299">
        <v>0.63296551700000003</v>
      </c>
      <c r="Q63" s="299">
        <v>2.1000000000000001E-2</v>
      </c>
      <c r="R63" s="297">
        <v>0.26587041360000002</v>
      </c>
      <c r="S63" s="296">
        <v>42.5</v>
      </c>
      <c r="T63" s="296">
        <v>26.32</v>
      </c>
      <c r="U63" s="296">
        <v>95.05</v>
      </c>
      <c r="V63" s="297">
        <v>91.2</v>
      </c>
      <c r="W63" s="296">
        <v>19</v>
      </c>
      <c r="X63" s="296">
        <v>81</v>
      </c>
      <c r="Y63" s="296">
        <v>49.2</v>
      </c>
      <c r="Z63" s="297">
        <v>66.2</v>
      </c>
      <c r="AA63" s="299">
        <v>0.28399999999999997</v>
      </c>
      <c r="AB63" s="300">
        <v>31108662</v>
      </c>
      <c r="AC63" s="300">
        <v>390.52</v>
      </c>
      <c r="AD63" s="300">
        <v>178.95</v>
      </c>
      <c r="AE63" s="300">
        <v>3.11990615199338</v>
      </c>
      <c r="AF63" s="300">
        <v>2.7023143879999998E-4</v>
      </c>
      <c r="AG63" s="300">
        <v>0</v>
      </c>
      <c r="AH63" s="300">
        <v>2.3310305190000001E-3</v>
      </c>
      <c r="AI63" s="300">
        <v>0.04</v>
      </c>
      <c r="AJ63" s="300">
        <v>68.599999999999994</v>
      </c>
      <c r="AK63" s="300">
        <v>29</v>
      </c>
      <c r="AL63" s="300">
        <v>9.2999999999999999E-2</v>
      </c>
      <c r="AM63" s="300">
        <v>0</v>
      </c>
      <c r="AN63" s="300">
        <v>97</v>
      </c>
      <c r="AO63" s="300">
        <v>0.33200000000000002</v>
      </c>
      <c r="AP63" s="300">
        <v>0.43</v>
      </c>
      <c r="AQ63" s="300">
        <v>-0.81939619799999996</v>
      </c>
      <c r="AR63" s="297">
        <v>2098.2871700000001</v>
      </c>
      <c r="AS63" s="297">
        <v>-1.31</v>
      </c>
      <c r="AT63" s="300">
        <v>100</v>
      </c>
      <c r="AU63" s="300">
        <v>0.55555555555555558</v>
      </c>
      <c r="AV63" s="300">
        <v>1.2222222222222223</v>
      </c>
      <c r="AW63" s="300">
        <v>0.1898</v>
      </c>
      <c r="AX63" s="300">
        <v>98.59</v>
      </c>
      <c r="AY63" s="300">
        <v>0.95</v>
      </c>
      <c r="AZ63" s="300">
        <v>0.73799999999999999</v>
      </c>
      <c r="BA63" s="300">
        <v>180.81898100000001</v>
      </c>
      <c r="BB63" s="300">
        <v>185.15</v>
      </c>
      <c r="BC63" s="300">
        <v>56.445762999999999</v>
      </c>
      <c r="BD63" s="300">
        <v>788800</v>
      </c>
      <c r="BE63" s="301">
        <v>763402.88400597102</v>
      </c>
    </row>
    <row r="64" spans="1:57">
      <c r="A64" s="224" t="s">
        <v>5</v>
      </c>
      <c r="B64" s="294" t="s">
        <v>736</v>
      </c>
      <c r="C64" s="295" t="s">
        <v>392</v>
      </c>
      <c r="D64" s="296">
        <v>441</v>
      </c>
      <c r="E64" s="296">
        <v>384</v>
      </c>
      <c r="F64" s="296">
        <v>138448</v>
      </c>
      <c r="G64" s="296">
        <v>138197</v>
      </c>
      <c r="H64" s="296">
        <v>3529.1827542738083</v>
      </c>
      <c r="I64" s="297">
        <v>0.125</v>
      </c>
      <c r="J64" s="296">
        <v>7122.8125</v>
      </c>
      <c r="K64" s="296">
        <v>7</v>
      </c>
      <c r="L64" s="296">
        <v>7</v>
      </c>
      <c r="M64" s="296">
        <v>7</v>
      </c>
      <c r="N64" s="298">
        <v>0.71266280452025899</v>
      </c>
      <c r="O64" s="297">
        <v>0.51602560252970897</v>
      </c>
      <c r="P64" s="299">
        <v>0.54420689700000002</v>
      </c>
      <c r="Q64" s="299">
        <v>4.8000000000000001E-2</v>
      </c>
      <c r="R64" s="297">
        <v>0.26587041360000002</v>
      </c>
      <c r="S64" s="296">
        <v>134</v>
      </c>
      <c r="T64" s="296">
        <v>14.89</v>
      </c>
      <c r="U64" s="296">
        <v>95.05</v>
      </c>
      <c r="V64" s="297">
        <v>91.2</v>
      </c>
      <c r="W64" s="296">
        <v>19</v>
      </c>
      <c r="X64" s="296">
        <v>81</v>
      </c>
      <c r="Y64" s="296">
        <v>49.2</v>
      </c>
      <c r="Z64" s="297">
        <v>66.2</v>
      </c>
      <c r="AA64" s="299">
        <v>0.25900000000000001</v>
      </c>
      <c r="AB64" s="300">
        <v>31108662</v>
      </c>
      <c r="AC64" s="300">
        <v>390.52</v>
      </c>
      <c r="AD64" s="300">
        <v>178.95</v>
      </c>
      <c r="AE64" s="300">
        <v>3.11990615199338</v>
      </c>
      <c r="AF64" s="300">
        <v>2.7023143879999998E-4</v>
      </c>
      <c r="AG64" s="300">
        <v>0</v>
      </c>
      <c r="AH64" s="300">
        <v>2.3310305190000001E-3</v>
      </c>
      <c r="AI64" s="300">
        <v>0.04</v>
      </c>
      <c r="AJ64" s="300">
        <v>112.7</v>
      </c>
      <c r="AK64" s="300">
        <v>37</v>
      </c>
      <c r="AL64" s="300">
        <v>0.13</v>
      </c>
      <c r="AM64" s="300">
        <v>13715</v>
      </c>
      <c r="AN64" s="300">
        <v>97</v>
      </c>
      <c r="AO64" s="300">
        <v>0.33200000000000002</v>
      </c>
      <c r="AP64" s="300">
        <v>0.43</v>
      </c>
      <c r="AQ64" s="300">
        <v>-0.81939619799999996</v>
      </c>
      <c r="AR64" s="297">
        <v>932.9</v>
      </c>
      <c r="AS64" s="297">
        <v>-1.31</v>
      </c>
      <c r="AT64" s="300">
        <v>340</v>
      </c>
      <c r="AU64" s="300">
        <v>0.55555555555555558</v>
      </c>
      <c r="AV64" s="300">
        <v>1.2222222222222223</v>
      </c>
      <c r="AW64" s="300">
        <v>0.1898</v>
      </c>
      <c r="AX64" s="300">
        <v>98.59</v>
      </c>
      <c r="AY64" s="300">
        <v>0.95</v>
      </c>
      <c r="AZ64" s="300">
        <v>0.73799999999999999</v>
      </c>
      <c r="BA64" s="300">
        <v>2922.1805829999998</v>
      </c>
      <c r="BB64" s="300">
        <v>185.15</v>
      </c>
      <c r="BC64" s="300">
        <v>63865.87657</v>
      </c>
      <c r="BD64" s="300">
        <v>214300</v>
      </c>
      <c r="BE64" s="301">
        <v>210100.29486786501</v>
      </c>
    </row>
    <row r="65" spans="1:57">
      <c r="A65" s="224" t="s">
        <v>5</v>
      </c>
      <c r="B65" s="294" t="s">
        <v>321</v>
      </c>
      <c r="C65" s="295" t="s">
        <v>393</v>
      </c>
      <c r="D65" s="296">
        <v>6422</v>
      </c>
      <c r="E65" s="296">
        <v>1241</v>
      </c>
      <c r="F65" s="296">
        <v>8140</v>
      </c>
      <c r="G65" s="296">
        <v>516</v>
      </c>
      <c r="H65" s="296">
        <v>15856.423701571408</v>
      </c>
      <c r="I65" s="297">
        <v>0.8125</v>
      </c>
      <c r="J65" s="296">
        <v>98765.25</v>
      </c>
      <c r="K65" s="296">
        <v>7</v>
      </c>
      <c r="L65" s="296">
        <v>7</v>
      </c>
      <c r="M65" s="296">
        <v>7</v>
      </c>
      <c r="N65" s="298">
        <v>0.71266280452025899</v>
      </c>
      <c r="O65" s="297">
        <v>0.51602560252970897</v>
      </c>
      <c r="P65" s="299">
        <v>0.55586206900000001</v>
      </c>
      <c r="Q65" s="299">
        <v>8.5999999999999993E-2</v>
      </c>
      <c r="R65" s="297">
        <v>0.26587041360000002</v>
      </c>
      <c r="S65" s="296">
        <v>13.8</v>
      </c>
      <c r="T65" s="296">
        <v>44.76</v>
      </c>
      <c r="U65" s="296">
        <v>95.05</v>
      </c>
      <c r="V65" s="297">
        <v>91.2</v>
      </c>
      <c r="W65" s="296">
        <v>19</v>
      </c>
      <c r="X65" s="296">
        <v>81</v>
      </c>
      <c r="Y65" s="296">
        <v>49.2</v>
      </c>
      <c r="Z65" s="297">
        <v>66.2</v>
      </c>
      <c r="AA65" s="299">
        <v>0.27400000000000002</v>
      </c>
      <c r="AB65" s="300">
        <v>31108662</v>
      </c>
      <c r="AC65" s="300">
        <v>390.52</v>
      </c>
      <c r="AD65" s="300">
        <v>178.95</v>
      </c>
      <c r="AE65" s="300">
        <v>3.11990615199338</v>
      </c>
      <c r="AF65" s="300">
        <v>2.7023143879999998E-4</v>
      </c>
      <c r="AG65" s="300">
        <v>0</v>
      </c>
      <c r="AH65" s="300">
        <v>2.3310305190000001E-3</v>
      </c>
      <c r="AI65" s="300">
        <v>0.02</v>
      </c>
      <c r="AJ65" s="300">
        <v>71.900000000000006</v>
      </c>
      <c r="AK65" s="300">
        <v>61</v>
      </c>
      <c r="AL65" s="300">
        <v>0.13500000000000001</v>
      </c>
      <c r="AM65" s="300">
        <v>13607</v>
      </c>
      <c r="AN65" s="300">
        <v>97</v>
      </c>
      <c r="AO65" s="300">
        <v>0.33200000000000002</v>
      </c>
      <c r="AP65" s="300">
        <v>0.43</v>
      </c>
      <c r="AQ65" s="300">
        <v>-0.81939619799999996</v>
      </c>
      <c r="AR65" s="297">
        <v>932.9</v>
      </c>
      <c r="AS65" s="297">
        <v>-1.31</v>
      </c>
      <c r="AT65" s="300">
        <v>440</v>
      </c>
      <c r="AU65" s="300">
        <v>0.55555555555555558</v>
      </c>
      <c r="AV65" s="300">
        <v>1.2222222222222223</v>
      </c>
      <c r="AW65" s="300">
        <v>0.1898</v>
      </c>
      <c r="AX65" s="300">
        <v>98.59</v>
      </c>
      <c r="AY65" s="300">
        <v>0.95</v>
      </c>
      <c r="AZ65" s="300">
        <v>0.73799999999999999</v>
      </c>
      <c r="BA65" s="300">
        <v>5023.2071139999998</v>
      </c>
      <c r="BB65" s="300">
        <v>185.15</v>
      </c>
      <c r="BC65" s="300">
        <v>24703.55199</v>
      </c>
      <c r="BD65" s="300">
        <v>2971500</v>
      </c>
      <c r="BE65" s="301">
        <v>3050544.7083930201</v>
      </c>
    </row>
    <row r="66" spans="1:57">
      <c r="A66" s="227" t="s">
        <v>5</v>
      </c>
      <c r="B66" s="303" t="s">
        <v>322</v>
      </c>
      <c r="C66" s="304" t="s">
        <v>394</v>
      </c>
      <c r="D66" s="305">
        <v>5104</v>
      </c>
      <c r="E66" s="305">
        <v>3989</v>
      </c>
      <c r="F66" s="305">
        <v>29981</v>
      </c>
      <c r="G66" s="305">
        <v>19464</v>
      </c>
      <c r="H66" s="305">
        <v>16148.839443766255</v>
      </c>
      <c r="I66" s="306">
        <v>0.25</v>
      </c>
      <c r="J66" s="305">
        <v>131614.6875</v>
      </c>
      <c r="K66" s="305">
        <v>7</v>
      </c>
      <c r="L66" s="305">
        <v>7</v>
      </c>
      <c r="M66" s="305">
        <v>1</v>
      </c>
      <c r="N66" s="307">
        <v>0.71266280452025899</v>
      </c>
      <c r="O66" s="306">
        <v>0.51602560252970897</v>
      </c>
      <c r="P66" s="308">
        <v>0.55675862099999995</v>
      </c>
      <c r="Q66" s="308">
        <v>3.3000000000000002E-2</v>
      </c>
      <c r="R66" s="306">
        <v>0.26587041360000002</v>
      </c>
      <c r="S66" s="305">
        <v>31.2</v>
      </c>
      <c r="T66" s="305">
        <v>53.9</v>
      </c>
      <c r="U66" s="305">
        <v>95.05</v>
      </c>
      <c r="V66" s="306">
        <v>91.2</v>
      </c>
      <c r="W66" s="305">
        <v>19</v>
      </c>
      <c r="X66" s="305">
        <v>81</v>
      </c>
      <c r="Y66" s="305">
        <v>49.2</v>
      </c>
      <c r="Z66" s="306">
        <v>66.2</v>
      </c>
      <c r="AA66" s="308">
        <v>0.28699999999999998</v>
      </c>
      <c r="AB66" s="309">
        <v>31108662</v>
      </c>
      <c r="AC66" s="309">
        <v>390.52</v>
      </c>
      <c r="AD66" s="309">
        <v>178.95</v>
      </c>
      <c r="AE66" s="309">
        <v>3.11990615199338</v>
      </c>
      <c r="AF66" s="309">
        <v>2.7023143879999998E-4</v>
      </c>
      <c r="AG66" s="309">
        <v>0</v>
      </c>
      <c r="AH66" s="309">
        <v>2.3310305190000001E-3</v>
      </c>
      <c r="AI66" s="309">
        <v>0.02</v>
      </c>
      <c r="AJ66" s="309">
        <v>40.200000000000003</v>
      </c>
      <c r="AK66" s="309">
        <v>40</v>
      </c>
      <c r="AL66" s="309">
        <v>0.127</v>
      </c>
      <c r="AM66" s="309">
        <v>1446</v>
      </c>
      <c r="AN66" s="309">
        <v>97</v>
      </c>
      <c r="AO66" s="309">
        <v>0.33200000000000002</v>
      </c>
      <c r="AP66" s="309">
        <v>0.43</v>
      </c>
      <c r="AQ66" s="309">
        <v>-0.81939619799999996</v>
      </c>
      <c r="AR66" s="306">
        <v>823.31046000000003</v>
      </c>
      <c r="AS66" s="306">
        <v>-1.31</v>
      </c>
      <c r="AT66" s="309">
        <v>635</v>
      </c>
      <c r="AU66" s="309">
        <v>0.55555555555555558</v>
      </c>
      <c r="AV66" s="309">
        <v>1.2222222222222223</v>
      </c>
      <c r="AW66" s="309">
        <v>0.1898</v>
      </c>
      <c r="AX66" s="309">
        <v>98.59</v>
      </c>
      <c r="AY66" s="309">
        <v>0.95</v>
      </c>
      <c r="AZ66" s="309">
        <v>0.73799999999999999</v>
      </c>
      <c r="BA66" s="309">
        <v>4782.0471399999997</v>
      </c>
      <c r="BB66" s="309">
        <v>185.15</v>
      </c>
      <c r="BC66" s="309">
        <v>25365.092379999998</v>
      </c>
      <c r="BD66" s="309">
        <v>2455500</v>
      </c>
      <c r="BE66" s="310">
        <v>2426001.6889677602</v>
      </c>
    </row>
    <row r="67" spans="1:57">
      <c r="A67" s="224" t="s">
        <v>6</v>
      </c>
      <c r="B67" s="91" t="s">
        <v>323</v>
      </c>
      <c r="C67" s="79" t="s">
        <v>395</v>
      </c>
      <c r="D67" s="130">
        <v>1850</v>
      </c>
      <c r="E67" s="130">
        <v>1739</v>
      </c>
      <c r="F67" s="130">
        <v>0</v>
      </c>
      <c r="G67" s="130">
        <v>0</v>
      </c>
      <c r="H67" s="130">
        <v>1228.4497382750792</v>
      </c>
      <c r="I67" s="131">
        <v>0.1875</v>
      </c>
      <c r="J67" s="130" t="s">
        <v>60</v>
      </c>
      <c r="K67" s="130">
        <v>2</v>
      </c>
      <c r="L67" s="130">
        <v>0</v>
      </c>
      <c r="M67" s="130">
        <v>7</v>
      </c>
      <c r="N67" s="169">
        <v>0.117345354996766</v>
      </c>
      <c r="O67" s="131">
        <v>2.4733057063594601E-2</v>
      </c>
      <c r="P67" s="170">
        <v>0.68752051713547202</v>
      </c>
      <c r="Q67" s="170">
        <v>0.02</v>
      </c>
      <c r="R67" s="131">
        <v>4.46247159E-4</v>
      </c>
      <c r="S67" s="130">
        <v>42</v>
      </c>
      <c r="T67" s="130">
        <v>47.2</v>
      </c>
      <c r="U67" s="130" t="s">
        <v>60</v>
      </c>
      <c r="V67" s="131" t="s">
        <v>60</v>
      </c>
      <c r="W67" s="130">
        <v>25.8</v>
      </c>
      <c r="X67" s="130">
        <v>74.2</v>
      </c>
      <c r="Y67" s="130">
        <v>64.2</v>
      </c>
      <c r="Z67" s="131">
        <v>91.8</v>
      </c>
      <c r="AA67" s="170">
        <v>0.28399999999999997</v>
      </c>
      <c r="AB67" s="133">
        <v>0</v>
      </c>
      <c r="AC67" s="133">
        <v>36.6</v>
      </c>
      <c r="AD67" s="133">
        <v>10.02</v>
      </c>
      <c r="AE67" s="133">
        <v>8.5291640791646695E-2</v>
      </c>
      <c r="AF67" s="133">
        <v>3.9686779719999999E-6</v>
      </c>
      <c r="AG67" s="133">
        <v>0</v>
      </c>
      <c r="AH67" s="133">
        <v>1.0875704060000001E-3</v>
      </c>
      <c r="AI67" s="133" t="s">
        <v>60</v>
      </c>
      <c r="AJ67" s="133">
        <v>70</v>
      </c>
      <c r="AK67" s="133">
        <v>51.4</v>
      </c>
      <c r="AL67" s="133">
        <v>5.2999999999999999E-2</v>
      </c>
      <c r="AM67" s="133" t="s">
        <v>60</v>
      </c>
      <c r="AN67" s="133">
        <v>129</v>
      </c>
      <c r="AO67" s="133">
        <v>4.9000000000000002E-2</v>
      </c>
      <c r="AP67" s="133">
        <v>0.02</v>
      </c>
      <c r="AQ67" s="133">
        <v>-0.874373913</v>
      </c>
      <c r="AR67" s="131">
        <v>7278.1283999999996</v>
      </c>
      <c r="AS67" s="131">
        <v>2.5099999999999998</v>
      </c>
      <c r="AT67" s="133">
        <v>170</v>
      </c>
      <c r="AU67" s="133">
        <v>0</v>
      </c>
      <c r="AV67" s="133">
        <v>0</v>
      </c>
      <c r="AW67" s="133">
        <v>0.14996999999999999</v>
      </c>
      <c r="AX67" s="133">
        <v>145.94</v>
      </c>
      <c r="AY67" s="133">
        <v>0.627</v>
      </c>
      <c r="AZ67" s="133">
        <v>0.60399999999999998</v>
      </c>
      <c r="BA67" s="133">
        <v>5315.6124</v>
      </c>
      <c r="BB67" s="133">
        <v>319.89999999999998</v>
      </c>
      <c r="BC67" s="133">
        <v>98641.20263</v>
      </c>
      <c r="BD67" s="133">
        <v>940000</v>
      </c>
      <c r="BE67" s="172">
        <v>878653.510884883</v>
      </c>
    </row>
    <row r="68" spans="1:57">
      <c r="A68" s="224" t="s">
        <v>6</v>
      </c>
      <c r="B68" s="91" t="s">
        <v>737</v>
      </c>
      <c r="C68" s="79" t="s">
        <v>396</v>
      </c>
      <c r="D68" s="130">
        <v>1408</v>
      </c>
      <c r="E68" s="130">
        <v>1408</v>
      </c>
      <c r="F68" s="130">
        <v>0</v>
      </c>
      <c r="G68" s="130">
        <v>0</v>
      </c>
      <c r="H68" s="130">
        <v>0</v>
      </c>
      <c r="I68" s="131">
        <v>0.1875</v>
      </c>
      <c r="J68" s="130" t="s">
        <v>60</v>
      </c>
      <c r="K68" s="130">
        <v>2</v>
      </c>
      <c r="L68" s="130">
        <v>0</v>
      </c>
      <c r="M68" s="130">
        <v>1</v>
      </c>
      <c r="N68" s="169">
        <v>0.117345354996766</v>
      </c>
      <c r="O68" s="131">
        <v>2.4733057063594601E-2</v>
      </c>
      <c r="P68" s="170">
        <v>0.68752051713547202</v>
      </c>
      <c r="Q68" s="170">
        <v>4.0000000000000001E-3</v>
      </c>
      <c r="R68" s="131">
        <v>4.46247159E-4</v>
      </c>
      <c r="S68" s="130">
        <v>42</v>
      </c>
      <c r="T68" s="130">
        <v>28.5</v>
      </c>
      <c r="U68" s="130" t="s">
        <v>60</v>
      </c>
      <c r="V68" s="131" t="s">
        <v>60</v>
      </c>
      <c r="W68" s="130">
        <v>25.8</v>
      </c>
      <c r="X68" s="130">
        <v>74.2</v>
      </c>
      <c r="Y68" s="130">
        <v>74.599999999999994</v>
      </c>
      <c r="Z68" s="131">
        <v>85</v>
      </c>
      <c r="AA68" s="170">
        <v>0.28399999999999997</v>
      </c>
      <c r="AB68" s="133">
        <v>0</v>
      </c>
      <c r="AC68" s="133">
        <v>36.6</v>
      </c>
      <c r="AD68" s="133">
        <v>10.02</v>
      </c>
      <c r="AE68" s="133">
        <v>8.5291640791646695E-2</v>
      </c>
      <c r="AF68" s="133">
        <v>3.9686779719999999E-6</v>
      </c>
      <c r="AG68" s="133">
        <v>0</v>
      </c>
      <c r="AH68" s="133">
        <v>1.0875704060000001E-3</v>
      </c>
      <c r="AI68" s="133" t="s">
        <v>60</v>
      </c>
      <c r="AJ68" s="133">
        <v>70</v>
      </c>
      <c r="AK68" s="133">
        <v>51.4</v>
      </c>
      <c r="AL68" s="133">
        <v>0.109</v>
      </c>
      <c r="AM68" s="133" t="s">
        <v>60</v>
      </c>
      <c r="AN68" s="133">
        <v>129</v>
      </c>
      <c r="AO68" s="133">
        <v>4.9000000000000002E-2</v>
      </c>
      <c r="AP68" s="133">
        <v>0.02</v>
      </c>
      <c r="AQ68" s="133">
        <v>-0.874373913</v>
      </c>
      <c r="AR68" s="131">
        <v>10437.802799999999</v>
      </c>
      <c r="AS68" s="131">
        <v>2.5099999999999998</v>
      </c>
      <c r="AT68" s="133">
        <v>858</v>
      </c>
      <c r="AU68" s="133">
        <v>0</v>
      </c>
      <c r="AV68" s="133">
        <v>0</v>
      </c>
      <c r="AW68" s="133">
        <v>0.14996999999999999</v>
      </c>
      <c r="AX68" s="133">
        <v>145.94</v>
      </c>
      <c r="AY68" s="133">
        <v>0.627</v>
      </c>
      <c r="AZ68" s="133">
        <v>0.60399999999999998</v>
      </c>
      <c r="BA68" s="133">
        <v>364.328506</v>
      </c>
      <c r="BB68" s="133">
        <v>319.89999999999998</v>
      </c>
      <c r="BC68" s="133">
        <v>76.934609760000001</v>
      </c>
      <c r="BD68" s="133">
        <v>872000</v>
      </c>
      <c r="BE68" s="172">
        <v>668884.42953109695</v>
      </c>
    </row>
    <row r="69" spans="1:57">
      <c r="A69" s="224" t="s">
        <v>6</v>
      </c>
      <c r="B69" s="91" t="s">
        <v>324</v>
      </c>
      <c r="C69" s="79" t="s">
        <v>397</v>
      </c>
      <c r="D69" s="130">
        <v>576</v>
      </c>
      <c r="E69" s="130">
        <v>495</v>
      </c>
      <c r="F69" s="130">
        <v>0</v>
      </c>
      <c r="G69" s="130">
        <v>0</v>
      </c>
      <c r="H69" s="130">
        <v>539.57830716633771</v>
      </c>
      <c r="I69" s="131">
        <v>0.1875</v>
      </c>
      <c r="J69" s="130" t="s">
        <v>60</v>
      </c>
      <c r="K69" s="130">
        <v>2</v>
      </c>
      <c r="L69" s="130">
        <v>0</v>
      </c>
      <c r="M69" s="130">
        <v>5</v>
      </c>
      <c r="N69" s="169">
        <v>0.117345354996766</v>
      </c>
      <c r="O69" s="131">
        <v>2.4733057063594601E-2</v>
      </c>
      <c r="P69" s="170">
        <v>0.68752051713547202</v>
      </c>
      <c r="Q69" s="170">
        <v>1.2999999999999999E-2</v>
      </c>
      <c r="R69" s="131">
        <v>4.46247159E-4</v>
      </c>
      <c r="S69" s="130">
        <v>42</v>
      </c>
      <c r="T69" s="130">
        <v>29.8</v>
      </c>
      <c r="U69" s="130" t="s">
        <v>60</v>
      </c>
      <c r="V69" s="131" t="s">
        <v>60</v>
      </c>
      <c r="W69" s="130">
        <v>25.8</v>
      </c>
      <c r="X69" s="130">
        <v>74.2</v>
      </c>
      <c r="Y69" s="130">
        <v>69.900000000000006</v>
      </c>
      <c r="Z69" s="131">
        <v>93.9</v>
      </c>
      <c r="AA69" s="170">
        <v>0.28399999999999997</v>
      </c>
      <c r="AB69" s="133">
        <v>0</v>
      </c>
      <c r="AC69" s="133">
        <v>36.6</v>
      </c>
      <c r="AD69" s="133">
        <v>10.02</v>
      </c>
      <c r="AE69" s="133">
        <v>8.5291640791646695E-2</v>
      </c>
      <c r="AF69" s="133">
        <v>3.9686779719999999E-6</v>
      </c>
      <c r="AG69" s="133">
        <v>0</v>
      </c>
      <c r="AH69" s="133">
        <v>1.0875704060000001E-3</v>
      </c>
      <c r="AI69" s="133" t="s">
        <v>60</v>
      </c>
      <c r="AJ69" s="133">
        <v>70</v>
      </c>
      <c r="AK69" s="133">
        <v>51.4</v>
      </c>
      <c r="AL69" s="133">
        <v>3.7999999999999999E-2</v>
      </c>
      <c r="AM69" s="133" t="s">
        <v>60</v>
      </c>
      <c r="AN69" s="133">
        <v>129</v>
      </c>
      <c r="AO69" s="133">
        <v>4.9000000000000002E-2</v>
      </c>
      <c r="AP69" s="133">
        <v>0.02</v>
      </c>
      <c r="AQ69" s="133">
        <v>-0.874373913</v>
      </c>
      <c r="AR69" s="131">
        <v>19998.581040000001</v>
      </c>
      <c r="AS69" s="131">
        <v>2.5099999999999998</v>
      </c>
      <c r="AT69" s="133">
        <v>309</v>
      </c>
      <c r="AU69" s="133">
        <v>0</v>
      </c>
      <c r="AV69" s="133">
        <v>0</v>
      </c>
      <c r="AW69" s="133">
        <v>0.14996999999999999</v>
      </c>
      <c r="AX69" s="133">
        <v>145.94</v>
      </c>
      <c r="AY69" s="133">
        <v>0.627</v>
      </c>
      <c r="AZ69" s="133">
        <v>0.60399999999999998</v>
      </c>
      <c r="BA69" s="133">
        <v>3417.1502999999998</v>
      </c>
      <c r="BB69" s="133">
        <v>319.89999999999998</v>
      </c>
      <c r="BC69" s="133">
        <v>133934.41279999999</v>
      </c>
      <c r="BD69" s="133">
        <v>554000</v>
      </c>
      <c r="BE69" s="172">
        <v>449562.32342237199</v>
      </c>
    </row>
    <row r="70" spans="1:57">
      <c r="A70" s="224" t="s">
        <v>6</v>
      </c>
      <c r="B70" s="91" t="s">
        <v>325</v>
      </c>
      <c r="C70" s="79" t="s">
        <v>398</v>
      </c>
      <c r="D70" s="130">
        <v>2327</v>
      </c>
      <c r="E70" s="130">
        <v>0</v>
      </c>
      <c r="F70" s="130">
        <v>0</v>
      </c>
      <c r="G70" s="130">
        <v>0</v>
      </c>
      <c r="H70" s="130">
        <v>3554.4473982404447</v>
      </c>
      <c r="I70" s="131">
        <v>0.1875</v>
      </c>
      <c r="J70" s="130" t="s">
        <v>60</v>
      </c>
      <c r="K70" s="130">
        <v>2</v>
      </c>
      <c r="L70" s="130">
        <v>0</v>
      </c>
      <c r="M70" s="130">
        <v>1</v>
      </c>
      <c r="N70" s="169">
        <v>0.117345354996766</v>
      </c>
      <c r="O70" s="131">
        <v>2.4733057063594601E-2</v>
      </c>
      <c r="P70" s="170">
        <v>0.68752051713547202</v>
      </c>
      <c r="Q70" s="170">
        <v>3.5000000000000003E-2</v>
      </c>
      <c r="R70" s="131">
        <v>4.46247159E-4</v>
      </c>
      <c r="S70" s="130">
        <v>42</v>
      </c>
      <c r="T70" s="130">
        <v>37.299999999999997</v>
      </c>
      <c r="U70" s="130" t="s">
        <v>60</v>
      </c>
      <c r="V70" s="131" t="s">
        <v>60</v>
      </c>
      <c r="W70" s="130">
        <v>25.8</v>
      </c>
      <c r="X70" s="130">
        <v>74.2</v>
      </c>
      <c r="Y70" s="130">
        <v>63.3</v>
      </c>
      <c r="Z70" s="131">
        <v>92.6</v>
      </c>
      <c r="AA70" s="170">
        <v>0.28399999999999997</v>
      </c>
      <c r="AB70" s="133">
        <v>0</v>
      </c>
      <c r="AC70" s="133">
        <v>36.6</v>
      </c>
      <c r="AD70" s="133">
        <v>10.02</v>
      </c>
      <c r="AE70" s="133">
        <v>8.5291640791646695E-2</v>
      </c>
      <c r="AF70" s="133">
        <v>3.9686779719999999E-6</v>
      </c>
      <c r="AG70" s="133">
        <v>0</v>
      </c>
      <c r="AH70" s="133">
        <v>1.0875704060000001E-3</v>
      </c>
      <c r="AI70" s="133" t="s">
        <v>60</v>
      </c>
      <c r="AJ70" s="133">
        <v>70</v>
      </c>
      <c r="AK70" s="133">
        <v>51.4</v>
      </c>
      <c r="AL70" s="133">
        <v>0.05</v>
      </c>
      <c r="AM70" s="133" t="s">
        <v>60</v>
      </c>
      <c r="AN70" s="133">
        <v>129</v>
      </c>
      <c r="AO70" s="133">
        <v>4.9000000000000002E-2</v>
      </c>
      <c r="AP70" s="133">
        <v>0.02</v>
      </c>
      <c r="AQ70" s="133">
        <v>-0.874373913</v>
      </c>
      <c r="AR70" s="131">
        <v>2408.2648800000002</v>
      </c>
      <c r="AS70" s="131">
        <v>2.5099999999999998</v>
      </c>
      <c r="AT70" s="133">
        <v>830</v>
      </c>
      <c r="AU70" s="133">
        <v>0</v>
      </c>
      <c r="AV70" s="133">
        <v>0</v>
      </c>
      <c r="AW70" s="133">
        <v>0.14996999999999999</v>
      </c>
      <c r="AX70" s="133">
        <v>145.94</v>
      </c>
      <c r="AY70" s="133">
        <v>0.627</v>
      </c>
      <c r="AZ70" s="133">
        <v>0.60399999999999998</v>
      </c>
      <c r="BA70" s="133">
        <v>1884.780199</v>
      </c>
      <c r="BB70" s="133">
        <v>319.89999999999998</v>
      </c>
      <c r="BC70" s="133">
        <v>73475.851729999995</v>
      </c>
      <c r="BD70" s="133">
        <v>1370400</v>
      </c>
      <c r="BE70" s="172">
        <v>1107368.3261124899</v>
      </c>
    </row>
    <row r="71" spans="1:57">
      <c r="A71" s="224" t="s">
        <v>6</v>
      </c>
      <c r="B71" s="91" t="s">
        <v>326</v>
      </c>
      <c r="C71" s="79" t="s">
        <v>399</v>
      </c>
      <c r="D71" s="130">
        <v>2263</v>
      </c>
      <c r="E71" s="130">
        <v>13</v>
      </c>
      <c r="F71" s="130">
        <v>0</v>
      </c>
      <c r="G71" s="130">
        <v>0</v>
      </c>
      <c r="H71" s="130">
        <v>19676.402049076103</v>
      </c>
      <c r="I71" s="131">
        <v>0.125</v>
      </c>
      <c r="J71" s="130" t="s">
        <v>60</v>
      </c>
      <c r="K71" s="130">
        <v>2</v>
      </c>
      <c r="L71" s="130">
        <v>0</v>
      </c>
      <c r="M71" s="130">
        <v>1</v>
      </c>
      <c r="N71" s="169">
        <v>0.117345354996766</v>
      </c>
      <c r="O71" s="131">
        <v>2.4733057063594601E-2</v>
      </c>
      <c r="P71" s="170">
        <v>0.68752051713547202</v>
      </c>
      <c r="Q71" s="170">
        <v>2.9000000000000001E-2</v>
      </c>
      <c r="R71" s="131">
        <v>4.46247159E-4</v>
      </c>
      <c r="S71" s="130">
        <v>42</v>
      </c>
      <c r="T71" s="130">
        <v>42.3</v>
      </c>
      <c r="U71" s="130" t="s">
        <v>60</v>
      </c>
      <c r="V71" s="131" t="s">
        <v>60</v>
      </c>
      <c r="W71" s="130">
        <v>25.8</v>
      </c>
      <c r="X71" s="130">
        <v>74.2</v>
      </c>
      <c r="Y71" s="130">
        <v>67.900000000000006</v>
      </c>
      <c r="Z71" s="131">
        <v>89.9</v>
      </c>
      <c r="AA71" s="170">
        <v>0.28399999999999997</v>
      </c>
      <c r="AB71" s="133">
        <v>0</v>
      </c>
      <c r="AC71" s="133">
        <v>36.6</v>
      </c>
      <c r="AD71" s="133">
        <v>10.02</v>
      </c>
      <c r="AE71" s="133">
        <v>8.5291640791646695E-2</v>
      </c>
      <c r="AF71" s="133">
        <v>3.9686779719999999E-6</v>
      </c>
      <c r="AG71" s="133">
        <v>0</v>
      </c>
      <c r="AH71" s="133">
        <v>1.0875704060000001E-3</v>
      </c>
      <c r="AI71" s="133" t="s">
        <v>60</v>
      </c>
      <c r="AJ71" s="133">
        <v>70</v>
      </c>
      <c r="AK71" s="133">
        <v>51.4</v>
      </c>
      <c r="AL71" s="133">
        <v>3.6000000000000004E-2</v>
      </c>
      <c r="AM71" s="133" t="s">
        <v>60</v>
      </c>
      <c r="AN71" s="133">
        <v>129</v>
      </c>
      <c r="AO71" s="133">
        <v>4.9000000000000002E-2</v>
      </c>
      <c r="AP71" s="133">
        <v>0.02</v>
      </c>
      <c r="AQ71" s="133">
        <v>-0.874373913</v>
      </c>
      <c r="AR71" s="131">
        <v>7721.324928</v>
      </c>
      <c r="AS71" s="131">
        <v>2.5099999999999998</v>
      </c>
      <c r="AT71" s="133">
        <v>507</v>
      </c>
      <c r="AU71" s="133">
        <v>0</v>
      </c>
      <c r="AV71" s="133">
        <v>0</v>
      </c>
      <c r="AW71" s="133">
        <v>0.14996999999999999</v>
      </c>
      <c r="AX71" s="133">
        <v>145.94</v>
      </c>
      <c r="AY71" s="133">
        <v>0.627</v>
      </c>
      <c r="AZ71" s="133">
        <v>0.60399999999999998</v>
      </c>
      <c r="BA71" s="133">
        <v>3508.8795479999999</v>
      </c>
      <c r="BB71" s="133">
        <v>319.89999999999998</v>
      </c>
      <c r="BC71" s="133">
        <v>97059.76324</v>
      </c>
      <c r="BD71" s="133">
        <v>1334500</v>
      </c>
      <c r="BE71" s="172">
        <v>1075121.0429175401</v>
      </c>
    </row>
    <row r="72" spans="1:57">
      <c r="A72" s="225" t="s">
        <v>6</v>
      </c>
      <c r="B72" s="91" t="s">
        <v>327</v>
      </c>
      <c r="C72" s="79" t="s">
        <v>400</v>
      </c>
      <c r="D72" s="130">
        <v>2209</v>
      </c>
      <c r="E72" s="130">
        <v>0</v>
      </c>
      <c r="F72" s="130">
        <v>0</v>
      </c>
      <c r="G72" s="130">
        <v>0</v>
      </c>
      <c r="H72" s="130">
        <v>5445.0166470935701</v>
      </c>
      <c r="I72" s="131">
        <v>0.8125</v>
      </c>
      <c r="J72" s="130" t="s">
        <v>60</v>
      </c>
      <c r="K72" s="130">
        <v>2</v>
      </c>
      <c r="L72" s="130">
        <v>0</v>
      </c>
      <c r="M72" s="130">
        <v>7</v>
      </c>
      <c r="N72" s="169">
        <v>0.117345354996766</v>
      </c>
      <c r="O72" s="131">
        <v>2.4733057063594601E-2</v>
      </c>
      <c r="P72" s="170">
        <v>0.68752051713547202</v>
      </c>
      <c r="Q72" s="170">
        <v>2.8000000000000001E-2</v>
      </c>
      <c r="R72" s="131">
        <v>4.46247159E-4</v>
      </c>
      <c r="S72" s="130">
        <v>42</v>
      </c>
      <c r="T72" s="130">
        <v>35.299999999999997</v>
      </c>
      <c r="U72" s="130" t="s">
        <v>60</v>
      </c>
      <c r="V72" s="131" t="s">
        <v>60</v>
      </c>
      <c r="W72" s="130">
        <v>25.8</v>
      </c>
      <c r="X72" s="130">
        <v>74.2</v>
      </c>
      <c r="Y72" s="130">
        <v>69.3</v>
      </c>
      <c r="Z72" s="131">
        <v>91.4</v>
      </c>
      <c r="AA72" s="170">
        <v>0.28399999999999997</v>
      </c>
      <c r="AB72" s="133">
        <v>0</v>
      </c>
      <c r="AC72" s="133">
        <v>36.6</v>
      </c>
      <c r="AD72" s="133">
        <v>10.02</v>
      </c>
      <c r="AE72" s="133">
        <v>8.5291640791646695E-2</v>
      </c>
      <c r="AF72" s="133">
        <v>3.9686779719999999E-6</v>
      </c>
      <c r="AG72" s="133">
        <v>0</v>
      </c>
      <c r="AH72" s="133">
        <v>1.0875704060000001E-3</v>
      </c>
      <c r="AI72" s="133" t="s">
        <v>60</v>
      </c>
      <c r="AJ72" s="133">
        <v>70</v>
      </c>
      <c r="AK72" s="133">
        <v>51.4</v>
      </c>
      <c r="AL72" s="133">
        <v>7.5999999999999998E-2</v>
      </c>
      <c r="AM72" s="133" t="s">
        <v>60</v>
      </c>
      <c r="AN72" s="133">
        <v>129</v>
      </c>
      <c r="AO72" s="133">
        <v>4.9000000000000002E-2</v>
      </c>
      <c r="AP72" s="133">
        <v>0.02</v>
      </c>
      <c r="AQ72" s="133">
        <v>-0.874373913</v>
      </c>
      <c r="AR72" s="131">
        <v>5581.1323679999996</v>
      </c>
      <c r="AS72" s="131">
        <v>2.5099999999999998</v>
      </c>
      <c r="AT72" s="133">
        <v>891</v>
      </c>
      <c r="AU72" s="133">
        <v>0</v>
      </c>
      <c r="AV72" s="133">
        <v>0</v>
      </c>
      <c r="AW72" s="133">
        <v>0.14996999999999999</v>
      </c>
      <c r="AX72" s="133">
        <v>145.94</v>
      </c>
      <c r="AY72" s="133">
        <v>0.627</v>
      </c>
      <c r="AZ72" s="133">
        <v>0.60399999999999998</v>
      </c>
      <c r="BA72" s="133">
        <v>4384.7548260000003</v>
      </c>
      <c r="BB72" s="133">
        <v>319.89999999999998</v>
      </c>
      <c r="BC72" s="133">
        <v>86404.755390000006</v>
      </c>
      <c r="BD72" s="133">
        <v>1480400</v>
      </c>
      <c r="BE72" s="172">
        <v>1193328.0407839799</v>
      </c>
    </row>
    <row r="73" spans="1:57">
      <c r="A73" s="226" t="s">
        <v>7</v>
      </c>
      <c r="B73" s="285" t="s">
        <v>738</v>
      </c>
      <c r="C73" s="286" t="s">
        <v>401</v>
      </c>
      <c r="D73" s="287">
        <v>5890</v>
      </c>
      <c r="E73" s="287">
        <v>5890</v>
      </c>
      <c r="F73" s="287">
        <v>0</v>
      </c>
      <c r="G73" s="287">
        <v>0</v>
      </c>
      <c r="H73" s="287">
        <v>16996.000480566108</v>
      </c>
      <c r="I73" s="288">
        <v>0.3125</v>
      </c>
      <c r="J73" s="287">
        <v>0</v>
      </c>
      <c r="K73" s="287">
        <v>7</v>
      </c>
      <c r="L73" s="287">
        <v>7</v>
      </c>
      <c r="M73" s="287">
        <v>1</v>
      </c>
      <c r="N73" s="289">
        <v>0.56331962278822401</v>
      </c>
      <c r="O73" s="288">
        <v>0.41343477311047799</v>
      </c>
      <c r="P73" s="290">
        <v>0.66254940699999998</v>
      </c>
      <c r="Q73" s="290">
        <v>7.0000000000000001E-3</v>
      </c>
      <c r="R73" s="288">
        <v>4.576464266E-2</v>
      </c>
      <c r="S73" s="287">
        <v>17.7</v>
      </c>
      <c r="T73" s="287">
        <v>22.2</v>
      </c>
      <c r="U73" s="287">
        <v>100</v>
      </c>
      <c r="V73" s="288">
        <v>99.9</v>
      </c>
      <c r="W73" s="287">
        <v>16</v>
      </c>
      <c r="X73" s="287">
        <v>84</v>
      </c>
      <c r="Y73" s="287">
        <v>54.19</v>
      </c>
      <c r="Z73" s="288">
        <v>65.849999999999994</v>
      </c>
      <c r="AA73" s="290">
        <v>0.27400000000000002</v>
      </c>
      <c r="AB73" s="291">
        <v>8819050</v>
      </c>
      <c r="AC73" s="291">
        <v>293.22000000000003</v>
      </c>
      <c r="AD73" s="291">
        <v>97.77</v>
      </c>
      <c r="AE73" s="291">
        <v>0.49611728505761199</v>
      </c>
      <c r="AF73" s="291">
        <v>3.4491095169999998E-6</v>
      </c>
      <c r="AG73" s="291">
        <v>0</v>
      </c>
      <c r="AH73" s="291">
        <v>2.794842453E-3</v>
      </c>
      <c r="AI73" s="291">
        <v>2.1899999999999999E-2</v>
      </c>
      <c r="AJ73" s="291">
        <v>44</v>
      </c>
      <c r="AK73" s="291">
        <v>15</v>
      </c>
      <c r="AL73" s="291">
        <v>1.2E-2</v>
      </c>
      <c r="AM73" s="291" t="s">
        <v>60</v>
      </c>
      <c r="AN73" s="291">
        <v>122</v>
      </c>
      <c r="AO73" s="291">
        <v>4.9000000000000002E-2</v>
      </c>
      <c r="AP73" s="291">
        <v>0.09</v>
      </c>
      <c r="AQ73" s="291">
        <v>-0.68205475800000004</v>
      </c>
      <c r="AR73" s="288">
        <v>1425.2315000000001</v>
      </c>
      <c r="AS73" s="288">
        <v>2.52</v>
      </c>
      <c r="AT73" s="292">
        <v>1740</v>
      </c>
      <c r="AU73" s="291">
        <v>0.1111111111111111</v>
      </c>
      <c r="AV73" s="291">
        <v>0</v>
      </c>
      <c r="AW73" s="291">
        <v>0.215</v>
      </c>
      <c r="AX73" s="291">
        <v>60.6</v>
      </c>
      <c r="AY73" s="291">
        <v>1</v>
      </c>
      <c r="AZ73" s="291">
        <v>0.89599999999999991</v>
      </c>
      <c r="BA73" s="291">
        <v>2439.372946</v>
      </c>
      <c r="BB73" s="291">
        <v>339.61</v>
      </c>
      <c r="BC73" s="291">
        <v>4425.0500320000001</v>
      </c>
      <c r="BD73" s="291">
        <v>2857300</v>
      </c>
      <c r="BE73" s="293">
        <v>2797823.94053793</v>
      </c>
    </row>
    <row r="74" spans="1:57">
      <c r="A74" s="224" t="s">
        <v>7</v>
      </c>
      <c r="B74" s="294" t="s">
        <v>328</v>
      </c>
      <c r="C74" s="295" t="s">
        <v>402</v>
      </c>
      <c r="D74" s="296">
        <v>3731</v>
      </c>
      <c r="E74" s="296">
        <v>3727</v>
      </c>
      <c r="F74" s="296">
        <v>0</v>
      </c>
      <c r="G74" s="296">
        <v>0</v>
      </c>
      <c r="H74" s="296">
        <v>7884.4103091241896</v>
      </c>
      <c r="I74" s="297">
        <v>0.4375</v>
      </c>
      <c r="J74" s="296">
        <v>0</v>
      </c>
      <c r="K74" s="296">
        <v>7</v>
      </c>
      <c r="L74" s="296">
        <v>0</v>
      </c>
      <c r="M74" s="296">
        <v>1</v>
      </c>
      <c r="N74" s="298">
        <v>0.56331962278822401</v>
      </c>
      <c r="O74" s="297">
        <v>0.41343477311047799</v>
      </c>
      <c r="P74" s="299">
        <v>0.68567193699999995</v>
      </c>
      <c r="Q74" s="299">
        <v>4.0000000000000001E-3</v>
      </c>
      <c r="R74" s="297">
        <v>4.576464266E-2</v>
      </c>
      <c r="S74" s="296">
        <v>10.4</v>
      </c>
      <c r="T74" s="296">
        <v>21.5</v>
      </c>
      <c r="U74" s="296">
        <v>99.9</v>
      </c>
      <c r="V74" s="297">
        <v>100</v>
      </c>
      <c r="W74" s="296">
        <v>16</v>
      </c>
      <c r="X74" s="296">
        <v>84</v>
      </c>
      <c r="Y74" s="296">
        <v>54.19</v>
      </c>
      <c r="Z74" s="297">
        <v>65.849999999999994</v>
      </c>
      <c r="AA74" s="299">
        <v>0.27400000000000002</v>
      </c>
      <c r="AB74" s="300">
        <v>8819050</v>
      </c>
      <c r="AC74" s="300">
        <v>293.22000000000003</v>
      </c>
      <c r="AD74" s="300">
        <v>97.77</v>
      </c>
      <c r="AE74" s="300">
        <v>0.49611728505761199</v>
      </c>
      <c r="AF74" s="300">
        <v>3.4491095169999998E-6</v>
      </c>
      <c r="AG74" s="300">
        <v>0</v>
      </c>
      <c r="AH74" s="300">
        <v>2.794842453E-3</v>
      </c>
      <c r="AI74" s="300">
        <v>9.7000000000000003E-3</v>
      </c>
      <c r="AJ74" s="300">
        <v>39.5</v>
      </c>
      <c r="AK74" s="300">
        <v>13.3</v>
      </c>
      <c r="AL74" s="300">
        <v>8.9999999999999993E-3</v>
      </c>
      <c r="AM74" s="300" t="s">
        <v>60</v>
      </c>
      <c r="AN74" s="300">
        <v>122</v>
      </c>
      <c r="AO74" s="300">
        <v>4.9000000000000002E-2</v>
      </c>
      <c r="AP74" s="300">
        <v>0.09</v>
      </c>
      <c r="AQ74" s="300">
        <v>-0.68205475800000004</v>
      </c>
      <c r="AR74" s="297">
        <v>2029.181</v>
      </c>
      <c r="AS74" s="297">
        <v>2.52</v>
      </c>
      <c r="AT74" s="300">
        <v>251</v>
      </c>
      <c r="AU74" s="300">
        <v>0.1111111111111111</v>
      </c>
      <c r="AV74" s="300">
        <v>0</v>
      </c>
      <c r="AW74" s="300">
        <v>0.23899999999999999</v>
      </c>
      <c r="AX74" s="300">
        <v>65.7</v>
      </c>
      <c r="AY74" s="300">
        <v>1</v>
      </c>
      <c r="AZ74" s="300">
        <v>0.89599999999999991</v>
      </c>
      <c r="BA74" s="300">
        <v>2933.469012</v>
      </c>
      <c r="BB74" s="300">
        <v>339.61</v>
      </c>
      <c r="BC74" s="300">
        <v>40428.274649999999</v>
      </c>
      <c r="BD74" s="300">
        <v>1785400</v>
      </c>
      <c r="BE74" s="301">
        <v>1772303.5070857101</v>
      </c>
    </row>
    <row r="75" spans="1:57">
      <c r="A75" s="224" t="s">
        <v>7</v>
      </c>
      <c r="B75" s="294" t="s">
        <v>329</v>
      </c>
      <c r="C75" s="295" t="s">
        <v>403</v>
      </c>
      <c r="D75" s="296">
        <v>6859</v>
      </c>
      <c r="E75" s="296">
        <v>6859</v>
      </c>
      <c r="F75" s="296">
        <v>0</v>
      </c>
      <c r="G75" s="296">
        <v>0</v>
      </c>
      <c r="H75" s="296">
        <v>19965.042917116425</v>
      </c>
      <c r="I75" s="297">
        <v>0.1875</v>
      </c>
      <c r="J75" s="296">
        <v>0</v>
      </c>
      <c r="K75" s="296">
        <v>7</v>
      </c>
      <c r="L75" s="296">
        <v>0</v>
      </c>
      <c r="M75" s="296">
        <v>1</v>
      </c>
      <c r="N75" s="298">
        <v>0.56331962278822401</v>
      </c>
      <c r="O75" s="297">
        <v>0.41343477311047799</v>
      </c>
      <c r="P75" s="299">
        <v>0.66966403200000002</v>
      </c>
      <c r="Q75" s="299">
        <v>7.0000000000000001E-3</v>
      </c>
      <c r="R75" s="297">
        <v>4.576464266E-2</v>
      </c>
      <c r="S75" s="296">
        <v>18.3</v>
      </c>
      <c r="T75" s="296">
        <v>25.4</v>
      </c>
      <c r="U75" s="296">
        <v>99.5</v>
      </c>
      <c r="V75" s="297">
        <v>99.6</v>
      </c>
      <c r="W75" s="296">
        <v>16</v>
      </c>
      <c r="X75" s="296">
        <v>84</v>
      </c>
      <c r="Y75" s="296">
        <v>54.19</v>
      </c>
      <c r="Z75" s="297">
        <v>65.849999999999994</v>
      </c>
      <c r="AA75" s="299">
        <v>0.27400000000000002</v>
      </c>
      <c r="AB75" s="300">
        <v>8819050</v>
      </c>
      <c r="AC75" s="300">
        <v>293.22000000000003</v>
      </c>
      <c r="AD75" s="300">
        <v>97.77</v>
      </c>
      <c r="AE75" s="300">
        <v>0.49611728505761199</v>
      </c>
      <c r="AF75" s="300">
        <v>3.4491095169999998E-6</v>
      </c>
      <c r="AG75" s="300">
        <v>0</v>
      </c>
      <c r="AH75" s="300">
        <v>2.794842453E-3</v>
      </c>
      <c r="AI75" s="300">
        <v>1.04E-2</v>
      </c>
      <c r="AJ75" s="300">
        <v>36.9</v>
      </c>
      <c r="AK75" s="300">
        <v>12.4</v>
      </c>
      <c r="AL75" s="300">
        <v>0.01</v>
      </c>
      <c r="AM75" s="300" t="s">
        <v>60</v>
      </c>
      <c r="AN75" s="300">
        <v>122</v>
      </c>
      <c r="AO75" s="300">
        <v>4.9000000000000002E-2</v>
      </c>
      <c r="AP75" s="300">
        <v>0.09</v>
      </c>
      <c r="AQ75" s="300">
        <v>-0.68205475800000004</v>
      </c>
      <c r="AR75" s="297">
        <v>1249.5944999999999</v>
      </c>
      <c r="AS75" s="297">
        <v>2.52</v>
      </c>
      <c r="AT75" s="300">
        <v>499</v>
      </c>
      <c r="AU75" s="300">
        <v>0.1111111111111111</v>
      </c>
      <c r="AV75" s="300">
        <v>0</v>
      </c>
      <c r="AW75" s="300">
        <v>0.21600000000000003</v>
      </c>
      <c r="AX75" s="300">
        <v>62.1</v>
      </c>
      <c r="AY75" s="300">
        <v>1</v>
      </c>
      <c r="AZ75" s="300">
        <v>0.89599999999999991</v>
      </c>
      <c r="BA75" s="300">
        <v>3244.6419219999998</v>
      </c>
      <c r="BB75" s="300">
        <v>339.61</v>
      </c>
      <c r="BC75" s="300">
        <v>6403.7320989999998</v>
      </c>
      <c r="BD75" s="300">
        <v>3444900</v>
      </c>
      <c r="BE75" s="301">
        <v>3258131.2340075299</v>
      </c>
    </row>
    <row r="76" spans="1:57">
      <c r="A76" s="224" t="s">
        <v>7</v>
      </c>
      <c r="B76" s="294" t="s">
        <v>739</v>
      </c>
      <c r="C76" s="295" t="s">
        <v>404</v>
      </c>
      <c r="D76" s="296">
        <v>2377</v>
      </c>
      <c r="E76" s="296">
        <v>3</v>
      </c>
      <c r="F76" s="296">
        <v>0</v>
      </c>
      <c r="G76" s="296">
        <v>0</v>
      </c>
      <c r="H76" s="296">
        <v>7064.2466475120918</v>
      </c>
      <c r="I76" s="297">
        <v>0.875</v>
      </c>
      <c r="J76" s="296">
        <v>0</v>
      </c>
      <c r="K76" s="296">
        <v>7</v>
      </c>
      <c r="L76" s="296">
        <v>0</v>
      </c>
      <c r="M76" s="296">
        <v>1</v>
      </c>
      <c r="N76" s="298">
        <v>0.56331962278822401</v>
      </c>
      <c r="O76" s="297">
        <v>0.41343477311047799</v>
      </c>
      <c r="P76" s="299">
        <v>0.67411067199999997</v>
      </c>
      <c r="Q76" s="299">
        <v>1.0999999999999999E-2</v>
      </c>
      <c r="R76" s="297">
        <v>4.576464266E-2</v>
      </c>
      <c r="S76" s="296">
        <v>16.7</v>
      </c>
      <c r="T76" s="296">
        <v>13.2</v>
      </c>
      <c r="U76" s="296">
        <v>99.9</v>
      </c>
      <c r="V76" s="297">
        <v>100</v>
      </c>
      <c r="W76" s="296">
        <v>16</v>
      </c>
      <c r="X76" s="296">
        <v>84</v>
      </c>
      <c r="Y76" s="296">
        <v>54.19</v>
      </c>
      <c r="Z76" s="297">
        <v>65.849999999999994</v>
      </c>
      <c r="AA76" s="299">
        <v>0.27400000000000002</v>
      </c>
      <c r="AB76" s="300">
        <v>8819050</v>
      </c>
      <c r="AC76" s="300">
        <v>293.22000000000003</v>
      </c>
      <c r="AD76" s="300">
        <v>97.77</v>
      </c>
      <c r="AE76" s="300">
        <v>0.49611728505761199</v>
      </c>
      <c r="AF76" s="300">
        <v>3.4491095169999998E-6</v>
      </c>
      <c r="AG76" s="300">
        <v>0</v>
      </c>
      <c r="AH76" s="300">
        <v>2.794842453E-3</v>
      </c>
      <c r="AI76" s="300">
        <v>5.8999999999999999E-3</v>
      </c>
      <c r="AJ76" s="300">
        <v>39.9</v>
      </c>
      <c r="AK76" s="300">
        <v>13.3</v>
      </c>
      <c r="AL76" s="300">
        <v>6.0000000000000001E-3</v>
      </c>
      <c r="AM76" s="300" t="s">
        <v>60</v>
      </c>
      <c r="AN76" s="300">
        <v>122</v>
      </c>
      <c r="AO76" s="300">
        <v>4.9000000000000002E-2</v>
      </c>
      <c r="AP76" s="300">
        <v>0.09</v>
      </c>
      <c r="AQ76" s="300">
        <v>-0.68205475800000004</v>
      </c>
      <c r="AR76" s="297">
        <v>1187.8405</v>
      </c>
      <c r="AS76" s="297">
        <v>2.52</v>
      </c>
      <c r="AT76" s="302">
        <v>2262</v>
      </c>
      <c r="AU76" s="300">
        <v>0.1111111111111111</v>
      </c>
      <c r="AV76" s="300">
        <v>0</v>
      </c>
      <c r="AW76" s="300">
        <v>0.214</v>
      </c>
      <c r="AX76" s="300">
        <v>57.6</v>
      </c>
      <c r="AY76" s="300">
        <v>1</v>
      </c>
      <c r="AZ76" s="300">
        <v>0.89599999999999991</v>
      </c>
      <c r="BA76" s="300">
        <v>3055.052455</v>
      </c>
      <c r="BB76" s="300">
        <v>339.61</v>
      </c>
      <c r="BC76" s="300">
        <v>21374.307680000002</v>
      </c>
      <c r="BD76" s="300">
        <v>1250100</v>
      </c>
      <c r="BE76" s="301">
        <v>1129116.6679111701</v>
      </c>
    </row>
    <row r="77" spans="1:57">
      <c r="A77" s="224" t="s">
        <v>7</v>
      </c>
      <c r="B77" s="294" t="s">
        <v>740</v>
      </c>
      <c r="C77" s="295" t="s">
        <v>405</v>
      </c>
      <c r="D77" s="296">
        <v>3277</v>
      </c>
      <c r="E77" s="296">
        <v>1036</v>
      </c>
      <c r="F77" s="296">
        <v>0</v>
      </c>
      <c r="G77" s="296">
        <v>0</v>
      </c>
      <c r="H77" s="296">
        <v>21795.461968734511</v>
      </c>
      <c r="I77" s="297">
        <v>1</v>
      </c>
      <c r="J77" s="296">
        <v>19006</v>
      </c>
      <c r="K77" s="296">
        <v>7</v>
      </c>
      <c r="L77" s="296">
        <v>0</v>
      </c>
      <c r="M77" s="296">
        <v>1</v>
      </c>
      <c r="N77" s="298">
        <v>0.56331962278822401</v>
      </c>
      <c r="O77" s="297">
        <v>0.41343477311047799</v>
      </c>
      <c r="P77" s="299">
        <v>0.62875494099999996</v>
      </c>
      <c r="Q77" s="299">
        <v>6.0000000000000001E-3</v>
      </c>
      <c r="R77" s="297">
        <v>4.576464266E-2</v>
      </c>
      <c r="S77" s="296">
        <v>22</v>
      </c>
      <c r="T77" s="296">
        <v>25.7</v>
      </c>
      <c r="U77" s="296">
        <v>99.7</v>
      </c>
      <c r="V77" s="297">
        <v>99.6</v>
      </c>
      <c r="W77" s="296">
        <v>16</v>
      </c>
      <c r="X77" s="296">
        <v>84</v>
      </c>
      <c r="Y77" s="296">
        <v>54.19</v>
      </c>
      <c r="Z77" s="297">
        <v>65.849999999999994</v>
      </c>
      <c r="AA77" s="299">
        <v>0.27400000000000002</v>
      </c>
      <c r="AB77" s="300">
        <v>8819050</v>
      </c>
      <c r="AC77" s="300">
        <v>293.22000000000003</v>
      </c>
      <c r="AD77" s="300">
        <v>97.77</v>
      </c>
      <c r="AE77" s="300">
        <v>0.49611728505761199</v>
      </c>
      <c r="AF77" s="300">
        <v>3.4491095169999998E-6</v>
      </c>
      <c r="AG77" s="300">
        <v>0</v>
      </c>
      <c r="AH77" s="300">
        <v>2.794842453E-3</v>
      </c>
      <c r="AI77" s="300">
        <v>6.4000000000000003E-3</v>
      </c>
      <c r="AJ77" s="300">
        <v>93.2</v>
      </c>
      <c r="AK77" s="300">
        <v>16.100000000000001</v>
      </c>
      <c r="AL77" s="300">
        <v>1.0999999999999999E-2</v>
      </c>
      <c r="AM77" s="300" t="s">
        <v>60</v>
      </c>
      <c r="AN77" s="300">
        <v>122</v>
      </c>
      <c r="AO77" s="300">
        <v>4.9000000000000002E-2</v>
      </c>
      <c r="AP77" s="300">
        <v>0.09</v>
      </c>
      <c r="AQ77" s="300">
        <v>-0.68205475800000004</v>
      </c>
      <c r="AR77" s="297">
        <v>971.85550000000001</v>
      </c>
      <c r="AS77" s="297">
        <v>2.52</v>
      </c>
      <c r="AT77" s="300">
        <v>872</v>
      </c>
      <c r="AU77" s="300">
        <v>0.1111111111111111</v>
      </c>
      <c r="AV77" s="300">
        <v>0</v>
      </c>
      <c r="AW77" s="300">
        <v>0.28199999999999997</v>
      </c>
      <c r="AX77" s="300">
        <v>67.7</v>
      </c>
      <c r="AY77" s="300">
        <v>1</v>
      </c>
      <c r="AZ77" s="300">
        <v>0.89599999999999991</v>
      </c>
      <c r="BA77" s="300">
        <v>5200.1769020000002</v>
      </c>
      <c r="BB77" s="300">
        <v>339.61</v>
      </c>
      <c r="BC77" s="300">
        <v>164834.46100000001</v>
      </c>
      <c r="BD77" s="300">
        <v>1763100</v>
      </c>
      <c r="BE77" s="301">
        <v>1639511.5353174901</v>
      </c>
    </row>
    <row r="78" spans="1:57">
      <c r="A78" s="224" t="s">
        <v>7</v>
      </c>
      <c r="B78" s="294" t="s">
        <v>330</v>
      </c>
      <c r="C78" s="295" t="s">
        <v>406</v>
      </c>
      <c r="D78" s="296">
        <v>5139</v>
      </c>
      <c r="E78" s="296">
        <v>5139</v>
      </c>
      <c r="F78" s="296">
        <v>0</v>
      </c>
      <c r="G78" s="296">
        <v>0</v>
      </c>
      <c r="H78" s="296">
        <v>18623.198008733063</v>
      </c>
      <c r="I78" s="297">
        <v>0.375</v>
      </c>
      <c r="J78" s="296">
        <v>0</v>
      </c>
      <c r="K78" s="296">
        <v>7</v>
      </c>
      <c r="L78" s="296">
        <v>0</v>
      </c>
      <c r="M78" s="296">
        <v>1</v>
      </c>
      <c r="N78" s="298">
        <v>0.56331962278822401</v>
      </c>
      <c r="O78" s="297">
        <v>0.41343477311047799</v>
      </c>
      <c r="P78" s="299">
        <v>0.64832015799999998</v>
      </c>
      <c r="Q78" s="299">
        <v>7.0000000000000001E-3</v>
      </c>
      <c r="R78" s="297">
        <v>4.576464266E-2</v>
      </c>
      <c r="S78" s="296">
        <v>11.2</v>
      </c>
      <c r="T78" s="296">
        <v>27.7</v>
      </c>
      <c r="U78" s="296">
        <v>99.8</v>
      </c>
      <c r="V78" s="297">
        <v>99.9</v>
      </c>
      <c r="W78" s="296">
        <v>16</v>
      </c>
      <c r="X78" s="296">
        <v>84</v>
      </c>
      <c r="Y78" s="296">
        <v>54.19</v>
      </c>
      <c r="Z78" s="297">
        <v>65.849999999999994</v>
      </c>
      <c r="AA78" s="299">
        <v>0.27400000000000002</v>
      </c>
      <c r="AB78" s="300">
        <v>8819050</v>
      </c>
      <c r="AC78" s="300">
        <v>293.22000000000003</v>
      </c>
      <c r="AD78" s="300">
        <v>97.77</v>
      </c>
      <c r="AE78" s="300">
        <v>0.49611728505761199</v>
      </c>
      <c r="AF78" s="300">
        <v>3.4491095169999998E-6</v>
      </c>
      <c r="AG78" s="300">
        <v>0</v>
      </c>
      <c r="AH78" s="300">
        <v>2.794842453E-3</v>
      </c>
      <c r="AI78" s="300">
        <v>7.1999999999999998E-3</v>
      </c>
      <c r="AJ78" s="300">
        <v>40.1</v>
      </c>
      <c r="AK78" s="300">
        <v>14.5</v>
      </c>
      <c r="AL78" s="300">
        <v>2.7E-2</v>
      </c>
      <c r="AM78" s="300" t="s">
        <v>60</v>
      </c>
      <c r="AN78" s="300">
        <v>122</v>
      </c>
      <c r="AO78" s="300">
        <v>4.9000000000000002E-2</v>
      </c>
      <c r="AP78" s="300">
        <v>0.09</v>
      </c>
      <c r="AQ78" s="300">
        <v>-0.68205475800000004</v>
      </c>
      <c r="AR78" s="297">
        <v>1068.1054999999999</v>
      </c>
      <c r="AS78" s="297">
        <v>2.52</v>
      </c>
      <c r="AT78" s="302">
        <v>1740</v>
      </c>
      <c r="AU78" s="300">
        <v>0.1111111111111111</v>
      </c>
      <c r="AV78" s="300">
        <v>0</v>
      </c>
      <c r="AW78" s="300">
        <v>0.20300000000000001</v>
      </c>
      <c r="AX78" s="300">
        <v>57.5</v>
      </c>
      <c r="AY78" s="300">
        <v>1</v>
      </c>
      <c r="AZ78" s="300">
        <v>0.89599999999999991</v>
      </c>
      <c r="BA78" s="300">
        <v>2680.4035779999999</v>
      </c>
      <c r="BB78" s="300">
        <v>339.61</v>
      </c>
      <c r="BC78" s="300">
        <v>7483.0636539999996</v>
      </c>
      <c r="BD78" s="300">
        <v>2554200</v>
      </c>
      <c r="BE78" s="301">
        <v>2440966.4418599098</v>
      </c>
    </row>
    <row r="79" spans="1:57">
      <c r="A79" s="224" t="s">
        <v>7</v>
      </c>
      <c r="B79" s="294" t="s">
        <v>741</v>
      </c>
      <c r="C79" s="295" t="s">
        <v>407</v>
      </c>
      <c r="D79" s="296">
        <v>3008</v>
      </c>
      <c r="E79" s="296">
        <v>2454</v>
      </c>
      <c r="F79" s="296">
        <v>0</v>
      </c>
      <c r="G79" s="296">
        <v>0</v>
      </c>
      <c r="H79" s="296">
        <v>6819.8964929858421</v>
      </c>
      <c r="I79" s="297">
        <v>0.25</v>
      </c>
      <c r="J79" s="296">
        <v>0</v>
      </c>
      <c r="K79" s="296">
        <v>7</v>
      </c>
      <c r="L79" s="296">
        <v>0</v>
      </c>
      <c r="M79" s="296">
        <v>1</v>
      </c>
      <c r="N79" s="298">
        <v>0.56331962278822401</v>
      </c>
      <c r="O79" s="297">
        <v>0.41343477311047799</v>
      </c>
      <c r="P79" s="299">
        <v>0.67233201600000003</v>
      </c>
      <c r="Q79" s="299">
        <v>4.0000000000000001E-3</v>
      </c>
      <c r="R79" s="297">
        <v>4.576464266E-2</v>
      </c>
      <c r="S79" s="296">
        <v>19.899999999999999</v>
      </c>
      <c r="T79" s="296">
        <v>16</v>
      </c>
      <c r="U79" s="296">
        <v>100</v>
      </c>
      <c r="V79" s="297">
        <v>99.9</v>
      </c>
      <c r="W79" s="296">
        <v>16</v>
      </c>
      <c r="X79" s="296">
        <v>84</v>
      </c>
      <c r="Y79" s="296">
        <v>54.19</v>
      </c>
      <c r="Z79" s="297">
        <v>65.849999999999994</v>
      </c>
      <c r="AA79" s="299">
        <v>0.27400000000000002</v>
      </c>
      <c r="AB79" s="300">
        <v>8819050</v>
      </c>
      <c r="AC79" s="300">
        <v>293.22000000000003</v>
      </c>
      <c r="AD79" s="300">
        <v>97.77</v>
      </c>
      <c r="AE79" s="300">
        <v>0.49611728505761199</v>
      </c>
      <c r="AF79" s="300">
        <v>3.4491095169999998E-6</v>
      </c>
      <c r="AG79" s="300">
        <v>0</v>
      </c>
      <c r="AH79" s="300">
        <v>2.794842453E-3</v>
      </c>
      <c r="AI79" s="300">
        <v>5.1000000000000004E-3</v>
      </c>
      <c r="AJ79" s="300">
        <v>36.1</v>
      </c>
      <c r="AK79" s="300">
        <v>12</v>
      </c>
      <c r="AL79" s="300">
        <v>1.2E-2</v>
      </c>
      <c r="AM79" s="300" t="s">
        <v>60</v>
      </c>
      <c r="AN79" s="300">
        <v>122</v>
      </c>
      <c r="AO79" s="300">
        <v>4.9000000000000002E-2</v>
      </c>
      <c r="AP79" s="300">
        <v>0.09</v>
      </c>
      <c r="AQ79" s="300">
        <v>-0.68205475800000004</v>
      </c>
      <c r="AR79" s="297">
        <v>3755.6365000000001</v>
      </c>
      <c r="AS79" s="297">
        <v>2.52</v>
      </c>
      <c r="AT79" s="300">
        <v>103</v>
      </c>
      <c r="AU79" s="300">
        <v>0.1111111111111111</v>
      </c>
      <c r="AV79" s="300">
        <v>0</v>
      </c>
      <c r="AW79" s="300">
        <v>0.3</v>
      </c>
      <c r="AX79" s="300">
        <v>80.3</v>
      </c>
      <c r="AY79" s="300">
        <v>1</v>
      </c>
      <c r="AZ79" s="300">
        <v>0.89599999999999991</v>
      </c>
      <c r="BA79" s="300">
        <v>4954.2376690000001</v>
      </c>
      <c r="BB79" s="300">
        <v>339.61</v>
      </c>
      <c r="BC79" s="300">
        <v>112179.2049</v>
      </c>
      <c r="BD79" s="300">
        <v>913200</v>
      </c>
      <c r="BE79" s="301">
        <v>1428804.3835118799</v>
      </c>
    </row>
    <row r="80" spans="1:57">
      <c r="A80" s="224" t="s">
        <v>7</v>
      </c>
      <c r="B80" s="294" t="s">
        <v>742</v>
      </c>
      <c r="C80" s="295" t="s">
        <v>408</v>
      </c>
      <c r="D80" s="296">
        <v>5991</v>
      </c>
      <c r="E80" s="296">
        <v>3071</v>
      </c>
      <c r="F80" s="296">
        <v>0</v>
      </c>
      <c r="G80" s="296">
        <v>0</v>
      </c>
      <c r="H80" s="296">
        <v>14573.845588073105</v>
      </c>
      <c r="I80" s="297">
        <v>0.3125</v>
      </c>
      <c r="J80" s="296">
        <v>0</v>
      </c>
      <c r="K80" s="296">
        <v>7</v>
      </c>
      <c r="L80" s="296">
        <v>0</v>
      </c>
      <c r="M80" s="296">
        <v>1</v>
      </c>
      <c r="N80" s="298">
        <v>0.56331962278822401</v>
      </c>
      <c r="O80" s="297">
        <v>0.41343477311047799</v>
      </c>
      <c r="P80" s="299">
        <v>0.68033596799999996</v>
      </c>
      <c r="Q80" s="299">
        <v>1.6E-2</v>
      </c>
      <c r="R80" s="297">
        <v>4.576464266E-2</v>
      </c>
      <c r="S80" s="296">
        <v>15.9</v>
      </c>
      <c r="T80" s="296">
        <v>28.6</v>
      </c>
      <c r="U80" s="296">
        <v>99.9</v>
      </c>
      <c r="V80" s="297">
        <v>99.9</v>
      </c>
      <c r="W80" s="296">
        <v>16</v>
      </c>
      <c r="X80" s="296">
        <v>84</v>
      </c>
      <c r="Y80" s="296">
        <v>54.19</v>
      </c>
      <c r="Z80" s="297">
        <v>65.849999999999994</v>
      </c>
      <c r="AA80" s="299">
        <v>0.27400000000000002</v>
      </c>
      <c r="AB80" s="300">
        <v>8819050</v>
      </c>
      <c r="AC80" s="300">
        <v>293.22000000000003</v>
      </c>
      <c r="AD80" s="300">
        <v>97.77</v>
      </c>
      <c r="AE80" s="300">
        <v>0.49611728505761199</v>
      </c>
      <c r="AF80" s="300">
        <v>3.4491095169999998E-6</v>
      </c>
      <c r="AG80" s="300">
        <v>0</v>
      </c>
      <c r="AH80" s="300">
        <v>2.794842453E-3</v>
      </c>
      <c r="AI80" s="300">
        <v>7.6E-3</v>
      </c>
      <c r="AJ80" s="300">
        <v>41.7</v>
      </c>
      <c r="AK80" s="300">
        <v>11.3</v>
      </c>
      <c r="AL80" s="300">
        <v>2.3E-2</v>
      </c>
      <c r="AM80" s="300" t="s">
        <v>60</v>
      </c>
      <c r="AN80" s="300">
        <v>122</v>
      </c>
      <c r="AO80" s="300">
        <v>4.9000000000000002E-2</v>
      </c>
      <c r="AP80" s="300">
        <v>0.09</v>
      </c>
      <c r="AQ80" s="300">
        <v>-0.68205475800000004</v>
      </c>
      <c r="AR80" s="297">
        <v>1657.271</v>
      </c>
      <c r="AS80" s="297">
        <v>2.52</v>
      </c>
      <c r="AT80" s="300">
        <v>211</v>
      </c>
      <c r="AU80" s="300">
        <v>0.1111111111111111</v>
      </c>
      <c r="AV80" s="300">
        <v>0</v>
      </c>
      <c r="AW80" s="300">
        <v>0.16399999999999998</v>
      </c>
      <c r="AX80" s="300">
        <v>52.3</v>
      </c>
      <c r="AY80" s="300">
        <v>1</v>
      </c>
      <c r="AZ80" s="300">
        <v>0.89599999999999991</v>
      </c>
      <c r="BA80" s="300">
        <v>3747.7817340000001</v>
      </c>
      <c r="BB80" s="300">
        <v>339.61</v>
      </c>
      <c r="BC80" s="300">
        <v>28125.404139999999</v>
      </c>
      <c r="BD80" s="300">
        <v>2958900</v>
      </c>
      <c r="BE80" s="301">
        <v>2845537.3840603</v>
      </c>
    </row>
    <row r="81" spans="1:57">
      <c r="A81" s="224" t="s">
        <v>7</v>
      </c>
      <c r="B81" s="294" t="s">
        <v>743</v>
      </c>
      <c r="C81" s="295" t="s">
        <v>409</v>
      </c>
      <c r="D81" s="296">
        <v>5972</v>
      </c>
      <c r="E81" s="296">
        <v>2189</v>
      </c>
      <c r="F81" s="296">
        <v>8</v>
      </c>
      <c r="G81" s="296">
        <v>0</v>
      </c>
      <c r="H81" s="296">
        <v>11914.622350754342</v>
      </c>
      <c r="I81" s="297">
        <v>0.4375</v>
      </c>
      <c r="J81" s="296">
        <v>0</v>
      </c>
      <c r="K81" s="296">
        <v>7</v>
      </c>
      <c r="L81" s="296">
        <v>0</v>
      </c>
      <c r="M81" s="296">
        <v>1</v>
      </c>
      <c r="N81" s="298">
        <v>0.56331962278822401</v>
      </c>
      <c r="O81" s="297">
        <v>0.41343477311047799</v>
      </c>
      <c r="P81" s="299">
        <v>0.65276679800000004</v>
      </c>
      <c r="Q81" s="299">
        <v>4.0000000000000001E-3</v>
      </c>
      <c r="R81" s="297">
        <v>4.576464266E-2</v>
      </c>
      <c r="S81" s="296">
        <v>19.399999999999999</v>
      </c>
      <c r="T81" s="296">
        <v>35.6</v>
      </c>
      <c r="U81" s="296">
        <v>99.9</v>
      </c>
      <c r="V81" s="297">
        <v>99.9</v>
      </c>
      <c r="W81" s="296">
        <v>16</v>
      </c>
      <c r="X81" s="296">
        <v>84</v>
      </c>
      <c r="Y81" s="296">
        <v>54.19</v>
      </c>
      <c r="Z81" s="297">
        <v>65.849999999999994</v>
      </c>
      <c r="AA81" s="299">
        <v>0.27400000000000002</v>
      </c>
      <c r="AB81" s="300">
        <v>8819050</v>
      </c>
      <c r="AC81" s="300">
        <v>293.22000000000003</v>
      </c>
      <c r="AD81" s="300">
        <v>97.77</v>
      </c>
      <c r="AE81" s="300">
        <v>0.49611728505761199</v>
      </c>
      <c r="AF81" s="300">
        <v>3.4491095169999998E-6</v>
      </c>
      <c r="AG81" s="300">
        <v>0</v>
      </c>
      <c r="AH81" s="300">
        <v>2.794842453E-3</v>
      </c>
      <c r="AI81" s="300">
        <v>1.2999999999999999E-2</v>
      </c>
      <c r="AJ81" s="300">
        <v>52.6</v>
      </c>
      <c r="AK81" s="300">
        <v>11.3</v>
      </c>
      <c r="AL81" s="300">
        <v>1.0999999999999999E-2</v>
      </c>
      <c r="AM81" s="300" t="s">
        <v>60</v>
      </c>
      <c r="AN81" s="300">
        <v>122</v>
      </c>
      <c r="AO81" s="300">
        <v>4.9000000000000002E-2</v>
      </c>
      <c r="AP81" s="300">
        <v>0.09</v>
      </c>
      <c r="AQ81" s="300">
        <v>-0.68205475800000004</v>
      </c>
      <c r="AR81" s="297">
        <v>1220.0264999999999</v>
      </c>
      <c r="AS81" s="297">
        <v>2.52</v>
      </c>
      <c r="AT81" s="300">
        <v>103</v>
      </c>
      <c r="AU81" s="300">
        <v>0.1111111111111111</v>
      </c>
      <c r="AV81" s="300">
        <v>0</v>
      </c>
      <c r="AW81" s="300">
        <v>0.214</v>
      </c>
      <c r="AX81" s="300">
        <v>55.6</v>
      </c>
      <c r="AY81" s="300">
        <v>1</v>
      </c>
      <c r="AZ81" s="300">
        <v>0.89599999999999991</v>
      </c>
      <c r="BA81" s="300">
        <v>3558.7715699999999</v>
      </c>
      <c r="BB81" s="300">
        <v>339.61</v>
      </c>
      <c r="BC81" s="300">
        <v>14337.74725</v>
      </c>
      <c r="BD81" s="300">
        <v>3514800</v>
      </c>
      <c r="BE81" s="301">
        <v>2836666.1132048802</v>
      </c>
    </row>
    <row r="82" spans="1:57">
      <c r="A82" s="224" t="s">
        <v>7</v>
      </c>
      <c r="B82" s="294" t="s">
        <v>744</v>
      </c>
      <c r="C82" s="295" t="s">
        <v>410</v>
      </c>
      <c r="D82" s="296">
        <v>1636</v>
      </c>
      <c r="E82" s="296">
        <v>0</v>
      </c>
      <c r="F82" s="296">
        <v>0</v>
      </c>
      <c r="G82" s="296">
        <v>0</v>
      </c>
      <c r="H82" s="296">
        <v>5687.5686411117422</v>
      </c>
      <c r="I82" s="297">
        <v>0.9375</v>
      </c>
      <c r="J82" s="296">
        <v>0</v>
      </c>
      <c r="K82" s="296">
        <v>7</v>
      </c>
      <c r="L82" s="296">
        <v>0</v>
      </c>
      <c r="M82" s="296">
        <v>1</v>
      </c>
      <c r="N82" s="298">
        <v>0.56331962278822401</v>
      </c>
      <c r="O82" s="297">
        <v>0.41343477311047799</v>
      </c>
      <c r="P82" s="299">
        <v>0.65187746999999996</v>
      </c>
      <c r="Q82" s="299">
        <v>1.0999999999999999E-2</v>
      </c>
      <c r="R82" s="297">
        <v>4.576464266E-2</v>
      </c>
      <c r="S82" s="296">
        <v>17.2</v>
      </c>
      <c r="T82" s="296">
        <v>17.399999999999999</v>
      </c>
      <c r="U82" s="296">
        <v>99.1</v>
      </c>
      <c r="V82" s="297">
        <v>99.8</v>
      </c>
      <c r="W82" s="296">
        <v>16</v>
      </c>
      <c r="X82" s="296">
        <v>84</v>
      </c>
      <c r="Y82" s="296">
        <v>54.19</v>
      </c>
      <c r="Z82" s="297">
        <v>65.849999999999994</v>
      </c>
      <c r="AA82" s="299">
        <v>0.27400000000000002</v>
      </c>
      <c r="AB82" s="300">
        <v>8819050</v>
      </c>
      <c r="AC82" s="300">
        <v>293.22000000000003</v>
      </c>
      <c r="AD82" s="300">
        <v>97.77</v>
      </c>
      <c r="AE82" s="300">
        <v>0.49611728505761199</v>
      </c>
      <c r="AF82" s="300">
        <v>3.4491095169999998E-6</v>
      </c>
      <c r="AG82" s="300">
        <v>0</v>
      </c>
      <c r="AH82" s="300">
        <v>2.794842453E-3</v>
      </c>
      <c r="AI82" s="300">
        <v>3.44E-2</v>
      </c>
      <c r="AJ82" s="300">
        <v>58</v>
      </c>
      <c r="AK82" s="300">
        <v>13.8</v>
      </c>
      <c r="AL82" s="300">
        <v>1.9E-2</v>
      </c>
      <c r="AM82" s="300" t="s">
        <v>60</v>
      </c>
      <c r="AN82" s="300">
        <v>122</v>
      </c>
      <c r="AO82" s="300">
        <v>4.9000000000000002E-2</v>
      </c>
      <c r="AP82" s="300">
        <v>0.09</v>
      </c>
      <c r="AQ82" s="300">
        <v>-0.68205475800000004</v>
      </c>
      <c r="AR82" s="297">
        <v>1545.6980000000001</v>
      </c>
      <c r="AS82" s="297">
        <v>2.52</v>
      </c>
      <c r="AT82" s="300">
        <v>722</v>
      </c>
      <c r="AU82" s="300">
        <v>0.1111111111111111</v>
      </c>
      <c r="AV82" s="300">
        <v>0</v>
      </c>
      <c r="AW82" s="300">
        <v>0.27100000000000002</v>
      </c>
      <c r="AX82" s="300">
        <v>66.8</v>
      </c>
      <c r="AY82" s="300">
        <v>1</v>
      </c>
      <c r="AZ82" s="300">
        <v>0.89599999999999991</v>
      </c>
      <c r="BA82" s="300">
        <v>2519.3472609999999</v>
      </c>
      <c r="BB82" s="300">
        <v>339.61</v>
      </c>
      <c r="BC82" s="300">
        <v>4897.0471349999998</v>
      </c>
      <c r="BD82" s="300">
        <v>777100</v>
      </c>
      <c r="BE82" s="301">
        <v>777291.91667393397</v>
      </c>
    </row>
    <row r="83" spans="1:57">
      <c r="A83" s="224" t="s">
        <v>7</v>
      </c>
      <c r="B83" s="294" t="s">
        <v>745</v>
      </c>
      <c r="C83" s="295" t="s">
        <v>411</v>
      </c>
      <c r="D83" s="296">
        <v>4658</v>
      </c>
      <c r="E83" s="296">
        <v>2033</v>
      </c>
      <c r="F83" s="296">
        <v>2397</v>
      </c>
      <c r="G83" s="296">
        <v>1422</v>
      </c>
      <c r="H83" s="296">
        <v>11254.255262515309</v>
      </c>
      <c r="I83" s="297">
        <v>0.6875</v>
      </c>
      <c r="J83" s="296">
        <v>0</v>
      </c>
      <c r="K83" s="296">
        <v>7</v>
      </c>
      <c r="L83" s="296">
        <v>0</v>
      </c>
      <c r="M83" s="296">
        <v>7</v>
      </c>
      <c r="N83" s="298">
        <v>0.56331962278822401</v>
      </c>
      <c r="O83" s="297">
        <v>0.41343477311047799</v>
      </c>
      <c r="P83" s="299">
        <v>0.658992095</v>
      </c>
      <c r="Q83" s="299">
        <v>1.6E-2</v>
      </c>
      <c r="R83" s="297">
        <v>4.576464266E-2</v>
      </c>
      <c r="S83" s="296">
        <v>19.8</v>
      </c>
      <c r="T83" s="296">
        <v>20.3</v>
      </c>
      <c r="U83" s="296">
        <v>100</v>
      </c>
      <c r="V83" s="297">
        <v>100</v>
      </c>
      <c r="W83" s="296">
        <v>16</v>
      </c>
      <c r="X83" s="296">
        <v>84</v>
      </c>
      <c r="Y83" s="296">
        <v>54.19</v>
      </c>
      <c r="Z83" s="297">
        <v>65.849999999999994</v>
      </c>
      <c r="AA83" s="299">
        <v>0.27400000000000002</v>
      </c>
      <c r="AB83" s="300">
        <v>8819050</v>
      </c>
      <c r="AC83" s="300">
        <v>293.22000000000003</v>
      </c>
      <c r="AD83" s="300">
        <v>97.77</v>
      </c>
      <c r="AE83" s="300">
        <v>0.49611728505761199</v>
      </c>
      <c r="AF83" s="300">
        <v>3.4491095169999998E-6</v>
      </c>
      <c r="AG83" s="300">
        <v>0</v>
      </c>
      <c r="AH83" s="300">
        <v>2.794842453E-3</v>
      </c>
      <c r="AI83" s="300">
        <v>1.3899999999999999E-2</v>
      </c>
      <c r="AJ83" s="300">
        <v>38.1</v>
      </c>
      <c r="AK83" s="300">
        <v>15.6</v>
      </c>
      <c r="AL83" s="300">
        <v>8.9999999999999993E-3</v>
      </c>
      <c r="AM83" s="300" t="s">
        <v>60</v>
      </c>
      <c r="AN83" s="300">
        <v>122</v>
      </c>
      <c r="AO83" s="300">
        <v>4.9000000000000002E-2</v>
      </c>
      <c r="AP83" s="300">
        <v>0.09</v>
      </c>
      <c r="AQ83" s="300">
        <v>-0.68205475800000004</v>
      </c>
      <c r="AR83" s="297">
        <v>1156.617</v>
      </c>
      <c r="AS83" s="297">
        <v>2.52</v>
      </c>
      <c r="AT83" s="300">
        <v>587</v>
      </c>
      <c r="AU83" s="300">
        <v>0.1111111111111111</v>
      </c>
      <c r="AV83" s="300">
        <v>0</v>
      </c>
      <c r="AW83" s="300">
        <v>0.156</v>
      </c>
      <c r="AX83" s="300">
        <v>50.4</v>
      </c>
      <c r="AY83" s="300">
        <v>1</v>
      </c>
      <c r="AZ83" s="300">
        <v>0.89599999999999991</v>
      </c>
      <c r="BA83" s="300">
        <v>2001.7993409999999</v>
      </c>
      <c r="BB83" s="300">
        <v>339.61</v>
      </c>
      <c r="BC83" s="300">
        <v>19898.841560000001</v>
      </c>
      <c r="BD83" s="300">
        <v>2358300</v>
      </c>
      <c r="BE83" s="301">
        <v>2212727.8426767299</v>
      </c>
    </row>
    <row r="84" spans="1:57">
      <c r="A84" s="224" t="s">
        <v>7</v>
      </c>
      <c r="B84" s="294" t="s">
        <v>331</v>
      </c>
      <c r="C84" s="295" t="s">
        <v>412</v>
      </c>
      <c r="D84" s="296">
        <v>5938</v>
      </c>
      <c r="E84" s="296">
        <v>4778</v>
      </c>
      <c r="F84" s="296">
        <v>696</v>
      </c>
      <c r="G84" s="296">
        <v>613</v>
      </c>
      <c r="H84" s="296">
        <v>12194.138467737905</v>
      </c>
      <c r="I84" s="297">
        <v>0.8125</v>
      </c>
      <c r="J84" s="296">
        <v>0</v>
      </c>
      <c r="K84" s="296">
        <v>7</v>
      </c>
      <c r="L84" s="296">
        <v>0</v>
      </c>
      <c r="M84" s="296">
        <v>1</v>
      </c>
      <c r="N84" s="298">
        <v>0.56331962278822401</v>
      </c>
      <c r="O84" s="297">
        <v>0.41343477311047799</v>
      </c>
      <c r="P84" s="299">
        <v>0.66877470400000005</v>
      </c>
      <c r="Q84" s="299">
        <v>1.0999999999999999E-2</v>
      </c>
      <c r="R84" s="297">
        <v>4.576464266E-2</v>
      </c>
      <c r="S84" s="296">
        <v>27.7</v>
      </c>
      <c r="T84" s="296">
        <v>19.5</v>
      </c>
      <c r="U84" s="296">
        <v>100</v>
      </c>
      <c r="V84" s="297">
        <v>100</v>
      </c>
      <c r="W84" s="296">
        <v>16</v>
      </c>
      <c r="X84" s="296">
        <v>84</v>
      </c>
      <c r="Y84" s="296">
        <v>54.19</v>
      </c>
      <c r="Z84" s="297">
        <v>65.849999999999994</v>
      </c>
      <c r="AA84" s="299">
        <v>0.27400000000000002</v>
      </c>
      <c r="AB84" s="300">
        <v>8819050</v>
      </c>
      <c r="AC84" s="300">
        <v>293.22000000000003</v>
      </c>
      <c r="AD84" s="300">
        <v>97.77</v>
      </c>
      <c r="AE84" s="300">
        <v>0.49611728505761199</v>
      </c>
      <c r="AF84" s="300">
        <v>3.4491095169999998E-6</v>
      </c>
      <c r="AG84" s="300">
        <v>0</v>
      </c>
      <c r="AH84" s="300">
        <v>2.794842453E-3</v>
      </c>
      <c r="AI84" s="300">
        <v>2.23E-2</v>
      </c>
      <c r="AJ84" s="300">
        <v>52</v>
      </c>
      <c r="AK84" s="300">
        <v>13.5</v>
      </c>
      <c r="AL84" s="300">
        <v>1.7999999999999999E-2</v>
      </c>
      <c r="AM84" s="300" t="s">
        <v>60</v>
      </c>
      <c r="AN84" s="300">
        <v>122</v>
      </c>
      <c r="AO84" s="300">
        <v>4.9000000000000002E-2</v>
      </c>
      <c r="AP84" s="300">
        <v>0.09</v>
      </c>
      <c r="AQ84" s="300">
        <v>-0.68205475800000004</v>
      </c>
      <c r="AR84" s="297">
        <v>2296.14</v>
      </c>
      <c r="AS84" s="297">
        <v>2.52</v>
      </c>
      <c r="AT84" s="300">
        <v>574</v>
      </c>
      <c r="AU84" s="300">
        <v>0.1111111111111111</v>
      </c>
      <c r="AV84" s="300">
        <v>0</v>
      </c>
      <c r="AW84" s="300">
        <v>9.9000000000000005E-2</v>
      </c>
      <c r="AX84" s="300">
        <v>20.2</v>
      </c>
      <c r="AY84" s="300">
        <v>1</v>
      </c>
      <c r="AZ84" s="300">
        <v>0.89599999999999991</v>
      </c>
      <c r="BA84" s="300">
        <v>14631.98602</v>
      </c>
      <c r="BB84" s="300">
        <v>339.61</v>
      </c>
      <c r="BC84" s="300">
        <v>15074.149429999999</v>
      </c>
      <c r="BD84" s="300">
        <v>2758300</v>
      </c>
      <c r="BE84" s="301">
        <v>2820529.4692492499</v>
      </c>
    </row>
    <row r="85" spans="1:57">
      <c r="A85" s="224" t="s">
        <v>7</v>
      </c>
      <c r="B85" s="294" t="s">
        <v>332</v>
      </c>
      <c r="C85" s="295" t="s">
        <v>413</v>
      </c>
      <c r="D85" s="296">
        <v>4448</v>
      </c>
      <c r="E85" s="296">
        <v>4448</v>
      </c>
      <c r="F85" s="296">
        <v>0</v>
      </c>
      <c r="G85" s="296">
        <v>0</v>
      </c>
      <c r="H85" s="296">
        <v>0</v>
      </c>
      <c r="I85" s="297">
        <v>0.9375</v>
      </c>
      <c r="J85" s="296">
        <v>0</v>
      </c>
      <c r="K85" s="296">
        <v>7</v>
      </c>
      <c r="L85" s="296">
        <v>0</v>
      </c>
      <c r="M85" s="296">
        <v>1</v>
      </c>
      <c r="N85" s="298">
        <v>0.56331962278822401</v>
      </c>
      <c r="O85" s="297">
        <v>0.41343477311047799</v>
      </c>
      <c r="P85" s="299">
        <v>0.70612648200000006</v>
      </c>
      <c r="Q85" s="299">
        <v>1E-3</v>
      </c>
      <c r="R85" s="297">
        <v>4.576464266E-2</v>
      </c>
      <c r="S85" s="296">
        <v>26.1</v>
      </c>
      <c r="T85" s="296">
        <v>19</v>
      </c>
      <c r="U85" s="296">
        <v>99.9</v>
      </c>
      <c r="V85" s="297">
        <v>100</v>
      </c>
      <c r="W85" s="296">
        <v>16</v>
      </c>
      <c r="X85" s="296">
        <v>84</v>
      </c>
      <c r="Y85" s="296">
        <v>54.19</v>
      </c>
      <c r="Z85" s="297">
        <v>65.849999999999994</v>
      </c>
      <c r="AA85" s="299">
        <v>0.27400000000000002</v>
      </c>
      <c r="AB85" s="300">
        <v>8819050</v>
      </c>
      <c r="AC85" s="300">
        <v>293.22000000000003</v>
      </c>
      <c r="AD85" s="300">
        <v>97.77</v>
      </c>
      <c r="AE85" s="300">
        <v>0.49611728505761199</v>
      </c>
      <c r="AF85" s="300">
        <v>3.4491095169999998E-6</v>
      </c>
      <c r="AG85" s="300">
        <v>0</v>
      </c>
      <c r="AH85" s="300">
        <v>2.794842453E-3</v>
      </c>
      <c r="AI85" s="300">
        <v>2.8899999999999999E-2</v>
      </c>
      <c r="AJ85" s="300">
        <v>49.9</v>
      </c>
      <c r="AK85" s="300">
        <v>19.2</v>
      </c>
      <c r="AL85" s="300">
        <v>0.01</v>
      </c>
      <c r="AM85" s="300" t="s">
        <v>60</v>
      </c>
      <c r="AN85" s="300">
        <v>122</v>
      </c>
      <c r="AO85" s="300">
        <v>4.9000000000000002E-2</v>
      </c>
      <c r="AP85" s="300">
        <v>0.09</v>
      </c>
      <c r="AQ85" s="300">
        <v>-0.68205475800000004</v>
      </c>
      <c r="AR85" s="297">
        <v>4305.9555</v>
      </c>
      <c r="AS85" s="297">
        <v>2.52</v>
      </c>
      <c r="AT85" s="300">
        <v>375</v>
      </c>
      <c r="AU85" s="300">
        <v>0.1111111111111111</v>
      </c>
      <c r="AV85" s="300">
        <v>0</v>
      </c>
      <c r="AW85" s="300">
        <v>1.0349999999999999</v>
      </c>
      <c r="AX85" s="300">
        <v>190.3</v>
      </c>
      <c r="AY85" s="300">
        <v>1</v>
      </c>
      <c r="AZ85" s="300">
        <v>0.89599999999999991</v>
      </c>
      <c r="BA85" s="300">
        <v>1308.2490760000001</v>
      </c>
      <c r="BB85" s="300">
        <v>339.61</v>
      </c>
      <c r="BC85" s="300">
        <v>328.00857159999998</v>
      </c>
      <c r="BD85" s="300">
        <v>2371300</v>
      </c>
      <c r="BE85" s="301">
        <v>2112955.27999523</v>
      </c>
    </row>
    <row r="86" spans="1:57">
      <c r="A86" s="227" t="s">
        <v>7</v>
      </c>
      <c r="B86" s="303" t="s">
        <v>746</v>
      </c>
      <c r="C86" s="304" t="s">
        <v>414</v>
      </c>
      <c r="D86" s="305">
        <v>3565</v>
      </c>
      <c r="E86" s="305">
        <v>22</v>
      </c>
      <c r="F86" s="305">
        <v>0</v>
      </c>
      <c r="G86" s="305">
        <v>0</v>
      </c>
      <c r="H86" s="305">
        <v>3675.9426628464598</v>
      </c>
      <c r="I86" s="306">
        <v>0.4375</v>
      </c>
      <c r="J86" s="305">
        <v>18494</v>
      </c>
      <c r="K86" s="305">
        <v>7</v>
      </c>
      <c r="L86" s="305">
        <v>0</v>
      </c>
      <c r="M86" s="305">
        <v>1</v>
      </c>
      <c r="N86" s="307">
        <v>0.56331962278822401</v>
      </c>
      <c r="O86" s="306">
        <v>0.41343477311047799</v>
      </c>
      <c r="P86" s="308">
        <v>0.66077075100000005</v>
      </c>
      <c r="Q86" s="308">
        <v>6.0000000000000001E-3</v>
      </c>
      <c r="R86" s="306">
        <v>4.576464266E-2</v>
      </c>
      <c r="S86" s="305">
        <v>27.3</v>
      </c>
      <c r="T86" s="305">
        <v>22</v>
      </c>
      <c r="U86" s="305">
        <v>99.5</v>
      </c>
      <c r="V86" s="306">
        <v>99.7</v>
      </c>
      <c r="W86" s="305">
        <v>16</v>
      </c>
      <c r="X86" s="305">
        <v>84</v>
      </c>
      <c r="Y86" s="305">
        <v>54.19</v>
      </c>
      <c r="Z86" s="306">
        <v>65.849999999999994</v>
      </c>
      <c r="AA86" s="308">
        <v>0.27400000000000002</v>
      </c>
      <c r="AB86" s="309">
        <v>8819050</v>
      </c>
      <c r="AC86" s="309">
        <v>293.22000000000003</v>
      </c>
      <c r="AD86" s="309">
        <v>97.77</v>
      </c>
      <c r="AE86" s="309">
        <v>0.49611728505761199</v>
      </c>
      <c r="AF86" s="309">
        <v>3.4491095169999998E-6</v>
      </c>
      <c r="AG86" s="309">
        <v>0</v>
      </c>
      <c r="AH86" s="309">
        <v>2.794842453E-3</v>
      </c>
      <c r="AI86" s="309">
        <v>1.0999999999999999E-2</v>
      </c>
      <c r="AJ86" s="309">
        <v>44.1</v>
      </c>
      <c r="AK86" s="309">
        <v>17.2</v>
      </c>
      <c r="AL86" s="309">
        <v>0.01</v>
      </c>
      <c r="AM86" s="309" t="s">
        <v>60</v>
      </c>
      <c r="AN86" s="309">
        <v>122</v>
      </c>
      <c r="AO86" s="309">
        <v>4.9000000000000002E-2</v>
      </c>
      <c r="AP86" s="309">
        <v>0.09</v>
      </c>
      <c r="AQ86" s="309">
        <v>-0.68205475800000004</v>
      </c>
      <c r="AR86" s="306">
        <v>1265.8415</v>
      </c>
      <c r="AS86" s="306">
        <v>2.52</v>
      </c>
      <c r="AT86" s="309">
        <v>256</v>
      </c>
      <c r="AU86" s="309">
        <v>0.1111111111111111</v>
      </c>
      <c r="AV86" s="309">
        <v>0</v>
      </c>
      <c r="AW86" s="309">
        <v>0.22600000000000001</v>
      </c>
      <c r="AX86" s="309">
        <v>61.5</v>
      </c>
      <c r="AY86" s="309">
        <v>1</v>
      </c>
      <c r="AZ86" s="309">
        <v>0.89599999999999991</v>
      </c>
      <c r="BA86" s="309">
        <v>2106.4035669999998</v>
      </c>
      <c r="BB86" s="309">
        <v>339.61</v>
      </c>
      <c r="BC86" s="309">
        <v>7291.7273050000003</v>
      </c>
      <c r="BD86" s="309">
        <v>1715600</v>
      </c>
      <c r="BE86" s="310">
        <v>1693459.092041</v>
      </c>
    </row>
  </sheetData>
  <sortState ref="B5:BE195">
    <sortCondition ref="B5:B195"/>
  </sortState>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7"/>
  <sheetViews>
    <sheetView zoomScale="90" zoomScaleNormal="90" workbookViewId="0">
      <pane ySplit="2" topLeftCell="A3" activePane="bottomLeft" state="frozen"/>
      <selection pane="bottomLeft"/>
    </sheetView>
  </sheetViews>
  <sheetFormatPr defaultColWidth="9.140625" defaultRowHeight="15"/>
  <cols>
    <col min="1" max="1" width="13.140625" style="17" customWidth="1"/>
    <col min="2" max="2" width="15.42578125" style="17" customWidth="1"/>
    <col min="3" max="3" width="23.42578125" style="17" customWidth="1"/>
    <col min="4" max="4" width="22" style="17" customWidth="1"/>
    <col min="5" max="5" width="24" style="17" customWidth="1"/>
    <col min="6" max="6" width="57.140625" style="17" customWidth="1"/>
    <col min="7" max="7" width="67.28515625" style="17" customWidth="1"/>
    <col min="8" max="9" width="57.140625" style="17" customWidth="1"/>
    <col min="10" max="10" width="31.42578125" style="17" customWidth="1"/>
    <col min="11" max="11" width="33.7109375" style="17" customWidth="1"/>
    <col min="12" max="12" width="64.7109375" style="17" customWidth="1"/>
    <col min="13" max="16384" width="9.140625" style="17"/>
  </cols>
  <sheetData>
    <row r="1" spans="1:12" s="3" customFormat="1">
      <c r="A1" s="321"/>
      <c r="B1" s="321"/>
      <c r="C1" s="321"/>
      <c r="D1" s="321"/>
      <c r="E1" s="321"/>
      <c r="F1" s="321"/>
      <c r="G1" s="321"/>
      <c r="H1" s="321"/>
      <c r="I1" s="321"/>
      <c r="J1" s="321"/>
      <c r="K1" s="321"/>
      <c r="L1" s="321"/>
    </row>
    <row r="2" spans="1:12" ht="15.75" thickBot="1">
      <c r="A2" s="81" t="s">
        <v>88</v>
      </c>
      <c r="B2" s="81" t="s">
        <v>89</v>
      </c>
      <c r="C2" s="81" t="s">
        <v>90</v>
      </c>
      <c r="D2" s="81" t="s">
        <v>250</v>
      </c>
      <c r="E2" s="81" t="s">
        <v>91</v>
      </c>
      <c r="F2" s="81" t="s">
        <v>92</v>
      </c>
      <c r="G2" s="81" t="s">
        <v>182</v>
      </c>
      <c r="H2" s="81" t="s">
        <v>183</v>
      </c>
      <c r="I2" s="81" t="s">
        <v>184</v>
      </c>
      <c r="J2" s="81" t="s">
        <v>571</v>
      </c>
      <c r="K2" s="81" t="s">
        <v>518</v>
      </c>
      <c r="L2" s="81" t="s">
        <v>128</v>
      </c>
    </row>
    <row r="3" spans="1:12" ht="91.5" customHeight="1">
      <c r="A3" s="94" t="s">
        <v>93</v>
      </c>
      <c r="B3" s="95" t="s">
        <v>13</v>
      </c>
      <c r="C3" s="95" t="s">
        <v>94</v>
      </c>
      <c r="D3" s="97" t="s">
        <v>238</v>
      </c>
      <c r="E3" s="95" t="s">
        <v>231</v>
      </c>
      <c r="F3" s="95" t="s">
        <v>481</v>
      </c>
      <c r="G3" s="95" t="s">
        <v>484</v>
      </c>
      <c r="H3" s="95" t="s">
        <v>485</v>
      </c>
      <c r="I3" s="95" t="s">
        <v>491</v>
      </c>
      <c r="J3" s="95" t="s">
        <v>618</v>
      </c>
      <c r="K3" s="95"/>
      <c r="L3" s="97" t="s">
        <v>490</v>
      </c>
    </row>
    <row r="4" spans="1:12" ht="76.5">
      <c r="A4" s="96" t="s">
        <v>93</v>
      </c>
      <c r="B4" s="97" t="s">
        <v>13</v>
      </c>
      <c r="C4" s="97" t="s">
        <v>94</v>
      </c>
      <c r="D4" s="97" t="s">
        <v>239</v>
      </c>
      <c r="E4" s="97" t="s">
        <v>232</v>
      </c>
      <c r="F4" s="97" t="s">
        <v>482</v>
      </c>
      <c r="G4" s="97" t="s">
        <v>483</v>
      </c>
      <c r="H4" s="97" t="s">
        <v>485</v>
      </c>
      <c r="I4" s="95" t="s">
        <v>491</v>
      </c>
      <c r="J4" s="95" t="s">
        <v>618</v>
      </c>
      <c r="K4" s="95"/>
      <c r="L4" s="97" t="s">
        <v>490</v>
      </c>
    </row>
    <row r="5" spans="1:12" ht="76.5">
      <c r="A5" s="96" t="s">
        <v>93</v>
      </c>
      <c r="B5" s="97" t="s">
        <v>13</v>
      </c>
      <c r="C5" s="97" t="s">
        <v>94</v>
      </c>
      <c r="D5" s="97" t="s">
        <v>236</v>
      </c>
      <c r="E5" s="97" t="s">
        <v>233</v>
      </c>
      <c r="F5" s="95" t="s">
        <v>486</v>
      </c>
      <c r="G5" s="97" t="s">
        <v>489</v>
      </c>
      <c r="H5" s="97" t="s">
        <v>248</v>
      </c>
      <c r="I5" s="95" t="s">
        <v>491</v>
      </c>
      <c r="J5" s="95" t="s">
        <v>618</v>
      </c>
      <c r="K5" s="95"/>
      <c r="L5" s="97" t="s">
        <v>490</v>
      </c>
    </row>
    <row r="6" spans="1:12" ht="76.5">
      <c r="A6" s="96" t="s">
        <v>93</v>
      </c>
      <c r="B6" s="97" t="s">
        <v>13</v>
      </c>
      <c r="C6" s="97" t="s">
        <v>94</v>
      </c>
      <c r="D6" s="97" t="s">
        <v>237</v>
      </c>
      <c r="E6" s="97" t="s">
        <v>234</v>
      </c>
      <c r="F6" s="97" t="s">
        <v>487</v>
      </c>
      <c r="G6" s="97" t="s">
        <v>488</v>
      </c>
      <c r="H6" s="97" t="s">
        <v>248</v>
      </c>
      <c r="I6" s="95" t="s">
        <v>491</v>
      </c>
      <c r="J6" s="95" t="s">
        <v>618</v>
      </c>
      <c r="K6" s="95"/>
      <c r="L6" s="97" t="s">
        <v>490</v>
      </c>
    </row>
    <row r="7" spans="1:12" ht="63.75">
      <c r="A7" s="96" t="s">
        <v>93</v>
      </c>
      <c r="B7" s="97" t="s">
        <v>13</v>
      </c>
      <c r="C7" s="97" t="s">
        <v>474</v>
      </c>
      <c r="D7" s="97" t="s">
        <v>574</v>
      </c>
      <c r="E7" s="97" t="s">
        <v>463</v>
      </c>
      <c r="F7" s="97" t="s">
        <v>578</v>
      </c>
      <c r="G7" s="97" t="s">
        <v>582</v>
      </c>
      <c r="H7" s="97" t="s">
        <v>586</v>
      </c>
      <c r="I7" s="95" t="s">
        <v>587</v>
      </c>
      <c r="J7" s="95" t="s">
        <v>619</v>
      </c>
      <c r="K7" s="95"/>
      <c r="L7" s="105" t="s">
        <v>494</v>
      </c>
    </row>
    <row r="8" spans="1:12" ht="63.75">
      <c r="A8" s="96" t="s">
        <v>93</v>
      </c>
      <c r="B8" s="97" t="s">
        <v>13</v>
      </c>
      <c r="C8" s="97" t="s">
        <v>474</v>
      </c>
      <c r="D8" s="97" t="s">
        <v>575</v>
      </c>
      <c r="E8" s="97" t="s">
        <v>468</v>
      </c>
      <c r="F8" s="97" t="s">
        <v>580</v>
      </c>
      <c r="G8" s="97" t="s">
        <v>584</v>
      </c>
      <c r="H8" s="97" t="s">
        <v>586</v>
      </c>
      <c r="I8" s="95" t="s">
        <v>587</v>
      </c>
      <c r="J8" s="95" t="s">
        <v>619</v>
      </c>
      <c r="K8" s="95"/>
      <c r="L8" s="105" t="s">
        <v>494</v>
      </c>
    </row>
    <row r="9" spans="1:12" ht="63.75">
      <c r="A9" s="96" t="s">
        <v>93</v>
      </c>
      <c r="B9" s="97" t="s">
        <v>13</v>
      </c>
      <c r="C9" s="97" t="s">
        <v>474</v>
      </c>
      <c r="D9" s="97" t="s">
        <v>576</v>
      </c>
      <c r="E9" s="97" t="s">
        <v>464</v>
      </c>
      <c r="F9" s="97" t="s">
        <v>579</v>
      </c>
      <c r="G9" s="97" t="s">
        <v>583</v>
      </c>
      <c r="H9" s="97" t="s">
        <v>586</v>
      </c>
      <c r="I9" s="95" t="s">
        <v>587</v>
      </c>
      <c r="J9" s="95" t="s">
        <v>619</v>
      </c>
      <c r="K9" s="95"/>
      <c r="L9" s="105" t="s">
        <v>494</v>
      </c>
    </row>
    <row r="10" spans="1:12" ht="63.75">
      <c r="A10" s="96" t="s">
        <v>93</v>
      </c>
      <c r="B10" s="97" t="s">
        <v>13</v>
      </c>
      <c r="C10" s="97" t="s">
        <v>474</v>
      </c>
      <c r="D10" s="97" t="s">
        <v>577</v>
      </c>
      <c r="E10" s="97" t="s">
        <v>469</v>
      </c>
      <c r="F10" s="97" t="s">
        <v>581</v>
      </c>
      <c r="G10" s="97" t="s">
        <v>585</v>
      </c>
      <c r="H10" s="97" t="s">
        <v>586</v>
      </c>
      <c r="I10" s="95" t="s">
        <v>587</v>
      </c>
      <c r="J10" s="95" t="s">
        <v>619</v>
      </c>
      <c r="K10" s="95"/>
      <c r="L10" s="105" t="s">
        <v>494</v>
      </c>
    </row>
    <row r="11" spans="1:12" ht="127.5">
      <c r="A11" s="96" t="s">
        <v>93</v>
      </c>
      <c r="B11" s="97" t="s">
        <v>13</v>
      </c>
      <c r="C11" s="97" t="s">
        <v>95</v>
      </c>
      <c r="D11" s="97" t="s">
        <v>96</v>
      </c>
      <c r="E11" s="97" t="s">
        <v>62</v>
      </c>
      <c r="F11" s="97" t="s">
        <v>129</v>
      </c>
      <c r="G11" s="97" t="s">
        <v>151</v>
      </c>
      <c r="H11" s="97" t="s">
        <v>152</v>
      </c>
      <c r="I11" s="95" t="s">
        <v>235</v>
      </c>
      <c r="J11" s="95" t="s">
        <v>620</v>
      </c>
      <c r="K11" s="95"/>
      <c r="L11" s="97" t="s">
        <v>621</v>
      </c>
    </row>
    <row r="12" spans="1:12" ht="127.5">
      <c r="A12" s="96" t="s">
        <v>93</v>
      </c>
      <c r="B12" s="97" t="s">
        <v>13</v>
      </c>
      <c r="C12" s="97" t="s">
        <v>95</v>
      </c>
      <c r="D12" s="97" t="s">
        <v>97</v>
      </c>
      <c r="E12" s="97" t="s">
        <v>64</v>
      </c>
      <c r="F12" s="97" t="s">
        <v>130</v>
      </c>
      <c r="G12" s="97" t="s">
        <v>153</v>
      </c>
      <c r="H12" s="97" t="s">
        <v>152</v>
      </c>
      <c r="I12" s="95" t="s">
        <v>235</v>
      </c>
      <c r="J12" s="95" t="s">
        <v>620</v>
      </c>
      <c r="K12" s="95"/>
      <c r="L12" s="97" t="s">
        <v>621</v>
      </c>
    </row>
    <row r="13" spans="1:12" ht="51">
      <c r="A13" s="96" t="s">
        <v>93</v>
      </c>
      <c r="B13" s="97" t="s">
        <v>13</v>
      </c>
      <c r="C13" s="97" t="s">
        <v>98</v>
      </c>
      <c r="D13" s="97" t="s">
        <v>214</v>
      </c>
      <c r="E13" s="97" t="s">
        <v>217</v>
      </c>
      <c r="F13" s="97" t="s">
        <v>191</v>
      </c>
      <c r="G13" s="97" t="s">
        <v>588</v>
      </c>
      <c r="H13" s="97" t="s">
        <v>154</v>
      </c>
      <c r="I13" s="97"/>
      <c r="J13" s="97" t="s">
        <v>117</v>
      </c>
      <c r="L13" s="105" t="s">
        <v>506</v>
      </c>
    </row>
    <row r="14" spans="1:12" ht="76.5">
      <c r="A14" s="96" t="s">
        <v>93</v>
      </c>
      <c r="B14" s="97" t="s">
        <v>13</v>
      </c>
      <c r="C14" s="97" t="s">
        <v>98</v>
      </c>
      <c r="D14" s="97" t="s">
        <v>212</v>
      </c>
      <c r="E14" s="97" t="s">
        <v>49</v>
      </c>
      <c r="F14" s="97" t="s">
        <v>589</v>
      </c>
      <c r="G14" s="97" t="s">
        <v>592</v>
      </c>
      <c r="H14" s="97" t="s">
        <v>154</v>
      </c>
      <c r="I14" s="97" t="s">
        <v>593</v>
      </c>
      <c r="J14" s="97" t="s">
        <v>682</v>
      </c>
      <c r="K14" s="97"/>
      <c r="L14" s="97" t="s">
        <v>99</v>
      </c>
    </row>
    <row r="15" spans="1:12" ht="76.5">
      <c r="A15" s="96" t="s">
        <v>93</v>
      </c>
      <c r="B15" s="97" t="s">
        <v>13</v>
      </c>
      <c r="C15" s="97" t="s">
        <v>98</v>
      </c>
      <c r="D15" s="97" t="s">
        <v>213</v>
      </c>
      <c r="E15" s="97" t="s">
        <v>50</v>
      </c>
      <c r="F15" s="97" t="s">
        <v>590</v>
      </c>
      <c r="G15" s="97" t="s">
        <v>591</v>
      </c>
      <c r="H15" s="97" t="s">
        <v>154</v>
      </c>
      <c r="I15" s="97" t="s">
        <v>593</v>
      </c>
      <c r="J15" s="97" t="s">
        <v>682</v>
      </c>
      <c r="K15" s="97"/>
      <c r="L15" s="97" t="s">
        <v>99</v>
      </c>
    </row>
    <row r="16" spans="1:12" ht="51">
      <c r="A16" s="96" t="s">
        <v>93</v>
      </c>
      <c r="B16" s="97" t="s">
        <v>14</v>
      </c>
      <c r="C16" s="97" t="s">
        <v>529</v>
      </c>
      <c r="D16" s="97" t="s">
        <v>598</v>
      </c>
      <c r="E16" s="97" t="s">
        <v>594</v>
      </c>
      <c r="F16" s="97" t="s">
        <v>417</v>
      </c>
      <c r="G16" s="97" t="s">
        <v>595</v>
      </c>
      <c r="H16" s="97" t="s">
        <v>195</v>
      </c>
      <c r="I16" s="97"/>
      <c r="J16" s="97"/>
      <c r="K16" s="97" t="s">
        <v>204</v>
      </c>
      <c r="L16" s="97" t="s">
        <v>205</v>
      </c>
    </row>
    <row r="17" spans="1:12" ht="76.5">
      <c r="A17" s="96" t="s">
        <v>93</v>
      </c>
      <c r="B17" s="97" t="s">
        <v>14</v>
      </c>
      <c r="C17" s="97" t="s">
        <v>529</v>
      </c>
      <c r="D17" s="97" t="s">
        <v>599</v>
      </c>
      <c r="E17" s="97" t="s">
        <v>215</v>
      </c>
      <c r="F17" s="97" t="s">
        <v>418</v>
      </c>
      <c r="G17" s="97" t="s">
        <v>596</v>
      </c>
      <c r="H17" s="97" t="s">
        <v>195</v>
      </c>
      <c r="I17" s="97"/>
      <c r="J17" s="97" t="s">
        <v>204</v>
      </c>
      <c r="K17" s="97"/>
      <c r="L17" s="97" t="s">
        <v>205</v>
      </c>
    </row>
    <row r="18" spans="1:12" ht="25.5">
      <c r="A18" s="96" t="s">
        <v>93</v>
      </c>
      <c r="B18" s="97" t="s">
        <v>14</v>
      </c>
      <c r="C18" s="97" t="s">
        <v>563</v>
      </c>
      <c r="D18" s="97" t="s">
        <v>208</v>
      </c>
      <c r="E18" s="97" t="s">
        <v>197</v>
      </c>
      <c r="F18" s="97" t="s">
        <v>197</v>
      </c>
      <c r="G18" s="97" t="s">
        <v>203</v>
      </c>
      <c r="H18" s="97" t="s">
        <v>195</v>
      </c>
      <c r="I18" s="97"/>
      <c r="J18" s="97"/>
      <c r="K18" s="97" t="s">
        <v>622</v>
      </c>
      <c r="L18" s="97" t="s">
        <v>207</v>
      </c>
    </row>
    <row r="19" spans="1:12" ht="38.25">
      <c r="A19" s="96" t="s">
        <v>93</v>
      </c>
      <c r="B19" s="97" t="s">
        <v>14</v>
      </c>
      <c r="C19" s="97" t="s">
        <v>563</v>
      </c>
      <c r="D19" s="97" t="s">
        <v>209</v>
      </c>
      <c r="E19" s="97" t="s">
        <v>198</v>
      </c>
      <c r="F19" s="97" t="s">
        <v>198</v>
      </c>
      <c r="G19" s="97" t="s">
        <v>203</v>
      </c>
      <c r="H19" s="97" t="s">
        <v>195</v>
      </c>
      <c r="I19" s="97"/>
      <c r="J19" s="97"/>
      <c r="K19" s="97" t="s">
        <v>622</v>
      </c>
      <c r="L19" s="97" t="s">
        <v>207</v>
      </c>
    </row>
    <row r="20" spans="1:12" ht="38.25">
      <c r="A20" s="98" t="s">
        <v>21</v>
      </c>
      <c r="B20" s="97" t="s">
        <v>86</v>
      </c>
      <c r="C20" s="97" t="s">
        <v>48</v>
      </c>
      <c r="D20" s="97" t="s">
        <v>100</v>
      </c>
      <c r="E20" s="97" t="s">
        <v>23</v>
      </c>
      <c r="F20" s="97" t="s">
        <v>23</v>
      </c>
      <c r="G20" s="97" t="s">
        <v>192</v>
      </c>
      <c r="H20" s="97" t="s">
        <v>597</v>
      </c>
      <c r="I20" s="97"/>
      <c r="J20" s="97" t="s">
        <v>101</v>
      </c>
      <c r="K20" s="97" t="s">
        <v>101</v>
      </c>
      <c r="L20" s="97" t="s">
        <v>102</v>
      </c>
    </row>
    <row r="21" spans="1:12" ht="80.25" customHeight="1">
      <c r="A21" s="98" t="s">
        <v>21</v>
      </c>
      <c r="B21" s="97" t="s">
        <v>86</v>
      </c>
      <c r="C21" s="97" t="s">
        <v>48</v>
      </c>
      <c r="D21" s="97" t="s">
        <v>103</v>
      </c>
      <c r="E21" s="97" t="s">
        <v>24</v>
      </c>
      <c r="F21" s="97" t="s">
        <v>24</v>
      </c>
      <c r="G21" s="97" t="s">
        <v>193</v>
      </c>
      <c r="H21" s="97" t="s">
        <v>600</v>
      </c>
      <c r="I21" s="97"/>
      <c r="J21" s="97" t="s">
        <v>602</v>
      </c>
      <c r="K21" s="97" t="s">
        <v>602</v>
      </c>
      <c r="L21" s="105" t="s">
        <v>601</v>
      </c>
    </row>
    <row r="22" spans="1:12" ht="38.25">
      <c r="A22" s="98" t="s">
        <v>21</v>
      </c>
      <c r="B22" s="97" t="s">
        <v>86</v>
      </c>
      <c r="C22" s="97" t="s">
        <v>48</v>
      </c>
      <c r="D22" s="97" t="s">
        <v>603</v>
      </c>
      <c r="E22" s="97" t="s">
        <v>9</v>
      </c>
      <c r="F22" s="97" t="s">
        <v>111</v>
      </c>
      <c r="G22" s="97" t="s">
        <v>164</v>
      </c>
      <c r="H22" s="97" t="s">
        <v>604</v>
      </c>
      <c r="I22" s="97" t="s">
        <v>606</v>
      </c>
      <c r="J22" s="97" t="s">
        <v>519</v>
      </c>
      <c r="K22" s="97" t="s">
        <v>536</v>
      </c>
      <c r="L22" s="105" t="s">
        <v>605</v>
      </c>
    </row>
    <row r="23" spans="1:12" ht="102">
      <c r="A23" s="98" t="s">
        <v>21</v>
      </c>
      <c r="B23" s="97" t="s">
        <v>86</v>
      </c>
      <c r="C23" s="97" t="s">
        <v>32</v>
      </c>
      <c r="D23" s="97" t="s">
        <v>629</v>
      </c>
      <c r="E23" s="97" t="s">
        <v>422</v>
      </c>
      <c r="F23" s="97" t="s">
        <v>607</v>
      </c>
      <c r="G23" s="97" t="s">
        <v>608</v>
      </c>
      <c r="H23" s="97" t="s">
        <v>637</v>
      </c>
      <c r="I23" s="97" t="s">
        <v>155</v>
      </c>
      <c r="J23" s="97" t="s">
        <v>519</v>
      </c>
      <c r="K23" s="97" t="s">
        <v>623</v>
      </c>
      <c r="L23" s="105" t="s">
        <v>617</v>
      </c>
    </row>
    <row r="24" spans="1:12" ht="102">
      <c r="A24" s="98" t="s">
        <v>21</v>
      </c>
      <c r="B24" s="97" t="s">
        <v>86</v>
      </c>
      <c r="C24" s="97" t="s">
        <v>32</v>
      </c>
      <c r="D24" s="97" t="s">
        <v>630</v>
      </c>
      <c r="E24" s="97" t="s">
        <v>423</v>
      </c>
      <c r="F24" s="97" t="s">
        <v>610</v>
      </c>
      <c r="G24" s="97" t="s">
        <v>609</v>
      </c>
      <c r="H24" s="97" t="s">
        <v>638</v>
      </c>
      <c r="I24" s="97" t="s">
        <v>155</v>
      </c>
      <c r="J24" s="97" t="s">
        <v>519</v>
      </c>
      <c r="K24" s="97" t="s">
        <v>519</v>
      </c>
      <c r="L24" s="105"/>
    </row>
    <row r="25" spans="1:12" ht="102">
      <c r="A25" s="98" t="s">
        <v>21</v>
      </c>
      <c r="B25" s="97" t="s">
        <v>86</v>
      </c>
      <c r="C25" s="97" t="s">
        <v>32</v>
      </c>
      <c r="D25" s="97" t="s">
        <v>635</v>
      </c>
      <c r="E25" s="97" t="s">
        <v>424</v>
      </c>
      <c r="F25" s="97" t="s">
        <v>424</v>
      </c>
      <c r="G25" s="97" t="s">
        <v>611</v>
      </c>
      <c r="H25" s="97" t="s">
        <v>639</v>
      </c>
      <c r="I25" s="97" t="s">
        <v>155</v>
      </c>
      <c r="J25" s="97" t="s">
        <v>519</v>
      </c>
      <c r="K25" s="97" t="s">
        <v>520</v>
      </c>
      <c r="L25" s="105" t="s">
        <v>628</v>
      </c>
    </row>
    <row r="26" spans="1:12" ht="102">
      <c r="A26" s="98" t="s">
        <v>21</v>
      </c>
      <c r="B26" s="97" t="s">
        <v>86</v>
      </c>
      <c r="C26" s="97" t="s">
        <v>32</v>
      </c>
      <c r="D26" s="97" t="s">
        <v>636</v>
      </c>
      <c r="E26" s="97" t="s">
        <v>425</v>
      </c>
      <c r="F26" s="97" t="s">
        <v>425</v>
      </c>
      <c r="G26" s="97" t="s">
        <v>612</v>
      </c>
      <c r="H26" s="97" t="s">
        <v>640</v>
      </c>
      <c r="I26" s="97" t="s">
        <v>155</v>
      </c>
      <c r="J26" s="97" t="s">
        <v>519</v>
      </c>
      <c r="K26" s="97" t="s">
        <v>520</v>
      </c>
      <c r="L26" s="105" t="s">
        <v>628</v>
      </c>
    </row>
    <row r="27" spans="1:12" ht="114.75">
      <c r="A27" s="98" t="s">
        <v>21</v>
      </c>
      <c r="B27" s="97" t="s">
        <v>86</v>
      </c>
      <c r="C27" s="97" t="s">
        <v>32</v>
      </c>
      <c r="D27" s="97" t="s">
        <v>631</v>
      </c>
      <c r="E27" s="97" t="s">
        <v>426</v>
      </c>
      <c r="F27" s="97" t="s">
        <v>624</v>
      </c>
      <c r="G27" s="97" t="s">
        <v>613</v>
      </c>
      <c r="H27" s="97" t="s">
        <v>641</v>
      </c>
      <c r="I27" s="97" t="s">
        <v>155</v>
      </c>
      <c r="J27" s="97" t="s">
        <v>519</v>
      </c>
      <c r="K27" s="97" t="s">
        <v>626</v>
      </c>
      <c r="L27" s="105" t="s">
        <v>627</v>
      </c>
    </row>
    <row r="28" spans="1:12" ht="102">
      <c r="A28" s="98" t="s">
        <v>21</v>
      </c>
      <c r="B28" s="97" t="s">
        <v>86</v>
      </c>
      <c r="C28" s="97" t="s">
        <v>32</v>
      </c>
      <c r="D28" s="97" t="s">
        <v>632</v>
      </c>
      <c r="E28" s="97" t="s">
        <v>427</v>
      </c>
      <c r="F28" s="97" t="s">
        <v>625</v>
      </c>
      <c r="G28" s="97" t="s">
        <v>614</v>
      </c>
      <c r="H28" s="97" t="s">
        <v>642</v>
      </c>
      <c r="I28" s="97" t="s">
        <v>155</v>
      </c>
      <c r="J28" s="97" t="s">
        <v>519</v>
      </c>
      <c r="K28" s="97" t="s">
        <v>626</v>
      </c>
      <c r="L28" s="105" t="s">
        <v>627</v>
      </c>
    </row>
    <row r="29" spans="1:12" ht="114.75">
      <c r="A29" s="98" t="s">
        <v>21</v>
      </c>
      <c r="B29" s="97" t="s">
        <v>86</v>
      </c>
      <c r="C29" s="97" t="s">
        <v>32</v>
      </c>
      <c r="D29" s="97" t="s">
        <v>633</v>
      </c>
      <c r="E29" s="97" t="s">
        <v>428</v>
      </c>
      <c r="F29" s="97" t="s">
        <v>428</v>
      </c>
      <c r="G29" s="97" t="s">
        <v>615</v>
      </c>
      <c r="H29" s="97" t="s">
        <v>643</v>
      </c>
      <c r="I29" s="97" t="s">
        <v>155</v>
      </c>
      <c r="J29" s="97" t="s">
        <v>519</v>
      </c>
      <c r="K29" s="97" t="s">
        <v>519</v>
      </c>
      <c r="L29" s="105"/>
    </row>
    <row r="30" spans="1:12" ht="114.75">
      <c r="A30" s="98" t="s">
        <v>21</v>
      </c>
      <c r="B30" s="97" t="s">
        <v>86</v>
      </c>
      <c r="C30" s="97" t="s">
        <v>32</v>
      </c>
      <c r="D30" s="97" t="s">
        <v>634</v>
      </c>
      <c r="E30" s="97" t="s">
        <v>429</v>
      </c>
      <c r="F30" s="97" t="s">
        <v>429</v>
      </c>
      <c r="G30" s="97" t="s">
        <v>616</v>
      </c>
      <c r="H30" s="97" t="s">
        <v>644</v>
      </c>
      <c r="I30" s="97" t="s">
        <v>155</v>
      </c>
      <c r="J30" s="97" t="s">
        <v>519</v>
      </c>
      <c r="K30" s="97" t="s">
        <v>519</v>
      </c>
      <c r="L30" s="105"/>
    </row>
    <row r="31" spans="1:12" ht="63.75">
      <c r="A31" s="98" t="s">
        <v>21</v>
      </c>
      <c r="B31" s="97" t="s">
        <v>86</v>
      </c>
      <c r="C31" s="97" t="s">
        <v>32</v>
      </c>
      <c r="D31" s="97" t="s">
        <v>104</v>
      </c>
      <c r="E31" s="97" t="s">
        <v>105</v>
      </c>
      <c r="F31" s="97" t="s">
        <v>105</v>
      </c>
      <c r="G31" s="97" t="s">
        <v>156</v>
      </c>
      <c r="H31" s="97" t="s">
        <v>645</v>
      </c>
      <c r="I31" s="97"/>
      <c r="J31" s="97" t="s">
        <v>519</v>
      </c>
      <c r="K31" s="97" t="s">
        <v>646</v>
      </c>
      <c r="L31" s="97" t="s">
        <v>187</v>
      </c>
    </row>
    <row r="32" spans="1:12" ht="38.25">
      <c r="A32" s="98" t="s">
        <v>21</v>
      </c>
      <c r="B32" s="97" t="s">
        <v>86</v>
      </c>
      <c r="C32" s="97" t="s">
        <v>647</v>
      </c>
      <c r="D32" s="97" t="s">
        <v>106</v>
      </c>
      <c r="E32" s="97" t="s">
        <v>107</v>
      </c>
      <c r="F32" s="97" t="s">
        <v>131</v>
      </c>
      <c r="G32" s="97" t="s">
        <v>157</v>
      </c>
      <c r="H32" s="97" t="s">
        <v>158</v>
      </c>
      <c r="I32" s="97"/>
      <c r="J32" s="97"/>
      <c r="K32" s="97" t="s">
        <v>648</v>
      </c>
      <c r="L32" s="97" t="s">
        <v>108</v>
      </c>
    </row>
    <row r="33" spans="1:12" ht="89.25">
      <c r="A33" s="98" t="s">
        <v>21</v>
      </c>
      <c r="B33" s="97" t="s">
        <v>86</v>
      </c>
      <c r="C33" s="97" t="s">
        <v>647</v>
      </c>
      <c r="D33" s="97" t="s">
        <v>109</v>
      </c>
      <c r="E33" s="97" t="s">
        <v>29</v>
      </c>
      <c r="F33" s="97" t="s">
        <v>29</v>
      </c>
      <c r="G33" s="97" t="s">
        <v>194</v>
      </c>
      <c r="H33" s="97" t="s">
        <v>158</v>
      </c>
      <c r="I33" s="97"/>
      <c r="J33" s="97"/>
      <c r="K33" s="97" t="s">
        <v>122</v>
      </c>
      <c r="L33" s="97" t="s">
        <v>110</v>
      </c>
    </row>
    <row r="34" spans="1:12" ht="102">
      <c r="A34" s="98" t="s">
        <v>21</v>
      </c>
      <c r="B34" s="97" t="s">
        <v>86</v>
      </c>
      <c r="C34" s="97" t="s">
        <v>647</v>
      </c>
      <c r="D34" s="97" t="s">
        <v>649</v>
      </c>
      <c r="E34" s="97" t="s">
        <v>653</v>
      </c>
      <c r="F34" s="97" t="s">
        <v>654</v>
      </c>
      <c r="G34" s="97" t="s">
        <v>650</v>
      </c>
      <c r="H34" s="97" t="s">
        <v>651</v>
      </c>
      <c r="I34" s="97" t="s">
        <v>652</v>
      </c>
      <c r="J34" s="97" t="s">
        <v>519</v>
      </c>
      <c r="K34" s="97" t="s">
        <v>655</v>
      </c>
      <c r="L34" s="105" t="s">
        <v>656</v>
      </c>
    </row>
    <row r="35" spans="1:12" ht="76.5">
      <c r="A35" s="98" t="s">
        <v>21</v>
      </c>
      <c r="B35" s="97" t="s">
        <v>41</v>
      </c>
      <c r="C35" s="97" t="s">
        <v>31</v>
      </c>
      <c r="D35" s="97" t="s">
        <v>113</v>
      </c>
      <c r="E35" s="97" t="s">
        <v>82</v>
      </c>
      <c r="F35" s="97" t="s">
        <v>82</v>
      </c>
      <c r="G35" s="97" t="s">
        <v>159</v>
      </c>
      <c r="H35" s="97" t="s">
        <v>659</v>
      </c>
      <c r="I35" s="97" t="s">
        <v>160</v>
      </c>
      <c r="J35" s="97" t="s">
        <v>534</v>
      </c>
      <c r="K35" s="97" t="s">
        <v>534</v>
      </c>
      <c r="L35" s="105" t="s">
        <v>660</v>
      </c>
    </row>
    <row r="36" spans="1:12" ht="76.5">
      <c r="A36" s="98" t="s">
        <v>21</v>
      </c>
      <c r="B36" s="97" t="s">
        <v>41</v>
      </c>
      <c r="C36" s="97" t="s">
        <v>31</v>
      </c>
      <c r="D36" s="97" t="s">
        <v>114</v>
      </c>
      <c r="E36" s="97" t="s">
        <v>81</v>
      </c>
      <c r="F36" s="97" t="s">
        <v>81</v>
      </c>
      <c r="G36" s="97" t="s">
        <v>159</v>
      </c>
      <c r="H36" s="97" t="s">
        <v>659</v>
      </c>
      <c r="I36" s="97" t="s">
        <v>160</v>
      </c>
      <c r="J36" s="97" t="s">
        <v>534</v>
      </c>
      <c r="K36" s="97" t="s">
        <v>534</v>
      </c>
      <c r="L36" s="105" t="s">
        <v>660</v>
      </c>
    </row>
    <row r="37" spans="1:12" ht="76.5">
      <c r="A37" s="98" t="s">
        <v>21</v>
      </c>
      <c r="B37" s="97" t="s">
        <v>41</v>
      </c>
      <c r="C37" s="97" t="s">
        <v>31</v>
      </c>
      <c r="D37" s="97" t="s">
        <v>657</v>
      </c>
      <c r="E37" s="97" t="s">
        <v>658</v>
      </c>
      <c r="F37" s="97" t="s">
        <v>658</v>
      </c>
      <c r="G37" s="97" t="s">
        <v>159</v>
      </c>
      <c r="H37" s="97" t="s">
        <v>659</v>
      </c>
      <c r="I37" s="97" t="s">
        <v>160</v>
      </c>
      <c r="J37" s="97" t="s">
        <v>534</v>
      </c>
      <c r="K37" s="97" t="s">
        <v>534</v>
      </c>
      <c r="L37" s="105" t="s">
        <v>660</v>
      </c>
    </row>
    <row r="38" spans="1:12" ht="63.75">
      <c r="A38" s="98" t="s">
        <v>21</v>
      </c>
      <c r="B38" s="97" t="s">
        <v>41</v>
      </c>
      <c r="C38" s="97" t="s">
        <v>31</v>
      </c>
      <c r="D38" s="97" t="s">
        <v>661</v>
      </c>
      <c r="E38" s="97" t="s">
        <v>419</v>
      </c>
      <c r="F38" s="97" t="s">
        <v>419</v>
      </c>
      <c r="G38" s="97" t="s">
        <v>664</v>
      </c>
      <c r="H38" s="97" t="s">
        <v>675</v>
      </c>
      <c r="I38" s="97"/>
      <c r="J38" s="97" t="s">
        <v>662</v>
      </c>
      <c r="K38" s="97"/>
      <c r="L38" s="105" t="s">
        <v>663</v>
      </c>
    </row>
    <row r="39" spans="1:12" ht="51">
      <c r="A39" s="98" t="s">
        <v>21</v>
      </c>
      <c r="B39" s="97" t="s">
        <v>41</v>
      </c>
      <c r="C39" s="97" t="s">
        <v>665</v>
      </c>
      <c r="D39" s="97" t="s">
        <v>132</v>
      </c>
      <c r="E39" s="97" t="s">
        <v>668</v>
      </c>
      <c r="F39" s="97" t="s">
        <v>671</v>
      </c>
      <c r="G39" s="97" t="s">
        <v>669</v>
      </c>
      <c r="H39" s="97" t="s">
        <v>161</v>
      </c>
      <c r="I39" s="97" t="s">
        <v>670</v>
      </c>
      <c r="J39" s="97" t="s">
        <v>519</v>
      </c>
      <c r="K39" s="97" t="s">
        <v>115</v>
      </c>
      <c r="L39" s="105" t="s">
        <v>673</v>
      </c>
    </row>
    <row r="40" spans="1:12" ht="51">
      <c r="A40" s="98" t="s">
        <v>21</v>
      </c>
      <c r="B40" s="97" t="s">
        <v>41</v>
      </c>
      <c r="C40" s="97" t="s">
        <v>665</v>
      </c>
      <c r="D40" s="97" t="s">
        <v>133</v>
      </c>
      <c r="E40" s="97" t="s">
        <v>243</v>
      </c>
      <c r="F40" s="97" t="s">
        <v>244</v>
      </c>
      <c r="G40" s="97" t="s">
        <v>245</v>
      </c>
      <c r="H40" s="97" t="s">
        <v>162</v>
      </c>
      <c r="I40" s="97" t="s">
        <v>163</v>
      </c>
      <c r="J40" s="97" t="s">
        <v>519</v>
      </c>
      <c r="K40" s="97" t="s">
        <v>672</v>
      </c>
      <c r="L40" s="105" t="s">
        <v>674</v>
      </c>
    </row>
    <row r="41" spans="1:12" ht="153">
      <c r="A41" s="98" t="s">
        <v>21</v>
      </c>
      <c r="B41" s="97" t="s">
        <v>41</v>
      </c>
      <c r="C41" s="97" t="s">
        <v>38</v>
      </c>
      <c r="D41" s="97" t="s">
        <v>134</v>
      </c>
      <c r="E41" s="97" t="s">
        <v>112</v>
      </c>
      <c r="F41" s="97" t="s">
        <v>135</v>
      </c>
      <c r="G41" s="97" t="s">
        <v>165</v>
      </c>
      <c r="H41" s="97" t="s">
        <v>677</v>
      </c>
      <c r="I41" s="97" t="s">
        <v>676</v>
      </c>
      <c r="J41" s="97" t="s">
        <v>678</v>
      </c>
      <c r="K41" s="97"/>
      <c r="L41" s="105" t="s">
        <v>254</v>
      </c>
    </row>
    <row r="42" spans="1:12" ht="76.5">
      <c r="A42" s="98" t="s">
        <v>21</v>
      </c>
      <c r="B42" s="97" t="s">
        <v>41</v>
      </c>
      <c r="C42" s="97" t="s">
        <v>666</v>
      </c>
      <c r="D42" s="97" t="s">
        <v>136</v>
      </c>
      <c r="E42" s="97" t="s">
        <v>137</v>
      </c>
      <c r="F42" s="97" t="s">
        <v>679</v>
      </c>
      <c r="G42" s="97" t="s">
        <v>680</v>
      </c>
      <c r="H42" s="97" t="s">
        <v>681</v>
      </c>
      <c r="I42" s="97" t="s">
        <v>166</v>
      </c>
      <c r="J42" s="97" t="s">
        <v>682</v>
      </c>
      <c r="K42" s="97"/>
      <c r="L42" s="97" t="s">
        <v>99</v>
      </c>
    </row>
    <row r="43" spans="1:12" ht="51.75" customHeight="1">
      <c r="A43" s="98" t="s">
        <v>21</v>
      </c>
      <c r="B43" s="97" t="s">
        <v>41</v>
      </c>
      <c r="C43" s="97" t="s">
        <v>667</v>
      </c>
      <c r="D43" s="97" t="s">
        <v>138</v>
      </c>
      <c r="E43" s="97" t="s">
        <v>116</v>
      </c>
      <c r="F43" s="97" t="s">
        <v>683</v>
      </c>
      <c r="G43" s="97" t="s">
        <v>167</v>
      </c>
      <c r="H43" s="97" t="s">
        <v>199</v>
      </c>
      <c r="I43" s="97" t="s">
        <v>168</v>
      </c>
      <c r="J43" s="97"/>
      <c r="K43" s="97" t="s">
        <v>117</v>
      </c>
      <c r="L43" s="97" t="s">
        <v>118</v>
      </c>
    </row>
    <row r="44" spans="1:12" ht="51">
      <c r="A44" s="98" t="s">
        <v>21</v>
      </c>
      <c r="B44" s="97" t="s">
        <v>41</v>
      </c>
      <c r="C44" s="97" t="s">
        <v>667</v>
      </c>
      <c r="D44" s="97" t="s">
        <v>139</v>
      </c>
      <c r="E44" s="97" t="s">
        <v>119</v>
      </c>
      <c r="F44" s="97" t="s">
        <v>684</v>
      </c>
      <c r="G44" s="97" t="s">
        <v>169</v>
      </c>
      <c r="H44" s="97" t="s">
        <v>200</v>
      </c>
      <c r="I44" s="97" t="s">
        <v>685</v>
      </c>
      <c r="J44" s="97"/>
      <c r="K44" s="97" t="s">
        <v>117</v>
      </c>
      <c r="L44" s="97" t="s">
        <v>118</v>
      </c>
    </row>
    <row r="45" spans="1:12" ht="51">
      <c r="A45" s="98" t="s">
        <v>21</v>
      </c>
      <c r="B45" s="97" t="s">
        <v>41</v>
      </c>
      <c r="C45" s="97" t="s">
        <v>667</v>
      </c>
      <c r="D45" s="97" t="s">
        <v>687</v>
      </c>
      <c r="E45" s="97" t="s">
        <v>686</v>
      </c>
      <c r="F45" s="97" t="s">
        <v>688</v>
      </c>
      <c r="G45" s="97" t="s">
        <v>689</v>
      </c>
      <c r="H45" s="97" t="s">
        <v>690</v>
      </c>
      <c r="I45" s="97"/>
      <c r="J45" s="97"/>
      <c r="K45" s="97" t="s">
        <v>117</v>
      </c>
      <c r="L45" s="97" t="s">
        <v>118</v>
      </c>
    </row>
    <row r="46" spans="1:12" ht="51">
      <c r="A46" s="99" t="s">
        <v>120</v>
      </c>
      <c r="B46" s="97" t="s">
        <v>15</v>
      </c>
      <c r="C46" s="97" t="s">
        <v>42</v>
      </c>
      <c r="D46" s="97" t="s">
        <v>140</v>
      </c>
      <c r="E46" s="97" t="s">
        <v>121</v>
      </c>
      <c r="F46" s="97" t="s">
        <v>121</v>
      </c>
      <c r="G46" s="97" t="s">
        <v>170</v>
      </c>
      <c r="H46" s="97" t="s">
        <v>171</v>
      </c>
      <c r="I46" s="97"/>
      <c r="J46" s="97"/>
      <c r="K46" s="97" t="s">
        <v>691</v>
      </c>
      <c r="L46" s="105" t="s">
        <v>692</v>
      </c>
    </row>
    <row r="47" spans="1:12" ht="89.25">
      <c r="A47" s="99" t="s">
        <v>120</v>
      </c>
      <c r="B47" s="97" t="s">
        <v>15</v>
      </c>
      <c r="C47" s="97" t="s">
        <v>475</v>
      </c>
      <c r="D47" s="97" t="s">
        <v>693</v>
      </c>
      <c r="E47" s="97" t="s">
        <v>694</v>
      </c>
      <c r="F47" s="97" t="s">
        <v>695</v>
      </c>
      <c r="G47" s="97" t="s">
        <v>696</v>
      </c>
      <c r="H47" s="97" t="s">
        <v>697</v>
      </c>
      <c r="I47" s="97"/>
      <c r="J47" s="97" t="s">
        <v>519</v>
      </c>
      <c r="K47" s="97" t="s">
        <v>698</v>
      </c>
      <c r="L47" s="105" t="s">
        <v>699</v>
      </c>
    </row>
    <row r="48" spans="1:12" ht="51">
      <c r="A48" s="99" t="s">
        <v>120</v>
      </c>
      <c r="B48" s="97" t="s">
        <v>15</v>
      </c>
      <c r="C48" s="97" t="s">
        <v>475</v>
      </c>
      <c r="D48" s="97" t="s">
        <v>700</v>
      </c>
      <c r="E48" s="97" t="s">
        <v>701</v>
      </c>
      <c r="F48" s="97" t="s">
        <v>437</v>
      </c>
      <c r="G48" s="97" t="s">
        <v>702</v>
      </c>
      <c r="H48" s="97" t="s">
        <v>703</v>
      </c>
      <c r="I48" s="97"/>
      <c r="J48" s="97"/>
      <c r="K48" s="97" t="s">
        <v>122</v>
      </c>
      <c r="L48" s="105" t="s">
        <v>704</v>
      </c>
    </row>
    <row r="49" spans="1:12" ht="38.25">
      <c r="A49" s="99" t="s">
        <v>120</v>
      </c>
      <c r="B49" s="97" t="s">
        <v>15</v>
      </c>
      <c r="C49" s="97" t="s">
        <v>476</v>
      </c>
      <c r="D49" s="97" t="s">
        <v>705</v>
      </c>
      <c r="E49" s="97" t="s">
        <v>438</v>
      </c>
      <c r="F49" s="97" t="s">
        <v>438</v>
      </c>
      <c r="G49" s="97" t="s">
        <v>709</v>
      </c>
      <c r="H49" s="97" t="s">
        <v>706</v>
      </c>
      <c r="I49" s="97"/>
      <c r="J49" s="97" t="s">
        <v>707</v>
      </c>
      <c r="K49" s="97"/>
      <c r="L49" s="105"/>
    </row>
    <row r="50" spans="1:12" ht="54.75" customHeight="1">
      <c r="A50" s="99" t="s">
        <v>120</v>
      </c>
      <c r="B50" s="97" t="s">
        <v>15</v>
      </c>
      <c r="C50" s="97" t="s">
        <v>476</v>
      </c>
      <c r="D50" s="97" t="s">
        <v>708</v>
      </c>
      <c r="E50" s="97" t="s">
        <v>522</v>
      </c>
      <c r="F50" s="97" t="s">
        <v>522</v>
      </c>
      <c r="G50" s="97" t="s">
        <v>710</v>
      </c>
      <c r="H50" s="97" t="s">
        <v>715</v>
      </c>
      <c r="I50" s="97"/>
      <c r="J50" s="97"/>
      <c r="K50" s="97" t="s">
        <v>532</v>
      </c>
      <c r="L50" s="105" t="s">
        <v>711</v>
      </c>
    </row>
    <row r="51" spans="1:12" ht="56.25" customHeight="1">
      <c r="A51" s="99" t="s">
        <v>120</v>
      </c>
      <c r="B51" s="97" t="s">
        <v>15</v>
      </c>
      <c r="C51" s="97" t="s">
        <v>476</v>
      </c>
      <c r="D51" s="97" t="s">
        <v>712</v>
      </c>
      <c r="E51" s="97" t="s">
        <v>713</v>
      </c>
      <c r="F51" s="97" t="s">
        <v>524</v>
      </c>
      <c r="G51" s="97" t="s">
        <v>714</v>
      </c>
      <c r="H51" s="97" t="s">
        <v>716</v>
      </c>
      <c r="I51" s="97"/>
      <c r="J51" s="97"/>
      <c r="K51" s="97" t="s">
        <v>532</v>
      </c>
      <c r="L51" s="105"/>
    </row>
    <row r="52" spans="1:12" ht="63.75">
      <c r="A52" s="99" t="s">
        <v>120</v>
      </c>
      <c r="B52" s="97" t="s">
        <v>16</v>
      </c>
      <c r="C52" s="97" t="s">
        <v>19</v>
      </c>
      <c r="D52" s="97" t="s">
        <v>141</v>
      </c>
      <c r="E52" s="97" t="s">
        <v>142</v>
      </c>
      <c r="F52" s="97" t="s">
        <v>123</v>
      </c>
      <c r="G52" s="97" t="s">
        <v>172</v>
      </c>
      <c r="H52" s="97" t="s">
        <v>717</v>
      </c>
      <c r="I52" s="97"/>
      <c r="J52" s="97" t="s">
        <v>519</v>
      </c>
      <c r="K52" s="97" t="s">
        <v>122</v>
      </c>
      <c r="L52" s="97" t="s">
        <v>124</v>
      </c>
    </row>
    <row r="53" spans="1:12" ht="63.75">
      <c r="A53" s="99" t="s">
        <v>120</v>
      </c>
      <c r="B53" s="97" t="s">
        <v>16</v>
      </c>
      <c r="C53" s="97" t="s">
        <v>19</v>
      </c>
      <c r="D53" s="97" t="s">
        <v>143</v>
      </c>
      <c r="E53" s="97" t="s">
        <v>144</v>
      </c>
      <c r="F53" s="97" t="s">
        <v>125</v>
      </c>
      <c r="G53" s="97" t="s">
        <v>173</v>
      </c>
      <c r="H53" s="97" t="s">
        <v>717</v>
      </c>
      <c r="I53" s="97"/>
      <c r="J53" s="97" t="s">
        <v>519</v>
      </c>
      <c r="K53" s="97" t="s">
        <v>122</v>
      </c>
      <c r="L53" s="97" t="s">
        <v>126</v>
      </c>
    </row>
    <row r="54" spans="1:12" ht="102">
      <c r="A54" s="99" t="s">
        <v>120</v>
      </c>
      <c r="B54" s="97" t="s">
        <v>16</v>
      </c>
      <c r="C54" s="97" t="s">
        <v>718</v>
      </c>
      <c r="D54" s="97" t="s">
        <v>145</v>
      </c>
      <c r="E54" s="97" t="s">
        <v>146</v>
      </c>
      <c r="F54" s="97" t="s">
        <v>26</v>
      </c>
      <c r="G54" s="97" t="s">
        <v>174</v>
      </c>
      <c r="H54" s="97" t="s">
        <v>175</v>
      </c>
      <c r="I54" s="97" t="s">
        <v>176</v>
      </c>
      <c r="J54" s="97" t="s">
        <v>519</v>
      </c>
      <c r="K54" s="97" t="s">
        <v>247</v>
      </c>
      <c r="L54" s="105" t="s">
        <v>246</v>
      </c>
    </row>
    <row r="55" spans="1:12" ht="140.25">
      <c r="A55" s="99" t="s">
        <v>120</v>
      </c>
      <c r="B55" s="97" t="s">
        <v>16</v>
      </c>
      <c r="C55" s="97" t="s">
        <v>718</v>
      </c>
      <c r="D55" s="97" t="s">
        <v>147</v>
      </c>
      <c r="E55" s="97" t="s">
        <v>148</v>
      </c>
      <c r="F55" s="97" t="s">
        <v>25</v>
      </c>
      <c r="G55" s="97" t="s">
        <v>177</v>
      </c>
      <c r="H55" s="97" t="s">
        <v>178</v>
      </c>
      <c r="I55" s="97" t="s">
        <v>179</v>
      </c>
      <c r="J55" s="97" t="s">
        <v>519</v>
      </c>
      <c r="K55" s="97" t="s">
        <v>247</v>
      </c>
      <c r="L55" s="97" t="s">
        <v>246</v>
      </c>
    </row>
    <row r="56" spans="1:12" s="18" customFormat="1" ht="63.75">
      <c r="A56" s="99" t="s">
        <v>120</v>
      </c>
      <c r="B56" s="97" t="s">
        <v>16</v>
      </c>
      <c r="C56" s="97" t="s">
        <v>718</v>
      </c>
      <c r="D56" s="97" t="s">
        <v>149</v>
      </c>
      <c r="E56" s="97" t="s">
        <v>51</v>
      </c>
      <c r="F56" s="97" t="s">
        <v>127</v>
      </c>
      <c r="G56" s="97" t="s">
        <v>719</v>
      </c>
      <c r="H56" s="97" t="s">
        <v>180</v>
      </c>
      <c r="I56" s="97"/>
      <c r="J56" s="97" t="s">
        <v>240</v>
      </c>
      <c r="K56" s="97"/>
      <c r="L56" s="97" t="s">
        <v>241</v>
      </c>
    </row>
    <row r="57" spans="1:12" ht="38.25">
      <c r="A57" s="99" t="s">
        <v>120</v>
      </c>
      <c r="B57" s="97" t="s">
        <v>16</v>
      </c>
      <c r="C57" s="97" t="s">
        <v>44</v>
      </c>
      <c r="D57" s="97" t="s">
        <v>150</v>
      </c>
      <c r="E57" s="97" t="s">
        <v>79</v>
      </c>
      <c r="F57" s="97" t="s">
        <v>252</v>
      </c>
      <c r="G57" s="97" t="s">
        <v>181</v>
      </c>
      <c r="H57" s="97" t="s">
        <v>180</v>
      </c>
      <c r="I57" s="97"/>
      <c r="J57" s="97"/>
      <c r="K57" s="97" t="s">
        <v>115</v>
      </c>
      <c r="L57" s="105" t="s">
        <v>720</v>
      </c>
    </row>
  </sheetData>
  <hyperlinks>
    <hyperlink ref="L46" r:id="rId1"/>
    <hyperlink ref="L33" r:id="rId2"/>
    <hyperlink ref="L32" r:id="rId3" display="http://fts.unocha.org/pageloader.aspx; "/>
    <hyperlink ref="L42" r:id="rId4"/>
    <hyperlink ref="L43" r:id="rId5"/>
    <hyperlink ref="L44" r:id="rId6"/>
    <hyperlink ref="L45" r:id="rId7"/>
    <hyperlink ref="L52" r:id="rId8"/>
    <hyperlink ref="L53" r:id="rId9"/>
    <hyperlink ref="L35" r:id="rId10"/>
    <hyperlink ref="L31" r:id="rId11"/>
    <hyperlink ref="L15" r:id="rId12"/>
    <hyperlink ref="L14" r:id="rId13"/>
    <hyperlink ref="L56" r:id="rId14"/>
    <hyperlink ref="L41" r:id="rId15"/>
    <hyperlink ref="L7" r:id="rId16" display="http://data.euro.who.int/e-atlas/europe/data.html"/>
    <hyperlink ref="L13" r:id="rId17"/>
    <hyperlink ref="L9" r:id="rId18" display="http://data.euro.who.int/e-atlas/europe/data.html"/>
    <hyperlink ref="L8" r:id="rId19" display="http://data.euro.who.int/e-atlas/europe/data.html"/>
    <hyperlink ref="L10" r:id="rId20" display="http://data.euro.who.int/e-atlas/europe/data.html"/>
    <hyperlink ref="L20" r:id="rId21"/>
    <hyperlink ref="L21" r:id="rId22"/>
    <hyperlink ref="L22" r:id="rId23"/>
    <hyperlink ref="L23" r:id="rId24"/>
    <hyperlink ref="L27" r:id="rId25"/>
    <hyperlink ref="L28" r:id="rId26"/>
    <hyperlink ref="L25" r:id="rId27"/>
    <hyperlink ref="L26" r:id="rId28"/>
    <hyperlink ref="L34" r:id="rId29" location="CheckedItem" display="http://www.cbr.ru/eng/statistics/default.aspx?Prtid=svs&amp;ch=ITM_43505#CheckedItem"/>
    <hyperlink ref="L36" r:id="rId30"/>
    <hyperlink ref="L37" r:id="rId31"/>
    <hyperlink ref="L39" r:id="rId32"/>
    <hyperlink ref="L47" r:id="rId33"/>
    <hyperlink ref="L48" r:id="rId34"/>
    <hyperlink ref="L50" r:id="rId35" display="http://www.unocha.org/cerf/"/>
    <hyperlink ref="L57" r:id="rId36"/>
  </hyperlinks>
  <pageMargins left="0.7" right="0.7" top="0.75" bottom="0.75" header="0.3" footer="0.3"/>
  <pageSetup paperSize="9" orientation="portrait" r:id="rId37"/>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85"/>
  <sheetViews>
    <sheetView showGridLines="0" workbookViewId="0">
      <pane xSplit="2" ySplit="3" topLeftCell="C4" activePane="bottomRight" state="frozen"/>
      <selection pane="topRight" activeCell="C1" sqref="C1"/>
      <selection pane="bottomLeft" activeCell="A5" sqref="A5"/>
      <selection pane="bottomRight"/>
    </sheetView>
  </sheetViews>
  <sheetFormatPr defaultColWidth="9.140625" defaultRowHeight="15"/>
  <cols>
    <col min="1" max="1" width="33.42578125" style="3" bestFit="1" customWidth="1"/>
    <col min="2" max="2" width="12.85546875" style="3" bestFit="1" customWidth="1"/>
    <col min="3" max="11" width="11.42578125" style="3" customWidth="1"/>
    <col min="12" max="12" width="7.42578125" style="3" bestFit="1" customWidth="1"/>
    <col min="13" max="37" width="11.42578125" style="3" customWidth="1"/>
    <col min="38" max="38" width="8.140625" style="154" bestFit="1" customWidth="1"/>
    <col min="39" max="42" width="11.42578125" style="3" customWidth="1"/>
    <col min="43" max="16384" width="9.140625" style="3"/>
  </cols>
  <sheetData>
    <row r="1" spans="1:56">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row>
    <row r="2" spans="1:56" s="163" customFormat="1" ht="121.5" customHeight="1">
      <c r="A2" s="102" t="s">
        <v>460</v>
      </c>
      <c r="B2" s="134" t="s">
        <v>461</v>
      </c>
      <c r="C2" s="145" t="s">
        <v>274</v>
      </c>
      <c r="D2" s="145" t="s">
        <v>275</v>
      </c>
      <c r="E2" s="145" t="s">
        <v>463</v>
      </c>
      <c r="F2" s="145" t="s">
        <v>464</v>
      </c>
      <c r="G2" s="145" t="s">
        <v>462</v>
      </c>
      <c r="H2" s="145" t="s">
        <v>217</v>
      </c>
      <c r="I2" s="145" t="s">
        <v>49</v>
      </c>
      <c r="J2" s="145" t="s">
        <v>417</v>
      </c>
      <c r="K2" s="145" t="s">
        <v>418</v>
      </c>
      <c r="L2" s="145" t="s">
        <v>419</v>
      </c>
      <c r="M2" s="145" t="s">
        <v>197</v>
      </c>
      <c r="N2" s="145" t="s">
        <v>198</v>
      </c>
      <c r="O2" s="100" t="s">
        <v>420</v>
      </c>
      <c r="P2" s="100" t="s">
        <v>24</v>
      </c>
      <c r="Q2" s="100" t="s">
        <v>421</v>
      </c>
      <c r="R2" s="100" t="s">
        <v>422</v>
      </c>
      <c r="S2" s="100" t="s">
        <v>423</v>
      </c>
      <c r="T2" s="100" t="s">
        <v>424</v>
      </c>
      <c r="U2" s="100" t="s">
        <v>425</v>
      </c>
      <c r="V2" s="100" t="s">
        <v>426</v>
      </c>
      <c r="W2" s="100" t="s">
        <v>427</v>
      </c>
      <c r="X2" s="100" t="s">
        <v>428</v>
      </c>
      <c r="Y2" s="100" t="s">
        <v>429</v>
      </c>
      <c r="Z2" s="100" t="s">
        <v>80</v>
      </c>
      <c r="AA2" s="100" t="s">
        <v>84</v>
      </c>
      <c r="AB2" s="100" t="s">
        <v>85</v>
      </c>
      <c r="AC2" s="100" t="s">
        <v>85</v>
      </c>
      <c r="AD2" s="100" t="s">
        <v>430</v>
      </c>
      <c r="AE2" s="100" t="s">
        <v>431</v>
      </c>
      <c r="AF2" s="100" t="s">
        <v>432</v>
      </c>
      <c r="AG2" s="100" t="s">
        <v>433</v>
      </c>
      <c r="AH2" s="100" t="s">
        <v>434</v>
      </c>
      <c r="AI2" s="100" t="s">
        <v>243</v>
      </c>
      <c r="AJ2" s="100" t="s">
        <v>9</v>
      </c>
      <c r="AK2" s="100" t="s">
        <v>112</v>
      </c>
      <c r="AL2" s="100" t="s">
        <v>137</v>
      </c>
      <c r="AM2" s="100" t="s">
        <v>116</v>
      </c>
      <c r="AN2" s="100" t="s">
        <v>119</v>
      </c>
      <c r="AO2" s="100" t="s">
        <v>435</v>
      </c>
      <c r="AP2" s="100" t="s">
        <v>121</v>
      </c>
      <c r="AQ2" s="145" t="s">
        <v>436</v>
      </c>
      <c r="AR2" s="145" t="s">
        <v>437</v>
      </c>
      <c r="AS2" s="145" t="s">
        <v>438</v>
      </c>
      <c r="AT2" s="145" t="s">
        <v>522</v>
      </c>
      <c r="AU2" s="145" t="s">
        <v>524</v>
      </c>
      <c r="AV2" s="145" t="s">
        <v>142</v>
      </c>
      <c r="AW2" s="145" t="s">
        <v>12</v>
      </c>
      <c r="AX2" s="145" t="s">
        <v>26</v>
      </c>
      <c r="AY2" s="145" t="s">
        <v>25</v>
      </c>
      <c r="AZ2" s="145" t="s">
        <v>439</v>
      </c>
      <c r="BA2" s="145" t="s">
        <v>79</v>
      </c>
      <c r="BB2" s="145" t="s">
        <v>440</v>
      </c>
      <c r="BC2" s="145" t="s">
        <v>441</v>
      </c>
      <c r="BD2" s="145" t="s">
        <v>442</v>
      </c>
    </row>
    <row r="3" spans="1:56" ht="25.5">
      <c r="A3" s="92" t="s">
        <v>256</v>
      </c>
      <c r="B3" s="79"/>
      <c r="C3" s="80">
        <v>2015</v>
      </c>
      <c r="D3" s="80">
        <v>2015</v>
      </c>
      <c r="E3" s="80" t="s">
        <v>443</v>
      </c>
      <c r="F3" s="80" t="s">
        <v>443</v>
      </c>
      <c r="G3" s="80">
        <v>2015</v>
      </c>
      <c r="H3" s="80" t="s">
        <v>570</v>
      </c>
      <c r="I3" s="80" t="s">
        <v>570</v>
      </c>
      <c r="J3" s="80">
        <v>2015</v>
      </c>
      <c r="K3" s="80">
        <v>2015</v>
      </c>
      <c r="L3" s="80">
        <v>2014</v>
      </c>
      <c r="M3" s="80">
        <v>2016</v>
      </c>
      <c r="N3" s="80">
        <v>2016</v>
      </c>
      <c r="O3" s="80" t="s">
        <v>251</v>
      </c>
      <c r="P3" s="80" t="s">
        <v>444</v>
      </c>
      <c r="Q3" s="80" t="s">
        <v>446</v>
      </c>
      <c r="R3" s="80" t="s">
        <v>446</v>
      </c>
      <c r="S3" s="80" t="s">
        <v>443</v>
      </c>
      <c r="T3" s="80" t="s">
        <v>448</v>
      </c>
      <c r="U3" s="80" t="s">
        <v>448</v>
      </c>
      <c r="V3" s="80" t="s">
        <v>242</v>
      </c>
      <c r="W3" s="80" t="s">
        <v>242</v>
      </c>
      <c r="X3" s="80" t="s">
        <v>443</v>
      </c>
      <c r="Y3" s="80" t="s">
        <v>443</v>
      </c>
      <c r="Z3" s="80" t="s">
        <v>446</v>
      </c>
      <c r="AA3" s="114" t="s">
        <v>242</v>
      </c>
      <c r="AB3" s="80">
        <v>2013</v>
      </c>
      <c r="AC3" s="80">
        <v>2014</v>
      </c>
      <c r="AD3" s="80">
        <v>2014</v>
      </c>
      <c r="AE3" s="80" t="s">
        <v>445</v>
      </c>
      <c r="AF3" s="80">
        <v>2016</v>
      </c>
      <c r="AG3" s="80" t="s">
        <v>445</v>
      </c>
      <c r="AH3" s="80" t="s">
        <v>446</v>
      </c>
      <c r="AI3" s="80" t="s">
        <v>447</v>
      </c>
      <c r="AJ3" s="80" t="s">
        <v>447</v>
      </c>
      <c r="AK3" s="80" t="s">
        <v>480</v>
      </c>
      <c r="AL3" s="80" t="s">
        <v>449</v>
      </c>
      <c r="AM3" s="80" t="s">
        <v>242</v>
      </c>
      <c r="AN3" s="80" t="s">
        <v>242</v>
      </c>
      <c r="AO3" s="80" t="s">
        <v>450</v>
      </c>
      <c r="AP3" s="80">
        <v>2015</v>
      </c>
      <c r="AQ3" s="128" t="s">
        <v>446</v>
      </c>
      <c r="AR3" s="128" t="s">
        <v>451</v>
      </c>
      <c r="AS3" s="128" t="s">
        <v>452</v>
      </c>
      <c r="AT3" s="80" t="s">
        <v>523</v>
      </c>
      <c r="AU3" s="80" t="s">
        <v>523</v>
      </c>
      <c r="AV3" s="128" t="s">
        <v>242</v>
      </c>
      <c r="AW3" s="128" t="s">
        <v>242</v>
      </c>
      <c r="AX3" s="128" t="s">
        <v>453</v>
      </c>
      <c r="AY3" s="128" t="s">
        <v>453</v>
      </c>
      <c r="AZ3" s="128">
        <v>2016</v>
      </c>
      <c r="BA3" s="128">
        <v>2014</v>
      </c>
      <c r="BB3" s="128">
        <v>2016</v>
      </c>
      <c r="BC3" s="128" t="s">
        <v>454</v>
      </c>
      <c r="BD3" s="128">
        <v>2015</v>
      </c>
    </row>
    <row r="4" spans="1:56">
      <c r="A4" s="91" t="s">
        <v>276</v>
      </c>
      <c r="B4" s="79" t="s">
        <v>333</v>
      </c>
      <c r="C4" s="115">
        <v>2015</v>
      </c>
      <c r="D4" s="115">
        <v>2015</v>
      </c>
      <c r="E4" s="115">
        <v>2010</v>
      </c>
      <c r="F4" s="115">
        <v>2010</v>
      </c>
      <c r="G4" s="115">
        <v>2015</v>
      </c>
      <c r="H4" s="115">
        <v>2015</v>
      </c>
      <c r="I4" s="130">
        <v>2015</v>
      </c>
      <c r="J4" s="116">
        <v>2015</v>
      </c>
      <c r="K4" s="116">
        <v>2015</v>
      </c>
      <c r="L4" s="129">
        <v>2014</v>
      </c>
      <c r="M4" s="116">
        <v>2016</v>
      </c>
      <c r="N4" s="116">
        <v>2016</v>
      </c>
      <c r="O4" s="116">
        <v>2014</v>
      </c>
      <c r="P4" s="116">
        <v>2010</v>
      </c>
      <c r="Q4" s="116">
        <v>2015</v>
      </c>
      <c r="R4" s="116">
        <v>2014</v>
      </c>
      <c r="S4" s="116">
        <v>2014</v>
      </c>
      <c r="T4" s="116">
        <v>2011</v>
      </c>
      <c r="U4" s="116">
        <v>2011</v>
      </c>
      <c r="V4" s="116">
        <v>2014</v>
      </c>
      <c r="W4" s="116">
        <v>2014</v>
      </c>
      <c r="X4" s="116">
        <v>2014</v>
      </c>
      <c r="Y4" s="116">
        <v>2014</v>
      </c>
      <c r="Z4" s="116">
        <v>2014</v>
      </c>
      <c r="AA4" s="116">
        <v>2016</v>
      </c>
      <c r="AB4" s="116">
        <v>2013</v>
      </c>
      <c r="AC4" s="116">
        <v>2014</v>
      </c>
      <c r="AD4" s="116">
        <v>2014</v>
      </c>
      <c r="AE4" s="116">
        <v>2016</v>
      </c>
      <c r="AF4" s="116">
        <v>2016</v>
      </c>
      <c r="AG4" s="116">
        <v>2016</v>
      </c>
      <c r="AH4" s="132">
        <v>2015</v>
      </c>
      <c r="AI4" s="116">
        <v>2012</v>
      </c>
      <c r="AJ4" s="116">
        <v>2014</v>
      </c>
      <c r="AK4" s="116">
        <v>2010</v>
      </c>
      <c r="AL4" s="165">
        <v>2015</v>
      </c>
      <c r="AM4" s="124">
        <v>2016</v>
      </c>
      <c r="AN4" s="124">
        <v>2016</v>
      </c>
      <c r="AO4" s="116">
        <v>2013</v>
      </c>
      <c r="AP4" s="116">
        <v>2015</v>
      </c>
      <c r="AQ4" s="116">
        <v>2015</v>
      </c>
      <c r="AR4" s="116">
        <v>2015</v>
      </c>
      <c r="AS4" s="116">
        <v>2016</v>
      </c>
      <c r="AT4" s="116">
        <v>2015</v>
      </c>
      <c r="AU4" s="116">
        <v>2015</v>
      </c>
      <c r="AV4" s="116">
        <v>2014</v>
      </c>
      <c r="AW4" s="116">
        <v>2014</v>
      </c>
      <c r="AX4" s="116">
        <v>2015</v>
      </c>
      <c r="AY4" s="116">
        <v>2015</v>
      </c>
      <c r="AZ4" s="116">
        <v>2016</v>
      </c>
      <c r="BA4" s="116">
        <v>2014</v>
      </c>
      <c r="BB4" s="116">
        <v>2011</v>
      </c>
      <c r="BC4" s="116">
        <v>2015</v>
      </c>
      <c r="BD4" s="116">
        <v>2015</v>
      </c>
    </row>
    <row r="5" spans="1:56">
      <c r="A5" s="91" t="s">
        <v>277</v>
      </c>
      <c r="B5" s="79" t="s">
        <v>334</v>
      </c>
      <c r="C5" s="115">
        <v>2015</v>
      </c>
      <c r="D5" s="115">
        <v>2015</v>
      </c>
      <c r="E5" s="115">
        <v>2010</v>
      </c>
      <c r="F5" s="115">
        <v>2010</v>
      </c>
      <c r="G5" s="115">
        <v>2015</v>
      </c>
      <c r="H5" s="115">
        <v>2015</v>
      </c>
      <c r="I5" s="130">
        <v>2015</v>
      </c>
      <c r="J5" s="116">
        <v>2015</v>
      </c>
      <c r="K5" s="116">
        <v>2015</v>
      </c>
      <c r="L5" s="129">
        <v>2014</v>
      </c>
      <c r="M5" s="116">
        <v>2016</v>
      </c>
      <c r="N5" s="116">
        <v>2016</v>
      </c>
      <c r="O5" s="116">
        <v>2014</v>
      </c>
      <c r="P5" s="116">
        <v>2010</v>
      </c>
      <c r="Q5" s="116">
        <v>2015</v>
      </c>
      <c r="R5" s="116">
        <v>2014</v>
      </c>
      <c r="S5" s="116">
        <v>2014</v>
      </c>
      <c r="T5" s="116">
        <v>2011</v>
      </c>
      <c r="U5" s="116">
        <v>2011</v>
      </c>
      <c r="V5" s="116">
        <v>2014</v>
      </c>
      <c r="W5" s="116">
        <v>2014</v>
      </c>
      <c r="X5" s="116">
        <v>2014</v>
      </c>
      <c r="Y5" s="116">
        <v>2014</v>
      </c>
      <c r="Z5" s="116">
        <v>2014</v>
      </c>
      <c r="AA5" s="116">
        <v>2016</v>
      </c>
      <c r="AB5" s="116">
        <v>2013</v>
      </c>
      <c r="AC5" s="116">
        <v>2014</v>
      </c>
      <c r="AD5" s="116">
        <v>2014</v>
      </c>
      <c r="AE5" s="116">
        <v>2016</v>
      </c>
      <c r="AF5" s="116">
        <v>2016</v>
      </c>
      <c r="AG5" s="116">
        <v>2016</v>
      </c>
      <c r="AH5" s="132">
        <v>2015</v>
      </c>
      <c r="AI5" s="116">
        <v>2012</v>
      </c>
      <c r="AJ5" s="116">
        <v>2014</v>
      </c>
      <c r="AK5" s="116">
        <v>2010</v>
      </c>
      <c r="AL5" s="165">
        <v>2015</v>
      </c>
      <c r="AM5" s="124">
        <v>2016</v>
      </c>
      <c r="AN5" s="124">
        <v>2016</v>
      </c>
      <c r="AO5" s="116">
        <v>2013</v>
      </c>
      <c r="AP5" s="116">
        <v>2015</v>
      </c>
      <c r="AQ5" s="116">
        <v>2015</v>
      </c>
      <c r="AR5" s="116">
        <v>2015</v>
      </c>
      <c r="AS5" s="116">
        <v>2016</v>
      </c>
      <c r="AT5" s="116">
        <v>2015</v>
      </c>
      <c r="AU5" s="116">
        <v>2015</v>
      </c>
      <c r="AV5" s="116">
        <v>2014</v>
      </c>
      <c r="AW5" s="116">
        <v>2014</v>
      </c>
      <c r="AX5" s="116">
        <v>2015</v>
      </c>
      <c r="AY5" s="116">
        <v>2015</v>
      </c>
      <c r="AZ5" s="116">
        <v>2016</v>
      </c>
      <c r="BA5" s="116">
        <v>2014</v>
      </c>
      <c r="BB5" s="116">
        <v>2011</v>
      </c>
      <c r="BC5" s="116">
        <v>2015</v>
      </c>
      <c r="BD5" s="116">
        <v>2015</v>
      </c>
    </row>
    <row r="6" spans="1:56">
      <c r="A6" s="91" t="s">
        <v>278</v>
      </c>
      <c r="B6" s="79" t="s">
        <v>335</v>
      </c>
      <c r="C6" s="115">
        <v>2015</v>
      </c>
      <c r="D6" s="115">
        <v>2015</v>
      </c>
      <c r="E6" s="115">
        <v>2010</v>
      </c>
      <c r="F6" s="115">
        <v>2010</v>
      </c>
      <c r="G6" s="115">
        <v>2015</v>
      </c>
      <c r="H6" s="115">
        <v>2015</v>
      </c>
      <c r="I6" s="130">
        <v>2015</v>
      </c>
      <c r="J6" s="116">
        <v>2015</v>
      </c>
      <c r="K6" s="116">
        <v>2015</v>
      </c>
      <c r="L6" s="129">
        <v>2014</v>
      </c>
      <c r="M6" s="116">
        <v>2016</v>
      </c>
      <c r="N6" s="116">
        <v>2016</v>
      </c>
      <c r="O6" s="116">
        <v>2014</v>
      </c>
      <c r="P6" s="116">
        <v>2010</v>
      </c>
      <c r="Q6" s="116">
        <v>2015</v>
      </c>
      <c r="R6" s="116">
        <v>2014</v>
      </c>
      <c r="S6" s="116">
        <v>2014</v>
      </c>
      <c r="T6" s="116">
        <v>2011</v>
      </c>
      <c r="U6" s="116">
        <v>2011</v>
      </c>
      <c r="V6" s="116">
        <v>2014</v>
      </c>
      <c r="W6" s="116">
        <v>2014</v>
      </c>
      <c r="X6" s="116">
        <v>2014</v>
      </c>
      <c r="Y6" s="116">
        <v>2014</v>
      </c>
      <c r="Z6" s="116">
        <v>2014</v>
      </c>
      <c r="AA6" s="116">
        <v>2016</v>
      </c>
      <c r="AB6" s="116">
        <v>2013</v>
      </c>
      <c r="AC6" s="116">
        <v>2014</v>
      </c>
      <c r="AD6" s="116">
        <v>2014</v>
      </c>
      <c r="AE6" s="116">
        <v>2016</v>
      </c>
      <c r="AF6" s="116">
        <v>2016</v>
      </c>
      <c r="AG6" s="116">
        <v>2016</v>
      </c>
      <c r="AH6" s="132">
        <v>2015</v>
      </c>
      <c r="AI6" s="116">
        <v>2012</v>
      </c>
      <c r="AJ6" s="116">
        <v>2014</v>
      </c>
      <c r="AK6" s="116">
        <v>2010</v>
      </c>
      <c r="AL6" s="165">
        <v>2015</v>
      </c>
      <c r="AM6" s="124">
        <v>2016</v>
      </c>
      <c r="AN6" s="124">
        <v>2016</v>
      </c>
      <c r="AO6" s="116">
        <v>2013</v>
      </c>
      <c r="AP6" s="116">
        <v>2015</v>
      </c>
      <c r="AQ6" s="116">
        <v>2015</v>
      </c>
      <c r="AR6" s="116">
        <v>2015</v>
      </c>
      <c r="AS6" s="116">
        <v>2016</v>
      </c>
      <c r="AT6" s="116">
        <v>2015</v>
      </c>
      <c r="AU6" s="116">
        <v>2015</v>
      </c>
      <c r="AV6" s="116">
        <v>2014</v>
      </c>
      <c r="AW6" s="116">
        <v>2014</v>
      </c>
      <c r="AX6" s="116">
        <v>2015</v>
      </c>
      <c r="AY6" s="116">
        <v>2015</v>
      </c>
      <c r="AZ6" s="116">
        <v>2016</v>
      </c>
      <c r="BA6" s="116">
        <v>2014</v>
      </c>
      <c r="BB6" s="116">
        <v>2011</v>
      </c>
      <c r="BC6" s="116">
        <v>2015</v>
      </c>
      <c r="BD6" s="116">
        <v>2015</v>
      </c>
    </row>
    <row r="7" spans="1:56">
      <c r="A7" s="91" t="s">
        <v>279</v>
      </c>
      <c r="B7" s="79" t="s">
        <v>336</v>
      </c>
      <c r="C7" s="115">
        <v>2015</v>
      </c>
      <c r="D7" s="115">
        <v>2015</v>
      </c>
      <c r="E7" s="115">
        <v>2010</v>
      </c>
      <c r="F7" s="115">
        <v>2010</v>
      </c>
      <c r="G7" s="115">
        <v>2015</v>
      </c>
      <c r="H7" s="115">
        <v>2015</v>
      </c>
      <c r="I7" s="130">
        <v>2015</v>
      </c>
      <c r="J7" s="116">
        <v>2015</v>
      </c>
      <c r="K7" s="116">
        <v>2015</v>
      </c>
      <c r="L7" s="129">
        <v>2014</v>
      </c>
      <c r="M7" s="116">
        <v>2016</v>
      </c>
      <c r="N7" s="116">
        <v>2016</v>
      </c>
      <c r="O7" s="116">
        <v>2014</v>
      </c>
      <c r="P7" s="116">
        <v>2010</v>
      </c>
      <c r="Q7" s="116">
        <v>2015</v>
      </c>
      <c r="R7" s="116">
        <v>2014</v>
      </c>
      <c r="S7" s="116">
        <v>2014</v>
      </c>
      <c r="T7" s="116">
        <v>2011</v>
      </c>
      <c r="U7" s="116">
        <v>2011</v>
      </c>
      <c r="V7" s="116">
        <v>2014</v>
      </c>
      <c r="W7" s="116">
        <v>2014</v>
      </c>
      <c r="X7" s="116">
        <v>2014</v>
      </c>
      <c r="Y7" s="116">
        <v>2014</v>
      </c>
      <c r="Z7" s="116">
        <v>2014</v>
      </c>
      <c r="AA7" s="116">
        <v>2016</v>
      </c>
      <c r="AB7" s="116">
        <v>2013</v>
      </c>
      <c r="AC7" s="116">
        <v>2014</v>
      </c>
      <c r="AD7" s="116">
        <v>2014</v>
      </c>
      <c r="AE7" s="116">
        <v>2016</v>
      </c>
      <c r="AF7" s="116">
        <v>2016</v>
      </c>
      <c r="AG7" s="116">
        <v>2016</v>
      </c>
      <c r="AH7" s="132">
        <v>2015</v>
      </c>
      <c r="AI7" s="116">
        <v>2012</v>
      </c>
      <c r="AJ7" s="116">
        <v>2014</v>
      </c>
      <c r="AK7" s="116">
        <v>2010</v>
      </c>
      <c r="AL7" s="165">
        <v>2015</v>
      </c>
      <c r="AM7" s="124">
        <v>2016</v>
      </c>
      <c r="AN7" s="124">
        <v>2016</v>
      </c>
      <c r="AO7" s="116">
        <v>2013</v>
      </c>
      <c r="AP7" s="116">
        <v>2015</v>
      </c>
      <c r="AQ7" s="116">
        <v>2015</v>
      </c>
      <c r="AR7" s="116">
        <v>2015</v>
      </c>
      <c r="AS7" s="116">
        <v>2016</v>
      </c>
      <c r="AT7" s="116">
        <v>2015</v>
      </c>
      <c r="AU7" s="116">
        <v>2015</v>
      </c>
      <c r="AV7" s="116">
        <v>2014</v>
      </c>
      <c r="AW7" s="116">
        <v>2014</v>
      </c>
      <c r="AX7" s="116">
        <v>2015</v>
      </c>
      <c r="AY7" s="116">
        <v>2015</v>
      </c>
      <c r="AZ7" s="116">
        <v>2016</v>
      </c>
      <c r="BA7" s="116">
        <v>2014</v>
      </c>
      <c r="BB7" s="116">
        <v>2011</v>
      </c>
      <c r="BC7" s="116">
        <v>2015</v>
      </c>
      <c r="BD7" s="116">
        <v>2015</v>
      </c>
    </row>
    <row r="8" spans="1:56">
      <c r="A8" s="91" t="s">
        <v>280</v>
      </c>
      <c r="B8" s="79" t="s">
        <v>337</v>
      </c>
      <c r="C8" s="115">
        <v>2015</v>
      </c>
      <c r="D8" s="115">
        <v>2015</v>
      </c>
      <c r="E8" s="115">
        <v>2010</v>
      </c>
      <c r="F8" s="115">
        <v>2010</v>
      </c>
      <c r="G8" s="115">
        <v>2015</v>
      </c>
      <c r="H8" s="115">
        <v>2015</v>
      </c>
      <c r="I8" s="130">
        <v>2015</v>
      </c>
      <c r="J8" s="116">
        <v>2015</v>
      </c>
      <c r="K8" s="116">
        <v>2015</v>
      </c>
      <c r="L8" s="129">
        <v>2014</v>
      </c>
      <c r="M8" s="116">
        <v>2016</v>
      </c>
      <c r="N8" s="116">
        <v>2016</v>
      </c>
      <c r="O8" s="116">
        <v>2014</v>
      </c>
      <c r="P8" s="116">
        <v>2010</v>
      </c>
      <c r="Q8" s="116">
        <v>2015</v>
      </c>
      <c r="R8" s="116">
        <v>2014</v>
      </c>
      <c r="S8" s="116">
        <v>2014</v>
      </c>
      <c r="T8" s="116">
        <v>2011</v>
      </c>
      <c r="U8" s="116">
        <v>2011</v>
      </c>
      <c r="V8" s="116">
        <v>2014</v>
      </c>
      <c r="W8" s="116">
        <v>2014</v>
      </c>
      <c r="X8" s="116">
        <v>2014</v>
      </c>
      <c r="Y8" s="116">
        <v>2014</v>
      </c>
      <c r="Z8" s="116">
        <v>2014</v>
      </c>
      <c r="AA8" s="116">
        <v>2016</v>
      </c>
      <c r="AB8" s="116">
        <v>2013</v>
      </c>
      <c r="AC8" s="116">
        <v>2014</v>
      </c>
      <c r="AD8" s="116">
        <v>2014</v>
      </c>
      <c r="AE8" s="116">
        <v>2016</v>
      </c>
      <c r="AF8" s="116">
        <v>2016</v>
      </c>
      <c r="AG8" s="116">
        <v>2016</v>
      </c>
      <c r="AH8" s="132">
        <v>2015</v>
      </c>
      <c r="AI8" s="116">
        <v>2012</v>
      </c>
      <c r="AJ8" s="116">
        <v>2014</v>
      </c>
      <c r="AK8" s="116">
        <v>2010</v>
      </c>
      <c r="AL8" s="165">
        <v>2015</v>
      </c>
      <c r="AM8" s="124">
        <v>2016</v>
      </c>
      <c r="AN8" s="124">
        <v>2016</v>
      </c>
      <c r="AO8" s="116">
        <v>2013</v>
      </c>
      <c r="AP8" s="116">
        <v>2015</v>
      </c>
      <c r="AQ8" s="116">
        <v>2015</v>
      </c>
      <c r="AR8" s="116">
        <v>2015</v>
      </c>
      <c r="AS8" s="116">
        <v>2016</v>
      </c>
      <c r="AT8" s="116">
        <v>2015</v>
      </c>
      <c r="AU8" s="116">
        <v>2015</v>
      </c>
      <c r="AV8" s="116">
        <v>2014</v>
      </c>
      <c r="AW8" s="116">
        <v>2014</v>
      </c>
      <c r="AX8" s="116">
        <v>2015</v>
      </c>
      <c r="AY8" s="116">
        <v>2015</v>
      </c>
      <c r="AZ8" s="116">
        <v>2016</v>
      </c>
      <c r="BA8" s="116">
        <v>2014</v>
      </c>
      <c r="BB8" s="116">
        <v>2011</v>
      </c>
      <c r="BC8" s="116">
        <v>2015</v>
      </c>
      <c r="BD8" s="116">
        <v>2015</v>
      </c>
    </row>
    <row r="9" spans="1:56">
      <c r="A9" s="91" t="s">
        <v>281</v>
      </c>
      <c r="B9" s="79" t="s">
        <v>338</v>
      </c>
      <c r="C9" s="115">
        <v>2015</v>
      </c>
      <c r="D9" s="115">
        <v>2015</v>
      </c>
      <c r="E9" s="115">
        <v>2010</v>
      </c>
      <c r="F9" s="115">
        <v>2010</v>
      </c>
      <c r="G9" s="115">
        <v>2015</v>
      </c>
      <c r="H9" s="115">
        <v>2015</v>
      </c>
      <c r="I9" s="130">
        <v>2015</v>
      </c>
      <c r="J9" s="116">
        <v>2015</v>
      </c>
      <c r="K9" s="116">
        <v>2015</v>
      </c>
      <c r="L9" s="129">
        <v>2014</v>
      </c>
      <c r="M9" s="116">
        <v>2016</v>
      </c>
      <c r="N9" s="116">
        <v>2016</v>
      </c>
      <c r="O9" s="116">
        <v>2014</v>
      </c>
      <c r="P9" s="116">
        <v>2010</v>
      </c>
      <c r="Q9" s="116">
        <v>2015</v>
      </c>
      <c r="R9" s="116">
        <v>2014</v>
      </c>
      <c r="S9" s="116">
        <v>2014</v>
      </c>
      <c r="T9" s="116">
        <v>2011</v>
      </c>
      <c r="U9" s="116">
        <v>2011</v>
      </c>
      <c r="V9" s="116">
        <v>2014</v>
      </c>
      <c r="W9" s="116">
        <v>2014</v>
      </c>
      <c r="X9" s="116">
        <v>2014</v>
      </c>
      <c r="Y9" s="116">
        <v>2014</v>
      </c>
      <c r="Z9" s="116">
        <v>2014</v>
      </c>
      <c r="AA9" s="116">
        <v>2016</v>
      </c>
      <c r="AB9" s="116">
        <v>2013</v>
      </c>
      <c r="AC9" s="116">
        <v>2014</v>
      </c>
      <c r="AD9" s="116">
        <v>2014</v>
      </c>
      <c r="AE9" s="116">
        <v>2016</v>
      </c>
      <c r="AF9" s="116">
        <v>2016</v>
      </c>
      <c r="AG9" s="116">
        <v>2016</v>
      </c>
      <c r="AH9" s="132">
        <v>2015</v>
      </c>
      <c r="AI9" s="116">
        <v>2012</v>
      </c>
      <c r="AJ9" s="116">
        <v>2014</v>
      </c>
      <c r="AK9" s="116">
        <v>2010</v>
      </c>
      <c r="AL9" s="165">
        <v>2015</v>
      </c>
      <c r="AM9" s="124">
        <v>2016</v>
      </c>
      <c r="AN9" s="124">
        <v>2016</v>
      </c>
      <c r="AO9" s="116">
        <v>2013</v>
      </c>
      <c r="AP9" s="116">
        <v>2015</v>
      </c>
      <c r="AQ9" s="116">
        <v>2015</v>
      </c>
      <c r="AR9" s="116">
        <v>2015</v>
      </c>
      <c r="AS9" s="116">
        <v>2016</v>
      </c>
      <c r="AT9" s="116">
        <v>2015</v>
      </c>
      <c r="AU9" s="116">
        <v>2015</v>
      </c>
      <c r="AV9" s="116">
        <v>2014</v>
      </c>
      <c r="AW9" s="116">
        <v>2014</v>
      </c>
      <c r="AX9" s="116">
        <v>2015</v>
      </c>
      <c r="AY9" s="116">
        <v>2015</v>
      </c>
      <c r="AZ9" s="116">
        <v>2016</v>
      </c>
      <c r="BA9" s="116">
        <v>2014</v>
      </c>
      <c r="BB9" s="116">
        <v>2011</v>
      </c>
      <c r="BC9" s="116">
        <v>2015</v>
      </c>
      <c r="BD9" s="116">
        <v>2015</v>
      </c>
    </row>
    <row r="10" spans="1:56">
      <c r="A10" s="91" t="s">
        <v>282</v>
      </c>
      <c r="B10" s="79" t="s">
        <v>339</v>
      </c>
      <c r="C10" s="115">
        <v>2015</v>
      </c>
      <c r="D10" s="115">
        <v>2015</v>
      </c>
      <c r="E10" s="115">
        <v>2010</v>
      </c>
      <c r="F10" s="115">
        <v>2010</v>
      </c>
      <c r="G10" s="115">
        <v>2015</v>
      </c>
      <c r="H10" s="115">
        <v>2015</v>
      </c>
      <c r="I10" s="130">
        <v>2015</v>
      </c>
      <c r="J10" s="116">
        <v>2015</v>
      </c>
      <c r="K10" s="116">
        <v>2015</v>
      </c>
      <c r="L10" s="129">
        <v>2014</v>
      </c>
      <c r="M10" s="116">
        <v>2016</v>
      </c>
      <c r="N10" s="116">
        <v>2016</v>
      </c>
      <c r="O10" s="116">
        <v>2014</v>
      </c>
      <c r="P10" s="116">
        <v>2010</v>
      </c>
      <c r="Q10" s="116">
        <v>2015</v>
      </c>
      <c r="R10" s="116">
        <v>2014</v>
      </c>
      <c r="S10" s="116">
        <v>2014</v>
      </c>
      <c r="T10" s="116">
        <v>2011</v>
      </c>
      <c r="U10" s="116">
        <v>2011</v>
      </c>
      <c r="V10" s="116">
        <v>2014</v>
      </c>
      <c r="W10" s="116">
        <v>2014</v>
      </c>
      <c r="X10" s="116">
        <v>2014</v>
      </c>
      <c r="Y10" s="116">
        <v>2014</v>
      </c>
      <c r="Z10" s="116">
        <v>2014</v>
      </c>
      <c r="AA10" s="116">
        <v>2016</v>
      </c>
      <c r="AB10" s="116">
        <v>2013</v>
      </c>
      <c r="AC10" s="116">
        <v>2014</v>
      </c>
      <c r="AD10" s="116">
        <v>2014</v>
      </c>
      <c r="AE10" s="116">
        <v>2016</v>
      </c>
      <c r="AF10" s="116">
        <v>2016</v>
      </c>
      <c r="AG10" s="116">
        <v>2016</v>
      </c>
      <c r="AH10" s="132">
        <v>2015</v>
      </c>
      <c r="AI10" s="116">
        <v>2012</v>
      </c>
      <c r="AJ10" s="116">
        <v>2014</v>
      </c>
      <c r="AK10" s="116">
        <v>2010</v>
      </c>
      <c r="AL10" s="165">
        <v>2015</v>
      </c>
      <c r="AM10" s="124">
        <v>2016</v>
      </c>
      <c r="AN10" s="124">
        <v>2016</v>
      </c>
      <c r="AO10" s="116">
        <v>2013</v>
      </c>
      <c r="AP10" s="116">
        <v>2015</v>
      </c>
      <c r="AQ10" s="116">
        <v>2015</v>
      </c>
      <c r="AR10" s="116">
        <v>2015</v>
      </c>
      <c r="AS10" s="116">
        <v>2016</v>
      </c>
      <c r="AT10" s="116">
        <v>2015</v>
      </c>
      <c r="AU10" s="116">
        <v>2015</v>
      </c>
      <c r="AV10" s="116">
        <v>2014</v>
      </c>
      <c r="AW10" s="116">
        <v>2014</v>
      </c>
      <c r="AX10" s="116">
        <v>2015</v>
      </c>
      <c r="AY10" s="116">
        <v>2015</v>
      </c>
      <c r="AZ10" s="116">
        <v>2016</v>
      </c>
      <c r="BA10" s="116">
        <v>2014</v>
      </c>
      <c r="BB10" s="116">
        <v>2011</v>
      </c>
      <c r="BC10" s="116">
        <v>2015</v>
      </c>
      <c r="BD10" s="116">
        <v>2015</v>
      </c>
    </row>
    <row r="11" spans="1:56">
      <c r="A11" s="91" t="s">
        <v>283</v>
      </c>
      <c r="B11" s="79" t="s">
        <v>340</v>
      </c>
      <c r="C11" s="115">
        <v>2015</v>
      </c>
      <c r="D11" s="115">
        <v>2015</v>
      </c>
      <c r="E11" s="115">
        <v>2010</v>
      </c>
      <c r="F11" s="115">
        <v>2010</v>
      </c>
      <c r="G11" s="115">
        <v>2015</v>
      </c>
      <c r="H11" s="115">
        <v>2015</v>
      </c>
      <c r="I11" s="130">
        <v>2015</v>
      </c>
      <c r="J11" s="116">
        <v>2015</v>
      </c>
      <c r="K11" s="116">
        <v>2015</v>
      </c>
      <c r="L11" s="129">
        <v>2014</v>
      </c>
      <c r="M11" s="116">
        <v>2016</v>
      </c>
      <c r="N11" s="116">
        <v>2016</v>
      </c>
      <c r="O11" s="116">
        <v>2014</v>
      </c>
      <c r="P11" s="116">
        <v>2010</v>
      </c>
      <c r="Q11" s="116">
        <v>2015</v>
      </c>
      <c r="R11" s="116">
        <v>2014</v>
      </c>
      <c r="S11" s="116">
        <v>2014</v>
      </c>
      <c r="T11" s="116">
        <v>2011</v>
      </c>
      <c r="U11" s="116">
        <v>2011</v>
      </c>
      <c r="V11" s="116">
        <v>2014</v>
      </c>
      <c r="W11" s="116">
        <v>2014</v>
      </c>
      <c r="X11" s="116">
        <v>2014</v>
      </c>
      <c r="Y11" s="116">
        <v>2014</v>
      </c>
      <c r="Z11" s="116">
        <v>2014</v>
      </c>
      <c r="AA11" s="116">
        <v>2016</v>
      </c>
      <c r="AB11" s="116">
        <v>2013</v>
      </c>
      <c r="AC11" s="116">
        <v>2014</v>
      </c>
      <c r="AD11" s="116">
        <v>2014</v>
      </c>
      <c r="AE11" s="116">
        <v>2016</v>
      </c>
      <c r="AF11" s="116">
        <v>2016</v>
      </c>
      <c r="AG11" s="116">
        <v>2016</v>
      </c>
      <c r="AH11" s="132">
        <v>2015</v>
      </c>
      <c r="AI11" s="116">
        <v>2012</v>
      </c>
      <c r="AJ11" s="116">
        <v>2014</v>
      </c>
      <c r="AK11" s="116">
        <v>2010</v>
      </c>
      <c r="AL11" s="165">
        <v>2015</v>
      </c>
      <c r="AM11" s="124">
        <v>2016</v>
      </c>
      <c r="AN11" s="124">
        <v>2016</v>
      </c>
      <c r="AO11" s="116">
        <v>2013</v>
      </c>
      <c r="AP11" s="116">
        <v>2015</v>
      </c>
      <c r="AQ11" s="116">
        <v>2015</v>
      </c>
      <c r="AR11" s="116">
        <v>2015</v>
      </c>
      <c r="AS11" s="116">
        <v>2016</v>
      </c>
      <c r="AT11" s="116">
        <v>2015</v>
      </c>
      <c r="AU11" s="116">
        <v>2015</v>
      </c>
      <c r="AV11" s="116">
        <v>2014</v>
      </c>
      <c r="AW11" s="116">
        <v>2014</v>
      </c>
      <c r="AX11" s="116">
        <v>2015</v>
      </c>
      <c r="AY11" s="116">
        <v>2015</v>
      </c>
      <c r="AZ11" s="116">
        <v>2016</v>
      </c>
      <c r="BA11" s="116">
        <v>2014</v>
      </c>
      <c r="BB11" s="116">
        <v>2011</v>
      </c>
      <c r="BC11" s="116">
        <v>2015</v>
      </c>
      <c r="BD11" s="116">
        <v>2015</v>
      </c>
    </row>
    <row r="12" spans="1:56">
      <c r="A12" s="91" t="s">
        <v>284</v>
      </c>
      <c r="B12" s="79" t="s">
        <v>341</v>
      </c>
      <c r="C12" s="115">
        <v>2015</v>
      </c>
      <c r="D12" s="115">
        <v>2015</v>
      </c>
      <c r="E12" s="115">
        <v>2010</v>
      </c>
      <c r="F12" s="115">
        <v>2010</v>
      </c>
      <c r="G12" s="115">
        <v>2015</v>
      </c>
      <c r="H12" s="115">
        <v>2015</v>
      </c>
      <c r="I12" s="130">
        <v>2015</v>
      </c>
      <c r="J12" s="116">
        <v>2015</v>
      </c>
      <c r="K12" s="116">
        <v>2015</v>
      </c>
      <c r="L12" s="129">
        <v>2014</v>
      </c>
      <c r="M12" s="116">
        <v>2016</v>
      </c>
      <c r="N12" s="116">
        <v>2016</v>
      </c>
      <c r="O12" s="116">
        <v>2014</v>
      </c>
      <c r="P12" s="116">
        <v>2010</v>
      </c>
      <c r="Q12" s="116">
        <v>2015</v>
      </c>
      <c r="R12" s="116">
        <v>2014</v>
      </c>
      <c r="S12" s="116">
        <v>2014</v>
      </c>
      <c r="T12" s="116">
        <v>2011</v>
      </c>
      <c r="U12" s="116">
        <v>2011</v>
      </c>
      <c r="V12" s="116">
        <v>2014</v>
      </c>
      <c r="W12" s="116">
        <v>2014</v>
      </c>
      <c r="X12" s="116">
        <v>2014</v>
      </c>
      <c r="Y12" s="116">
        <v>2014</v>
      </c>
      <c r="Z12" s="116">
        <v>2014</v>
      </c>
      <c r="AA12" s="116">
        <v>2016</v>
      </c>
      <c r="AB12" s="116">
        <v>2013</v>
      </c>
      <c r="AC12" s="116">
        <v>2014</v>
      </c>
      <c r="AD12" s="116">
        <v>2014</v>
      </c>
      <c r="AE12" s="116">
        <v>2016</v>
      </c>
      <c r="AF12" s="116">
        <v>2016</v>
      </c>
      <c r="AG12" s="116">
        <v>2016</v>
      </c>
      <c r="AH12" s="132">
        <v>2015</v>
      </c>
      <c r="AI12" s="116">
        <v>2012</v>
      </c>
      <c r="AJ12" s="116">
        <v>2014</v>
      </c>
      <c r="AK12" s="116">
        <v>2010</v>
      </c>
      <c r="AL12" s="165">
        <v>2015</v>
      </c>
      <c r="AM12" s="124">
        <v>2016</v>
      </c>
      <c r="AN12" s="124">
        <v>2016</v>
      </c>
      <c r="AO12" s="116">
        <v>2013</v>
      </c>
      <c r="AP12" s="116">
        <v>2015</v>
      </c>
      <c r="AQ12" s="116">
        <v>2015</v>
      </c>
      <c r="AR12" s="116">
        <v>2015</v>
      </c>
      <c r="AS12" s="116">
        <v>2016</v>
      </c>
      <c r="AT12" s="116">
        <v>2015</v>
      </c>
      <c r="AU12" s="116">
        <v>2015</v>
      </c>
      <c r="AV12" s="116">
        <v>2014</v>
      </c>
      <c r="AW12" s="116">
        <v>2014</v>
      </c>
      <c r="AX12" s="116">
        <v>2015</v>
      </c>
      <c r="AY12" s="116">
        <v>2015</v>
      </c>
      <c r="AZ12" s="116">
        <v>2016</v>
      </c>
      <c r="BA12" s="116">
        <v>2014</v>
      </c>
      <c r="BB12" s="116">
        <v>2011</v>
      </c>
      <c r="BC12" s="116">
        <v>2015</v>
      </c>
      <c r="BD12" s="116">
        <v>2015</v>
      </c>
    </row>
    <row r="13" spans="1:56">
      <c r="A13" s="91" t="s">
        <v>285</v>
      </c>
      <c r="B13" s="79" t="s">
        <v>342</v>
      </c>
      <c r="C13" s="115">
        <v>2015</v>
      </c>
      <c r="D13" s="115">
        <v>2015</v>
      </c>
      <c r="E13" s="115">
        <v>2010</v>
      </c>
      <c r="F13" s="115">
        <v>2010</v>
      </c>
      <c r="G13" s="115">
        <v>2015</v>
      </c>
      <c r="H13" s="115">
        <v>2015</v>
      </c>
      <c r="I13" s="130">
        <v>2015</v>
      </c>
      <c r="J13" s="116">
        <v>2015</v>
      </c>
      <c r="K13" s="116">
        <v>2015</v>
      </c>
      <c r="L13" s="129">
        <v>2014</v>
      </c>
      <c r="M13" s="116">
        <v>2016</v>
      </c>
      <c r="N13" s="116">
        <v>2016</v>
      </c>
      <c r="O13" s="116">
        <v>2014</v>
      </c>
      <c r="P13" s="116">
        <v>2010</v>
      </c>
      <c r="Q13" s="116">
        <v>2015</v>
      </c>
      <c r="R13" s="116">
        <v>2014</v>
      </c>
      <c r="S13" s="116">
        <v>2014</v>
      </c>
      <c r="T13" s="116">
        <v>2011</v>
      </c>
      <c r="U13" s="116">
        <v>2011</v>
      </c>
      <c r="V13" s="116">
        <v>2014</v>
      </c>
      <c r="W13" s="116">
        <v>2014</v>
      </c>
      <c r="X13" s="116">
        <v>2014</v>
      </c>
      <c r="Y13" s="116">
        <v>2014</v>
      </c>
      <c r="Z13" s="116">
        <v>2014</v>
      </c>
      <c r="AA13" s="116">
        <v>2016</v>
      </c>
      <c r="AB13" s="116">
        <v>2013</v>
      </c>
      <c r="AC13" s="116">
        <v>2014</v>
      </c>
      <c r="AD13" s="116">
        <v>2014</v>
      </c>
      <c r="AE13" s="116">
        <v>2016</v>
      </c>
      <c r="AF13" s="116">
        <v>2016</v>
      </c>
      <c r="AG13" s="116">
        <v>2016</v>
      </c>
      <c r="AH13" s="132">
        <v>2015</v>
      </c>
      <c r="AI13" s="116">
        <v>2012</v>
      </c>
      <c r="AJ13" s="116">
        <v>2014</v>
      </c>
      <c r="AK13" s="116">
        <v>2010</v>
      </c>
      <c r="AL13" s="165">
        <v>2015</v>
      </c>
      <c r="AM13" s="124">
        <v>2016</v>
      </c>
      <c r="AN13" s="124">
        <v>2016</v>
      </c>
      <c r="AO13" s="116">
        <v>2013</v>
      </c>
      <c r="AP13" s="116">
        <v>2015</v>
      </c>
      <c r="AQ13" s="116">
        <v>2015</v>
      </c>
      <c r="AR13" s="116">
        <v>2015</v>
      </c>
      <c r="AS13" s="116">
        <v>2016</v>
      </c>
      <c r="AT13" s="116">
        <v>2015</v>
      </c>
      <c r="AU13" s="116">
        <v>2015</v>
      </c>
      <c r="AV13" s="116">
        <v>2014</v>
      </c>
      <c r="AW13" s="116">
        <v>2014</v>
      </c>
      <c r="AX13" s="116">
        <v>2015</v>
      </c>
      <c r="AY13" s="116">
        <v>2015</v>
      </c>
      <c r="AZ13" s="116">
        <v>2016</v>
      </c>
      <c r="BA13" s="116">
        <v>2014</v>
      </c>
      <c r="BB13" s="116">
        <v>2011</v>
      </c>
      <c r="BC13" s="116">
        <v>2015</v>
      </c>
      <c r="BD13" s="116">
        <v>2015</v>
      </c>
    </row>
    <row r="14" spans="1:56">
      <c r="A14" s="91" t="s">
        <v>722</v>
      </c>
      <c r="B14" s="79" t="s">
        <v>343</v>
      </c>
      <c r="C14" s="115">
        <v>2015</v>
      </c>
      <c r="D14" s="115">
        <v>2015</v>
      </c>
      <c r="E14" s="115">
        <v>2010</v>
      </c>
      <c r="F14" s="115">
        <v>2010</v>
      </c>
      <c r="G14" s="115">
        <v>2015</v>
      </c>
      <c r="H14" s="115">
        <v>2015</v>
      </c>
      <c r="I14" s="130">
        <v>2015</v>
      </c>
      <c r="J14" s="116">
        <v>2015</v>
      </c>
      <c r="K14" s="116">
        <v>2015</v>
      </c>
      <c r="L14" s="129">
        <v>2014</v>
      </c>
      <c r="M14" s="116">
        <v>2016</v>
      </c>
      <c r="N14" s="116">
        <v>2016</v>
      </c>
      <c r="O14" s="116">
        <v>2014</v>
      </c>
      <c r="P14" s="116">
        <v>2010</v>
      </c>
      <c r="Q14" s="116">
        <v>2015</v>
      </c>
      <c r="R14" s="116">
        <v>2014</v>
      </c>
      <c r="S14" s="116">
        <v>2014</v>
      </c>
      <c r="T14" s="116">
        <v>2011</v>
      </c>
      <c r="U14" s="116">
        <v>2011</v>
      </c>
      <c r="V14" s="116">
        <v>2014</v>
      </c>
      <c r="W14" s="116">
        <v>2014</v>
      </c>
      <c r="X14" s="116">
        <v>2014</v>
      </c>
      <c r="Y14" s="116">
        <v>2014</v>
      </c>
      <c r="Z14" s="116">
        <v>2014</v>
      </c>
      <c r="AA14" s="116">
        <v>2016</v>
      </c>
      <c r="AB14" s="116">
        <v>2013</v>
      </c>
      <c r="AC14" s="116">
        <v>2014</v>
      </c>
      <c r="AD14" s="116">
        <v>2014</v>
      </c>
      <c r="AE14" s="116">
        <v>2016</v>
      </c>
      <c r="AF14" s="116">
        <v>2016</v>
      </c>
      <c r="AG14" s="116">
        <v>2016</v>
      </c>
      <c r="AH14" s="132">
        <v>2015</v>
      </c>
      <c r="AI14" s="116">
        <v>2012</v>
      </c>
      <c r="AJ14" s="116">
        <v>2014</v>
      </c>
      <c r="AK14" s="116">
        <v>2010</v>
      </c>
      <c r="AL14" s="165">
        <v>2015</v>
      </c>
      <c r="AM14" s="124">
        <v>2016</v>
      </c>
      <c r="AN14" s="124">
        <v>2016</v>
      </c>
      <c r="AO14" s="116">
        <v>2013</v>
      </c>
      <c r="AP14" s="116">
        <v>2015</v>
      </c>
      <c r="AQ14" s="116">
        <v>2015</v>
      </c>
      <c r="AR14" s="116">
        <v>2015</v>
      </c>
      <c r="AS14" s="116">
        <v>2016</v>
      </c>
      <c r="AT14" s="116">
        <v>2015</v>
      </c>
      <c r="AU14" s="116">
        <v>2015</v>
      </c>
      <c r="AV14" s="116">
        <v>2014</v>
      </c>
      <c r="AW14" s="116">
        <v>2014</v>
      </c>
      <c r="AX14" s="116">
        <v>2015</v>
      </c>
      <c r="AY14" s="116">
        <v>2015</v>
      </c>
      <c r="AZ14" s="116">
        <v>2016</v>
      </c>
      <c r="BA14" s="116">
        <v>2014</v>
      </c>
      <c r="BB14" s="116">
        <v>2011</v>
      </c>
      <c r="BC14" s="116">
        <v>2015</v>
      </c>
      <c r="BD14" s="116">
        <v>2015</v>
      </c>
    </row>
    <row r="15" spans="1:56">
      <c r="A15" s="91" t="s">
        <v>286</v>
      </c>
      <c r="B15" s="79" t="s">
        <v>344</v>
      </c>
      <c r="C15" s="115">
        <v>2015</v>
      </c>
      <c r="D15" s="115">
        <v>2015</v>
      </c>
      <c r="E15" s="115">
        <v>2010</v>
      </c>
      <c r="F15" s="115">
        <v>2010</v>
      </c>
      <c r="G15" s="115">
        <v>2015</v>
      </c>
      <c r="H15" s="115">
        <v>2015</v>
      </c>
      <c r="I15" s="129" t="s">
        <v>60</v>
      </c>
      <c r="J15" s="116">
        <v>2015</v>
      </c>
      <c r="K15" s="116">
        <v>2015</v>
      </c>
      <c r="L15" s="129">
        <v>2014</v>
      </c>
      <c r="M15" s="116">
        <v>2016</v>
      </c>
      <c r="N15" s="116">
        <v>2016</v>
      </c>
      <c r="O15" s="116">
        <v>2014</v>
      </c>
      <c r="P15" s="116">
        <v>2006</v>
      </c>
      <c r="Q15" s="116">
        <v>2015</v>
      </c>
      <c r="R15" s="116">
        <v>2015</v>
      </c>
      <c r="S15" s="116">
        <v>2015</v>
      </c>
      <c r="T15" s="116">
        <v>2014</v>
      </c>
      <c r="U15" s="116">
        <v>2014</v>
      </c>
      <c r="V15" s="116">
        <v>2014</v>
      </c>
      <c r="W15" s="116">
        <v>2014</v>
      </c>
      <c r="X15" s="116">
        <v>2015</v>
      </c>
      <c r="Y15" s="116">
        <v>2015</v>
      </c>
      <c r="Z15" s="116">
        <v>2005</v>
      </c>
      <c r="AA15" s="116">
        <v>2016</v>
      </c>
      <c r="AB15" s="116">
        <v>2013</v>
      </c>
      <c r="AC15" s="116">
        <v>2014</v>
      </c>
      <c r="AD15" s="116">
        <v>2014</v>
      </c>
      <c r="AE15" s="116">
        <v>2016</v>
      </c>
      <c r="AF15" s="116">
        <v>2016</v>
      </c>
      <c r="AG15" s="116">
        <v>2015</v>
      </c>
      <c r="AH15" s="132">
        <v>2014</v>
      </c>
      <c r="AI15" s="116">
        <v>2014</v>
      </c>
      <c r="AJ15" s="116">
        <v>2015</v>
      </c>
      <c r="AK15" s="116">
        <v>2014</v>
      </c>
      <c r="AL15" s="165" t="s">
        <v>60</v>
      </c>
      <c r="AM15" s="124">
        <v>2016</v>
      </c>
      <c r="AN15" s="124">
        <v>2016</v>
      </c>
      <c r="AO15" s="116">
        <v>2013</v>
      </c>
      <c r="AP15" s="116">
        <v>2015</v>
      </c>
      <c r="AQ15" s="116">
        <v>2015</v>
      </c>
      <c r="AR15" s="116">
        <v>2015</v>
      </c>
      <c r="AS15" s="116">
        <v>2016</v>
      </c>
      <c r="AT15" s="116">
        <v>2015</v>
      </c>
      <c r="AU15" s="116">
        <v>2015</v>
      </c>
      <c r="AV15" s="116">
        <v>2014</v>
      </c>
      <c r="AW15" s="116">
        <v>2014</v>
      </c>
      <c r="AX15" s="116">
        <v>2015</v>
      </c>
      <c r="AY15" s="116">
        <v>2015</v>
      </c>
      <c r="AZ15" s="116">
        <v>2016</v>
      </c>
      <c r="BA15" s="116">
        <v>2014</v>
      </c>
      <c r="BB15" s="116">
        <v>2011</v>
      </c>
      <c r="BC15" s="116">
        <v>2015</v>
      </c>
      <c r="BD15" s="116">
        <v>2015</v>
      </c>
    </row>
    <row r="16" spans="1:56">
      <c r="A16" s="91" t="s">
        <v>287</v>
      </c>
      <c r="B16" s="79" t="s">
        <v>345</v>
      </c>
      <c r="C16" s="115">
        <v>2015</v>
      </c>
      <c r="D16" s="115">
        <v>2015</v>
      </c>
      <c r="E16" s="115">
        <v>2010</v>
      </c>
      <c r="F16" s="115">
        <v>2010</v>
      </c>
      <c r="G16" s="115">
        <v>2015</v>
      </c>
      <c r="H16" s="115">
        <v>2015</v>
      </c>
      <c r="I16" s="129" t="s">
        <v>60</v>
      </c>
      <c r="J16" s="116">
        <v>2015</v>
      </c>
      <c r="K16" s="116">
        <v>2015</v>
      </c>
      <c r="L16" s="129">
        <v>2014</v>
      </c>
      <c r="M16" s="116">
        <v>2016</v>
      </c>
      <c r="N16" s="116">
        <v>2016</v>
      </c>
      <c r="O16" s="116">
        <v>2014</v>
      </c>
      <c r="P16" s="116">
        <v>2006</v>
      </c>
      <c r="Q16" s="116">
        <v>2015</v>
      </c>
      <c r="R16" s="116">
        <v>2015</v>
      </c>
      <c r="S16" s="116">
        <v>2015</v>
      </c>
      <c r="T16" s="116">
        <v>2014</v>
      </c>
      <c r="U16" s="116">
        <v>2014</v>
      </c>
      <c r="V16" s="116">
        <v>2014</v>
      </c>
      <c r="W16" s="116">
        <v>2014</v>
      </c>
      <c r="X16" s="116">
        <v>2015</v>
      </c>
      <c r="Y16" s="116">
        <v>2015</v>
      </c>
      <c r="Z16" s="116">
        <v>2005</v>
      </c>
      <c r="AA16" s="116">
        <v>2016</v>
      </c>
      <c r="AB16" s="116">
        <v>2013</v>
      </c>
      <c r="AC16" s="116">
        <v>2014</v>
      </c>
      <c r="AD16" s="116">
        <v>2014</v>
      </c>
      <c r="AE16" s="116">
        <v>2016</v>
      </c>
      <c r="AF16" s="116">
        <v>2016</v>
      </c>
      <c r="AG16" s="116">
        <v>2015</v>
      </c>
      <c r="AH16" s="132">
        <v>2014</v>
      </c>
      <c r="AI16" s="116">
        <v>2014</v>
      </c>
      <c r="AJ16" s="116">
        <v>2015</v>
      </c>
      <c r="AK16" s="116">
        <v>2014</v>
      </c>
      <c r="AL16" s="165" t="s">
        <v>60</v>
      </c>
      <c r="AM16" s="124">
        <v>2016</v>
      </c>
      <c r="AN16" s="124">
        <v>2016</v>
      </c>
      <c r="AO16" s="116">
        <v>2013</v>
      </c>
      <c r="AP16" s="116">
        <v>2015</v>
      </c>
      <c r="AQ16" s="116">
        <v>2015</v>
      </c>
      <c r="AR16" s="116">
        <v>2015</v>
      </c>
      <c r="AS16" s="116">
        <v>2016</v>
      </c>
      <c r="AT16" s="116">
        <v>2015</v>
      </c>
      <c r="AU16" s="116">
        <v>2015</v>
      </c>
      <c r="AV16" s="116">
        <v>2014</v>
      </c>
      <c r="AW16" s="116">
        <v>2014</v>
      </c>
      <c r="AX16" s="116">
        <v>2015</v>
      </c>
      <c r="AY16" s="116">
        <v>2015</v>
      </c>
      <c r="AZ16" s="116">
        <v>2016</v>
      </c>
      <c r="BA16" s="116">
        <v>2014</v>
      </c>
      <c r="BB16" s="116">
        <v>2011</v>
      </c>
      <c r="BC16" s="116">
        <v>2015</v>
      </c>
      <c r="BD16" s="116">
        <v>2015</v>
      </c>
    </row>
    <row r="17" spans="1:56">
      <c r="A17" s="91" t="s">
        <v>723</v>
      </c>
      <c r="B17" s="79" t="s">
        <v>346</v>
      </c>
      <c r="C17" s="115">
        <v>2015</v>
      </c>
      <c r="D17" s="115">
        <v>2015</v>
      </c>
      <c r="E17" s="115">
        <v>2010</v>
      </c>
      <c r="F17" s="115">
        <v>2010</v>
      </c>
      <c r="G17" s="115">
        <v>2015</v>
      </c>
      <c r="H17" s="115">
        <v>2015</v>
      </c>
      <c r="I17" s="129" t="s">
        <v>60</v>
      </c>
      <c r="J17" s="116">
        <v>2015</v>
      </c>
      <c r="K17" s="116">
        <v>2015</v>
      </c>
      <c r="L17" s="129">
        <v>2014</v>
      </c>
      <c r="M17" s="116">
        <v>2016</v>
      </c>
      <c r="N17" s="116">
        <v>2016</v>
      </c>
      <c r="O17" s="116">
        <v>2014</v>
      </c>
      <c r="P17" s="116">
        <v>2006</v>
      </c>
      <c r="Q17" s="116">
        <v>2015</v>
      </c>
      <c r="R17" s="116">
        <v>2015</v>
      </c>
      <c r="S17" s="116">
        <v>2015</v>
      </c>
      <c r="T17" s="116">
        <v>2014</v>
      </c>
      <c r="U17" s="116">
        <v>2014</v>
      </c>
      <c r="V17" s="116">
        <v>2014</v>
      </c>
      <c r="W17" s="116">
        <v>2014</v>
      </c>
      <c r="X17" s="116">
        <v>2015</v>
      </c>
      <c r="Y17" s="116">
        <v>2015</v>
      </c>
      <c r="Z17" s="116">
        <v>2005</v>
      </c>
      <c r="AA17" s="116">
        <v>2016</v>
      </c>
      <c r="AB17" s="116">
        <v>2013</v>
      </c>
      <c r="AC17" s="116">
        <v>2014</v>
      </c>
      <c r="AD17" s="116">
        <v>2014</v>
      </c>
      <c r="AE17" s="116">
        <v>2016</v>
      </c>
      <c r="AF17" s="116">
        <v>2016</v>
      </c>
      <c r="AG17" s="116">
        <v>2015</v>
      </c>
      <c r="AH17" s="132">
        <v>2014</v>
      </c>
      <c r="AI17" s="116">
        <v>2014</v>
      </c>
      <c r="AJ17" s="116">
        <v>2015</v>
      </c>
      <c r="AK17" s="116">
        <v>2014</v>
      </c>
      <c r="AL17" s="165" t="s">
        <v>60</v>
      </c>
      <c r="AM17" s="124">
        <v>2016</v>
      </c>
      <c r="AN17" s="124">
        <v>2016</v>
      </c>
      <c r="AO17" s="116">
        <v>2013</v>
      </c>
      <c r="AP17" s="116">
        <v>2015</v>
      </c>
      <c r="AQ17" s="116">
        <v>2015</v>
      </c>
      <c r="AR17" s="116">
        <v>2015</v>
      </c>
      <c r="AS17" s="116">
        <v>2016</v>
      </c>
      <c r="AT17" s="116">
        <v>2015</v>
      </c>
      <c r="AU17" s="116">
        <v>2015</v>
      </c>
      <c r="AV17" s="116">
        <v>2014</v>
      </c>
      <c r="AW17" s="116">
        <v>2014</v>
      </c>
      <c r="AX17" s="116">
        <v>2015</v>
      </c>
      <c r="AY17" s="116">
        <v>2015</v>
      </c>
      <c r="AZ17" s="116">
        <v>2016</v>
      </c>
      <c r="BA17" s="116">
        <v>2014</v>
      </c>
      <c r="BB17" s="116">
        <v>2011</v>
      </c>
      <c r="BC17" s="116">
        <v>2015</v>
      </c>
      <c r="BD17" s="116">
        <v>2015</v>
      </c>
    </row>
    <row r="18" spans="1:56">
      <c r="A18" s="91" t="s">
        <v>288</v>
      </c>
      <c r="B18" s="79" t="s">
        <v>347</v>
      </c>
      <c r="C18" s="115">
        <v>2015</v>
      </c>
      <c r="D18" s="115">
        <v>2015</v>
      </c>
      <c r="E18" s="115">
        <v>2010</v>
      </c>
      <c r="F18" s="115">
        <v>2010</v>
      </c>
      <c r="G18" s="115">
        <v>2015</v>
      </c>
      <c r="H18" s="115">
        <v>2015</v>
      </c>
      <c r="I18" s="129" t="s">
        <v>60</v>
      </c>
      <c r="J18" s="116">
        <v>2015</v>
      </c>
      <c r="K18" s="116">
        <v>2015</v>
      </c>
      <c r="L18" s="129">
        <v>2014</v>
      </c>
      <c r="M18" s="116">
        <v>2016</v>
      </c>
      <c r="N18" s="116">
        <v>2016</v>
      </c>
      <c r="O18" s="116">
        <v>2014</v>
      </c>
      <c r="P18" s="116">
        <v>2006</v>
      </c>
      <c r="Q18" s="116">
        <v>2015</v>
      </c>
      <c r="R18" s="116">
        <v>2015</v>
      </c>
      <c r="S18" s="116">
        <v>2015</v>
      </c>
      <c r="T18" s="116">
        <v>2014</v>
      </c>
      <c r="U18" s="116">
        <v>2014</v>
      </c>
      <c r="V18" s="116">
        <v>2014</v>
      </c>
      <c r="W18" s="116">
        <v>2014</v>
      </c>
      <c r="X18" s="116">
        <v>2015</v>
      </c>
      <c r="Y18" s="116">
        <v>2015</v>
      </c>
      <c r="Z18" s="116">
        <v>2005</v>
      </c>
      <c r="AA18" s="116">
        <v>2016</v>
      </c>
      <c r="AB18" s="116">
        <v>2013</v>
      </c>
      <c r="AC18" s="116">
        <v>2014</v>
      </c>
      <c r="AD18" s="116">
        <v>2014</v>
      </c>
      <c r="AE18" s="116">
        <v>2016</v>
      </c>
      <c r="AF18" s="116">
        <v>2016</v>
      </c>
      <c r="AG18" s="116">
        <v>2015</v>
      </c>
      <c r="AH18" s="132">
        <v>2014</v>
      </c>
      <c r="AI18" s="116">
        <v>2014</v>
      </c>
      <c r="AJ18" s="116">
        <v>2015</v>
      </c>
      <c r="AK18" s="116">
        <v>2014</v>
      </c>
      <c r="AL18" s="165" t="s">
        <v>60</v>
      </c>
      <c r="AM18" s="124">
        <v>2016</v>
      </c>
      <c r="AN18" s="124">
        <v>2016</v>
      </c>
      <c r="AO18" s="116">
        <v>2013</v>
      </c>
      <c r="AP18" s="116">
        <v>2015</v>
      </c>
      <c r="AQ18" s="116">
        <v>2015</v>
      </c>
      <c r="AR18" s="116">
        <v>2015</v>
      </c>
      <c r="AS18" s="116">
        <v>2016</v>
      </c>
      <c r="AT18" s="116">
        <v>2015</v>
      </c>
      <c r="AU18" s="116">
        <v>2015</v>
      </c>
      <c r="AV18" s="116">
        <v>2014</v>
      </c>
      <c r="AW18" s="116">
        <v>2014</v>
      </c>
      <c r="AX18" s="116">
        <v>2015</v>
      </c>
      <c r="AY18" s="116">
        <v>2015</v>
      </c>
      <c r="AZ18" s="116">
        <v>2016</v>
      </c>
      <c r="BA18" s="116">
        <v>2014</v>
      </c>
      <c r="BB18" s="116">
        <v>2011</v>
      </c>
      <c r="BC18" s="116">
        <v>2015</v>
      </c>
      <c r="BD18" s="116">
        <v>2015</v>
      </c>
    </row>
    <row r="19" spans="1:56">
      <c r="A19" s="91" t="s">
        <v>289</v>
      </c>
      <c r="B19" s="79" t="s">
        <v>348</v>
      </c>
      <c r="C19" s="115">
        <v>2015</v>
      </c>
      <c r="D19" s="115">
        <v>2015</v>
      </c>
      <c r="E19" s="115">
        <v>2010</v>
      </c>
      <c r="F19" s="115">
        <v>2010</v>
      </c>
      <c r="G19" s="115">
        <v>2015</v>
      </c>
      <c r="H19" s="115">
        <v>2015</v>
      </c>
      <c r="I19" s="129" t="s">
        <v>60</v>
      </c>
      <c r="J19" s="116">
        <v>2015</v>
      </c>
      <c r="K19" s="116">
        <v>2015</v>
      </c>
      <c r="L19" s="129">
        <v>2014</v>
      </c>
      <c r="M19" s="116">
        <v>2016</v>
      </c>
      <c r="N19" s="116">
        <v>2016</v>
      </c>
      <c r="O19" s="116">
        <v>2014</v>
      </c>
      <c r="P19" s="116">
        <v>2006</v>
      </c>
      <c r="Q19" s="116">
        <v>2015</v>
      </c>
      <c r="R19" s="116">
        <v>2015</v>
      </c>
      <c r="S19" s="116">
        <v>2015</v>
      </c>
      <c r="T19" s="116">
        <v>2014</v>
      </c>
      <c r="U19" s="116">
        <v>2014</v>
      </c>
      <c r="V19" s="116">
        <v>2014</v>
      </c>
      <c r="W19" s="116">
        <v>2014</v>
      </c>
      <c r="X19" s="116">
        <v>2015</v>
      </c>
      <c r="Y19" s="116">
        <v>2015</v>
      </c>
      <c r="Z19" s="116">
        <v>2005</v>
      </c>
      <c r="AA19" s="116">
        <v>2016</v>
      </c>
      <c r="AB19" s="116">
        <v>2013</v>
      </c>
      <c r="AC19" s="116">
        <v>2014</v>
      </c>
      <c r="AD19" s="116">
        <v>2014</v>
      </c>
      <c r="AE19" s="116">
        <v>2016</v>
      </c>
      <c r="AF19" s="116">
        <v>2016</v>
      </c>
      <c r="AG19" s="116">
        <v>2015</v>
      </c>
      <c r="AH19" s="132">
        <v>2014</v>
      </c>
      <c r="AI19" s="116">
        <v>2014</v>
      </c>
      <c r="AJ19" s="116">
        <v>2015</v>
      </c>
      <c r="AK19" s="116">
        <v>2014</v>
      </c>
      <c r="AL19" s="165" t="s">
        <v>60</v>
      </c>
      <c r="AM19" s="124">
        <v>2016</v>
      </c>
      <c r="AN19" s="124">
        <v>2016</v>
      </c>
      <c r="AO19" s="116">
        <v>2013</v>
      </c>
      <c r="AP19" s="116">
        <v>2015</v>
      </c>
      <c r="AQ19" s="116">
        <v>2015</v>
      </c>
      <c r="AR19" s="116">
        <v>2015</v>
      </c>
      <c r="AS19" s="116">
        <v>2016</v>
      </c>
      <c r="AT19" s="116">
        <v>2015</v>
      </c>
      <c r="AU19" s="116">
        <v>2015</v>
      </c>
      <c r="AV19" s="116">
        <v>2014</v>
      </c>
      <c r="AW19" s="116">
        <v>2014</v>
      </c>
      <c r="AX19" s="116">
        <v>2015</v>
      </c>
      <c r="AY19" s="116">
        <v>2015</v>
      </c>
      <c r="AZ19" s="116">
        <v>2016</v>
      </c>
      <c r="BA19" s="116">
        <v>2014</v>
      </c>
      <c r="BB19" s="116">
        <v>2011</v>
      </c>
      <c r="BC19" s="116">
        <v>2015</v>
      </c>
      <c r="BD19" s="116">
        <v>2015</v>
      </c>
    </row>
    <row r="20" spans="1:56">
      <c r="A20" s="91" t="s">
        <v>290</v>
      </c>
      <c r="B20" s="79" t="s">
        <v>349</v>
      </c>
      <c r="C20" s="115">
        <v>2015</v>
      </c>
      <c r="D20" s="115">
        <v>2015</v>
      </c>
      <c r="E20" s="115">
        <v>2010</v>
      </c>
      <c r="F20" s="115">
        <v>2010</v>
      </c>
      <c r="G20" s="115">
        <v>2015</v>
      </c>
      <c r="H20" s="115">
        <v>2015</v>
      </c>
      <c r="I20" s="129" t="s">
        <v>60</v>
      </c>
      <c r="J20" s="116">
        <v>2015</v>
      </c>
      <c r="K20" s="116">
        <v>2015</v>
      </c>
      <c r="L20" s="129">
        <v>2014</v>
      </c>
      <c r="M20" s="116">
        <v>2016</v>
      </c>
      <c r="N20" s="116">
        <v>2016</v>
      </c>
      <c r="O20" s="116">
        <v>2014</v>
      </c>
      <c r="P20" s="116">
        <v>2006</v>
      </c>
      <c r="Q20" s="116">
        <v>2015</v>
      </c>
      <c r="R20" s="116">
        <v>2015</v>
      </c>
      <c r="S20" s="116">
        <v>2015</v>
      </c>
      <c r="T20" s="116">
        <v>2014</v>
      </c>
      <c r="U20" s="116">
        <v>2014</v>
      </c>
      <c r="V20" s="116">
        <v>2014</v>
      </c>
      <c r="W20" s="116">
        <v>2014</v>
      </c>
      <c r="X20" s="116">
        <v>2015</v>
      </c>
      <c r="Y20" s="116">
        <v>2015</v>
      </c>
      <c r="Z20" s="116">
        <v>2005</v>
      </c>
      <c r="AA20" s="116">
        <v>2016</v>
      </c>
      <c r="AB20" s="116">
        <v>2013</v>
      </c>
      <c r="AC20" s="116">
        <v>2014</v>
      </c>
      <c r="AD20" s="116">
        <v>2014</v>
      </c>
      <c r="AE20" s="116">
        <v>2016</v>
      </c>
      <c r="AF20" s="116">
        <v>2016</v>
      </c>
      <c r="AG20" s="116">
        <v>2015</v>
      </c>
      <c r="AH20" s="132">
        <v>2014</v>
      </c>
      <c r="AI20" s="116">
        <v>2014</v>
      </c>
      <c r="AJ20" s="116">
        <v>2015</v>
      </c>
      <c r="AK20" s="116">
        <v>2014</v>
      </c>
      <c r="AL20" s="165" t="s">
        <v>60</v>
      </c>
      <c r="AM20" s="124">
        <v>2016</v>
      </c>
      <c r="AN20" s="124">
        <v>2016</v>
      </c>
      <c r="AO20" s="116">
        <v>2013</v>
      </c>
      <c r="AP20" s="116">
        <v>2015</v>
      </c>
      <c r="AQ20" s="116">
        <v>2015</v>
      </c>
      <c r="AR20" s="116">
        <v>2015</v>
      </c>
      <c r="AS20" s="116">
        <v>2016</v>
      </c>
      <c r="AT20" s="116">
        <v>2015</v>
      </c>
      <c r="AU20" s="116">
        <v>2015</v>
      </c>
      <c r="AV20" s="116">
        <v>2014</v>
      </c>
      <c r="AW20" s="116">
        <v>2014</v>
      </c>
      <c r="AX20" s="116">
        <v>2015</v>
      </c>
      <c r="AY20" s="116">
        <v>2015</v>
      </c>
      <c r="AZ20" s="116">
        <v>2016</v>
      </c>
      <c r="BA20" s="116">
        <v>2014</v>
      </c>
      <c r="BB20" s="116">
        <v>2011</v>
      </c>
      <c r="BC20" s="116">
        <v>2015</v>
      </c>
      <c r="BD20" s="116">
        <v>2015</v>
      </c>
    </row>
    <row r="21" spans="1:56">
      <c r="A21" s="91" t="s">
        <v>291</v>
      </c>
      <c r="B21" s="79" t="s">
        <v>350</v>
      </c>
      <c r="C21" s="115">
        <v>2015</v>
      </c>
      <c r="D21" s="115">
        <v>2015</v>
      </c>
      <c r="E21" s="115">
        <v>2010</v>
      </c>
      <c r="F21" s="115">
        <v>2010</v>
      </c>
      <c r="G21" s="115">
        <v>2015</v>
      </c>
      <c r="H21" s="115">
        <v>2015</v>
      </c>
      <c r="I21" s="129" t="s">
        <v>60</v>
      </c>
      <c r="J21" s="116">
        <v>2015</v>
      </c>
      <c r="K21" s="116">
        <v>2015</v>
      </c>
      <c r="L21" s="129">
        <v>2014</v>
      </c>
      <c r="M21" s="116">
        <v>2016</v>
      </c>
      <c r="N21" s="116">
        <v>2016</v>
      </c>
      <c r="O21" s="116">
        <v>2014</v>
      </c>
      <c r="P21" s="116">
        <v>2006</v>
      </c>
      <c r="Q21" s="116">
        <v>2015</v>
      </c>
      <c r="R21" s="116">
        <v>2015</v>
      </c>
      <c r="S21" s="116">
        <v>2015</v>
      </c>
      <c r="T21" s="116">
        <v>2014</v>
      </c>
      <c r="U21" s="116">
        <v>2014</v>
      </c>
      <c r="V21" s="116">
        <v>2014</v>
      </c>
      <c r="W21" s="116">
        <v>2014</v>
      </c>
      <c r="X21" s="116">
        <v>2015</v>
      </c>
      <c r="Y21" s="116">
        <v>2015</v>
      </c>
      <c r="Z21" s="116">
        <v>2005</v>
      </c>
      <c r="AA21" s="116">
        <v>2016</v>
      </c>
      <c r="AB21" s="116">
        <v>2013</v>
      </c>
      <c r="AC21" s="116">
        <v>2014</v>
      </c>
      <c r="AD21" s="116">
        <v>2014</v>
      </c>
      <c r="AE21" s="116">
        <v>2016</v>
      </c>
      <c r="AF21" s="116">
        <v>2016</v>
      </c>
      <c r="AG21" s="116">
        <v>2015</v>
      </c>
      <c r="AH21" s="132">
        <v>2014</v>
      </c>
      <c r="AI21" s="116">
        <v>2014</v>
      </c>
      <c r="AJ21" s="116">
        <v>2015</v>
      </c>
      <c r="AK21" s="116">
        <v>2014</v>
      </c>
      <c r="AL21" s="165" t="s">
        <v>60</v>
      </c>
      <c r="AM21" s="124">
        <v>2016</v>
      </c>
      <c r="AN21" s="124">
        <v>2016</v>
      </c>
      <c r="AO21" s="116">
        <v>2013</v>
      </c>
      <c r="AP21" s="116">
        <v>2015</v>
      </c>
      <c r="AQ21" s="116">
        <v>2014</v>
      </c>
      <c r="AR21" s="116">
        <v>2015</v>
      </c>
      <c r="AS21" s="116">
        <v>2016</v>
      </c>
      <c r="AT21" s="116">
        <v>2015</v>
      </c>
      <c r="AU21" s="116">
        <v>2015</v>
      </c>
      <c r="AV21" s="116">
        <v>2014</v>
      </c>
      <c r="AW21" s="116">
        <v>2014</v>
      </c>
      <c r="AX21" s="116">
        <v>2015</v>
      </c>
      <c r="AY21" s="116">
        <v>2015</v>
      </c>
      <c r="AZ21" s="116">
        <v>2016</v>
      </c>
      <c r="BA21" s="116">
        <v>2014</v>
      </c>
      <c r="BB21" s="116">
        <v>2011</v>
      </c>
      <c r="BC21" s="116">
        <v>2015</v>
      </c>
      <c r="BD21" s="116">
        <v>2015</v>
      </c>
    </row>
    <row r="22" spans="1:56">
      <c r="A22" s="91" t="s">
        <v>292</v>
      </c>
      <c r="B22" s="79" t="s">
        <v>351</v>
      </c>
      <c r="C22" s="115">
        <v>2015</v>
      </c>
      <c r="D22" s="115">
        <v>2015</v>
      </c>
      <c r="E22" s="115">
        <v>2010</v>
      </c>
      <c r="F22" s="115">
        <v>2010</v>
      </c>
      <c r="G22" s="115">
        <v>2015</v>
      </c>
      <c r="H22" s="115">
        <v>2015</v>
      </c>
      <c r="I22" s="129" t="s">
        <v>60</v>
      </c>
      <c r="J22" s="116">
        <v>2015</v>
      </c>
      <c r="K22" s="116">
        <v>2015</v>
      </c>
      <c r="L22" s="129">
        <v>2014</v>
      </c>
      <c r="M22" s="116">
        <v>2016</v>
      </c>
      <c r="N22" s="116">
        <v>2016</v>
      </c>
      <c r="O22" s="116">
        <v>2014</v>
      </c>
      <c r="P22" s="116">
        <v>2006</v>
      </c>
      <c r="Q22" s="116">
        <v>2015</v>
      </c>
      <c r="R22" s="116">
        <v>2015</v>
      </c>
      <c r="S22" s="116">
        <v>2015</v>
      </c>
      <c r="T22" s="116">
        <v>2014</v>
      </c>
      <c r="U22" s="116">
        <v>2014</v>
      </c>
      <c r="V22" s="116">
        <v>2014</v>
      </c>
      <c r="W22" s="116">
        <v>2014</v>
      </c>
      <c r="X22" s="116">
        <v>2015</v>
      </c>
      <c r="Y22" s="116">
        <v>2015</v>
      </c>
      <c r="Z22" s="116">
        <v>2005</v>
      </c>
      <c r="AA22" s="116">
        <v>2016</v>
      </c>
      <c r="AB22" s="116">
        <v>2013</v>
      </c>
      <c r="AC22" s="116">
        <v>2014</v>
      </c>
      <c r="AD22" s="116">
        <v>2014</v>
      </c>
      <c r="AE22" s="116">
        <v>2016</v>
      </c>
      <c r="AF22" s="116">
        <v>2016</v>
      </c>
      <c r="AG22" s="116">
        <v>2015</v>
      </c>
      <c r="AH22" s="132">
        <v>2014</v>
      </c>
      <c r="AI22" s="116">
        <v>2014</v>
      </c>
      <c r="AJ22" s="116">
        <v>2015</v>
      </c>
      <c r="AK22" s="116">
        <v>2014</v>
      </c>
      <c r="AL22" s="165" t="s">
        <v>60</v>
      </c>
      <c r="AM22" s="124">
        <v>2016</v>
      </c>
      <c r="AN22" s="124">
        <v>2016</v>
      </c>
      <c r="AO22" s="116">
        <v>2013</v>
      </c>
      <c r="AP22" s="116">
        <v>2015</v>
      </c>
      <c r="AQ22" s="116">
        <v>2015</v>
      </c>
      <c r="AR22" s="116">
        <v>2015</v>
      </c>
      <c r="AS22" s="116">
        <v>2016</v>
      </c>
      <c r="AT22" s="116">
        <v>2015</v>
      </c>
      <c r="AU22" s="116">
        <v>2015</v>
      </c>
      <c r="AV22" s="116">
        <v>2014</v>
      </c>
      <c r="AW22" s="116">
        <v>2014</v>
      </c>
      <c r="AX22" s="116">
        <v>2015</v>
      </c>
      <c r="AY22" s="116">
        <v>2015</v>
      </c>
      <c r="AZ22" s="116">
        <v>2016</v>
      </c>
      <c r="BA22" s="116">
        <v>2014</v>
      </c>
      <c r="BB22" s="116">
        <v>2011</v>
      </c>
      <c r="BC22" s="116">
        <v>2015</v>
      </c>
      <c r="BD22" s="116">
        <v>2015</v>
      </c>
    </row>
    <row r="23" spans="1:56">
      <c r="A23" s="91" t="s">
        <v>293</v>
      </c>
      <c r="B23" s="79" t="s">
        <v>352</v>
      </c>
      <c r="C23" s="115">
        <v>2015</v>
      </c>
      <c r="D23" s="115">
        <v>2015</v>
      </c>
      <c r="E23" s="115">
        <v>2010</v>
      </c>
      <c r="F23" s="115">
        <v>2010</v>
      </c>
      <c r="G23" s="115">
        <v>2015</v>
      </c>
      <c r="H23" s="115">
        <v>2015</v>
      </c>
      <c r="I23" s="129" t="s">
        <v>60</v>
      </c>
      <c r="J23" s="116">
        <v>2015</v>
      </c>
      <c r="K23" s="116">
        <v>2015</v>
      </c>
      <c r="L23" s="129">
        <v>2014</v>
      </c>
      <c r="M23" s="116">
        <v>2016</v>
      </c>
      <c r="N23" s="116">
        <v>2016</v>
      </c>
      <c r="O23" s="116">
        <v>2014</v>
      </c>
      <c r="P23" s="116">
        <v>2006</v>
      </c>
      <c r="Q23" s="116">
        <v>2015</v>
      </c>
      <c r="R23" s="116">
        <v>2015</v>
      </c>
      <c r="S23" s="116">
        <v>2015</v>
      </c>
      <c r="T23" s="116">
        <v>2014</v>
      </c>
      <c r="U23" s="116">
        <v>2014</v>
      </c>
      <c r="V23" s="116">
        <v>2014</v>
      </c>
      <c r="W23" s="116">
        <v>2014</v>
      </c>
      <c r="X23" s="116">
        <v>2015</v>
      </c>
      <c r="Y23" s="116">
        <v>2015</v>
      </c>
      <c r="Z23" s="116">
        <v>2005</v>
      </c>
      <c r="AA23" s="116">
        <v>2016</v>
      </c>
      <c r="AB23" s="116">
        <v>2013</v>
      </c>
      <c r="AC23" s="116">
        <v>2014</v>
      </c>
      <c r="AD23" s="116">
        <v>2014</v>
      </c>
      <c r="AE23" s="116">
        <v>2016</v>
      </c>
      <c r="AF23" s="116">
        <v>2016</v>
      </c>
      <c r="AG23" s="116">
        <v>2015</v>
      </c>
      <c r="AH23" s="132">
        <v>2014</v>
      </c>
      <c r="AI23" s="116">
        <v>2014</v>
      </c>
      <c r="AJ23" s="116">
        <v>2015</v>
      </c>
      <c r="AK23" s="116">
        <v>2014</v>
      </c>
      <c r="AL23" s="165" t="s">
        <v>60</v>
      </c>
      <c r="AM23" s="124">
        <v>2016</v>
      </c>
      <c r="AN23" s="124">
        <v>2016</v>
      </c>
      <c r="AO23" s="116">
        <v>2013</v>
      </c>
      <c r="AP23" s="116">
        <v>2015</v>
      </c>
      <c r="AQ23" s="116">
        <v>2015</v>
      </c>
      <c r="AR23" s="116">
        <v>2015</v>
      </c>
      <c r="AS23" s="116">
        <v>2016</v>
      </c>
      <c r="AT23" s="116">
        <v>2015</v>
      </c>
      <c r="AU23" s="116">
        <v>2015</v>
      </c>
      <c r="AV23" s="116">
        <v>2014</v>
      </c>
      <c r="AW23" s="116">
        <v>2014</v>
      </c>
      <c r="AX23" s="116">
        <v>2015</v>
      </c>
      <c r="AY23" s="116">
        <v>2015</v>
      </c>
      <c r="AZ23" s="116">
        <v>2016</v>
      </c>
      <c r="BA23" s="116">
        <v>2014</v>
      </c>
      <c r="BB23" s="116">
        <v>2011</v>
      </c>
      <c r="BC23" s="116">
        <v>2015</v>
      </c>
      <c r="BD23" s="116">
        <v>2015</v>
      </c>
    </row>
    <row r="24" spans="1:56">
      <c r="A24" s="91" t="s">
        <v>724</v>
      </c>
      <c r="B24" s="79" t="s">
        <v>353</v>
      </c>
      <c r="C24" s="115">
        <v>2015</v>
      </c>
      <c r="D24" s="115">
        <v>2015</v>
      </c>
      <c r="E24" s="115">
        <v>2010</v>
      </c>
      <c r="F24" s="115">
        <v>2010</v>
      </c>
      <c r="G24" s="115">
        <v>2015</v>
      </c>
      <c r="H24" s="115">
        <v>2015</v>
      </c>
      <c r="I24" s="129" t="s">
        <v>60</v>
      </c>
      <c r="J24" s="116">
        <v>2015</v>
      </c>
      <c r="K24" s="116">
        <v>2015</v>
      </c>
      <c r="L24" s="129">
        <v>2014</v>
      </c>
      <c r="M24" s="116">
        <v>2016</v>
      </c>
      <c r="N24" s="116">
        <v>2016</v>
      </c>
      <c r="O24" s="116">
        <v>2014</v>
      </c>
      <c r="P24" s="116">
        <v>2006</v>
      </c>
      <c r="Q24" s="116">
        <v>2015</v>
      </c>
      <c r="R24" s="116">
        <v>2015</v>
      </c>
      <c r="S24" s="116">
        <v>2015</v>
      </c>
      <c r="T24" s="116">
        <v>2014</v>
      </c>
      <c r="U24" s="116">
        <v>2014</v>
      </c>
      <c r="V24" s="116">
        <v>2014</v>
      </c>
      <c r="W24" s="116">
        <v>2014</v>
      </c>
      <c r="X24" s="116">
        <v>2015</v>
      </c>
      <c r="Y24" s="116">
        <v>2015</v>
      </c>
      <c r="Z24" s="116">
        <v>2005</v>
      </c>
      <c r="AA24" s="116">
        <v>2016</v>
      </c>
      <c r="AB24" s="116">
        <v>2013</v>
      </c>
      <c r="AC24" s="116">
        <v>2014</v>
      </c>
      <c r="AD24" s="116">
        <v>2014</v>
      </c>
      <c r="AE24" s="116">
        <v>2016</v>
      </c>
      <c r="AF24" s="116">
        <v>2016</v>
      </c>
      <c r="AG24" s="116">
        <v>2015</v>
      </c>
      <c r="AH24" s="132">
        <v>2014</v>
      </c>
      <c r="AI24" s="116">
        <v>2014</v>
      </c>
      <c r="AJ24" s="116">
        <v>2015</v>
      </c>
      <c r="AK24" s="116">
        <v>2014</v>
      </c>
      <c r="AL24" s="165" t="s">
        <v>60</v>
      </c>
      <c r="AM24" s="124">
        <v>2016</v>
      </c>
      <c r="AN24" s="124">
        <v>2016</v>
      </c>
      <c r="AO24" s="116">
        <v>2013</v>
      </c>
      <c r="AP24" s="116">
        <v>2015</v>
      </c>
      <c r="AQ24" s="116">
        <v>2014</v>
      </c>
      <c r="AR24" s="116">
        <v>2015</v>
      </c>
      <c r="AS24" s="116">
        <v>2016</v>
      </c>
      <c r="AT24" s="116">
        <v>2015</v>
      </c>
      <c r="AU24" s="116">
        <v>2015</v>
      </c>
      <c r="AV24" s="116">
        <v>2014</v>
      </c>
      <c r="AW24" s="116">
        <v>2014</v>
      </c>
      <c r="AX24" s="116">
        <v>2015</v>
      </c>
      <c r="AY24" s="116">
        <v>2015</v>
      </c>
      <c r="AZ24" s="116">
        <v>2016</v>
      </c>
      <c r="BA24" s="116">
        <v>2014</v>
      </c>
      <c r="BB24" s="116">
        <v>2011</v>
      </c>
      <c r="BC24" s="116">
        <v>2015</v>
      </c>
      <c r="BD24" s="116">
        <v>2015</v>
      </c>
    </row>
    <row r="25" spans="1:56">
      <c r="A25" s="91" t="s">
        <v>725</v>
      </c>
      <c r="B25" s="79" t="s">
        <v>354</v>
      </c>
      <c r="C25" s="115">
        <v>2015</v>
      </c>
      <c r="D25" s="115">
        <v>2015</v>
      </c>
      <c r="E25" s="115">
        <v>2010</v>
      </c>
      <c r="F25" s="115">
        <v>2010</v>
      </c>
      <c r="G25" s="115">
        <v>2015</v>
      </c>
      <c r="H25" s="115">
        <v>2015</v>
      </c>
      <c r="I25" s="130">
        <v>2015</v>
      </c>
      <c r="J25" s="116">
        <v>2015</v>
      </c>
      <c r="K25" s="116">
        <v>2015</v>
      </c>
      <c r="L25" s="129">
        <v>2014</v>
      </c>
      <c r="M25" s="116">
        <v>2016</v>
      </c>
      <c r="N25" s="116">
        <v>2016</v>
      </c>
      <c r="O25" s="116">
        <v>2014</v>
      </c>
      <c r="P25" s="116">
        <v>2005</v>
      </c>
      <c r="Q25" s="116">
        <v>2014</v>
      </c>
      <c r="R25" s="116">
        <v>2014</v>
      </c>
      <c r="S25" s="116">
        <v>2015</v>
      </c>
      <c r="T25" s="116">
        <v>2014</v>
      </c>
      <c r="U25" s="116">
        <v>2014</v>
      </c>
      <c r="V25" s="116">
        <v>2014</v>
      </c>
      <c r="W25" s="116">
        <v>2014</v>
      </c>
      <c r="X25" s="116">
        <v>2014</v>
      </c>
      <c r="Y25" s="116">
        <v>2014</v>
      </c>
      <c r="Z25" s="116">
        <v>2014</v>
      </c>
      <c r="AA25" s="116">
        <v>2016</v>
      </c>
      <c r="AB25" s="116">
        <v>2013</v>
      </c>
      <c r="AC25" s="116">
        <v>2014</v>
      </c>
      <c r="AD25" s="116">
        <v>2014</v>
      </c>
      <c r="AE25" s="116">
        <v>2016</v>
      </c>
      <c r="AF25" s="116">
        <v>2016</v>
      </c>
      <c r="AG25" s="116">
        <v>2016</v>
      </c>
      <c r="AH25" s="132">
        <v>2014</v>
      </c>
      <c r="AI25" s="116">
        <v>2014</v>
      </c>
      <c r="AJ25" s="116">
        <v>2015</v>
      </c>
      <c r="AK25" s="116">
        <v>2009</v>
      </c>
      <c r="AL25" s="165">
        <v>2015</v>
      </c>
      <c r="AM25" s="124">
        <v>2016</v>
      </c>
      <c r="AN25" s="124">
        <v>2016</v>
      </c>
      <c r="AO25" s="116">
        <v>2013</v>
      </c>
      <c r="AP25" s="116">
        <v>2015</v>
      </c>
      <c r="AQ25" s="116">
        <v>2014</v>
      </c>
      <c r="AR25" s="116">
        <v>2015</v>
      </c>
      <c r="AS25" s="116" t="s">
        <v>60</v>
      </c>
      <c r="AT25" s="116">
        <v>2015</v>
      </c>
      <c r="AU25" s="116">
        <v>2015</v>
      </c>
      <c r="AV25" s="116">
        <v>2014</v>
      </c>
      <c r="AW25" s="116">
        <v>2015</v>
      </c>
      <c r="AX25" s="116">
        <v>2015</v>
      </c>
      <c r="AY25" s="116">
        <v>2015</v>
      </c>
      <c r="AZ25" s="116">
        <v>2016</v>
      </c>
      <c r="BA25" s="116">
        <v>2014</v>
      </c>
      <c r="BB25" s="116">
        <v>2011</v>
      </c>
      <c r="BC25" s="116">
        <v>2015</v>
      </c>
      <c r="BD25" s="116">
        <v>2015</v>
      </c>
    </row>
    <row r="26" spans="1:56">
      <c r="A26" s="91" t="s">
        <v>294</v>
      </c>
      <c r="B26" s="79" t="s">
        <v>355</v>
      </c>
      <c r="C26" s="115">
        <v>2015</v>
      </c>
      <c r="D26" s="115">
        <v>2015</v>
      </c>
      <c r="E26" s="115">
        <v>2010</v>
      </c>
      <c r="F26" s="115">
        <v>2010</v>
      </c>
      <c r="G26" s="115">
        <v>2015</v>
      </c>
      <c r="H26" s="115">
        <v>2015</v>
      </c>
      <c r="I26" s="130">
        <v>2015</v>
      </c>
      <c r="J26" s="116">
        <v>2015</v>
      </c>
      <c r="K26" s="116">
        <v>2015</v>
      </c>
      <c r="L26" s="129">
        <v>2014</v>
      </c>
      <c r="M26" s="116">
        <v>2016</v>
      </c>
      <c r="N26" s="116">
        <v>2016</v>
      </c>
      <c r="O26" s="116">
        <v>2014</v>
      </c>
      <c r="P26" s="116">
        <v>2005</v>
      </c>
      <c r="Q26" s="116">
        <v>2014</v>
      </c>
      <c r="R26" s="116">
        <v>2014</v>
      </c>
      <c r="S26" s="116">
        <v>2015</v>
      </c>
      <c r="T26" s="116">
        <v>2014</v>
      </c>
      <c r="U26" s="116">
        <v>2014</v>
      </c>
      <c r="V26" s="116">
        <v>2014</v>
      </c>
      <c r="W26" s="116">
        <v>2014</v>
      </c>
      <c r="X26" s="116">
        <v>2014</v>
      </c>
      <c r="Y26" s="116">
        <v>2014</v>
      </c>
      <c r="Z26" s="116">
        <v>2014</v>
      </c>
      <c r="AA26" s="116">
        <v>2016</v>
      </c>
      <c r="AB26" s="116">
        <v>2013</v>
      </c>
      <c r="AC26" s="116">
        <v>2014</v>
      </c>
      <c r="AD26" s="116">
        <v>2014</v>
      </c>
      <c r="AE26" s="116">
        <v>2016</v>
      </c>
      <c r="AF26" s="116">
        <v>2016</v>
      </c>
      <c r="AG26" s="116">
        <v>2016</v>
      </c>
      <c r="AH26" s="132">
        <v>2014</v>
      </c>
      <c r="AI26" s="116">
        <v>2014</v>
      </c>
      <c r="AJ26" s="116">
        <v>2015</v>
      </c>
      <c r="AK26" s="116">
        <v>2009</v>
      </c>
      <c r="AL26" s="165">
        <v>2015</v>
      </c>
      <c r="AM26" s="124">
        <v>2016</v>
      </c>
      <c r="AN26" s="124">
        <v>2016</v>
      </c>
      <c r="AO26" s="116">
        <v>2013</v>
      </c>
      <c r="AP26" s="116">
        <v>2015</v>
      </c>
      <c r="AQ26" s="116">
        <v>2014</v>
      </c>
      <c r="AR26" s="116">
        <v>2015</v>
      </c>
      <c r="AS26" s="116" t="s">
        <v>60</v>
      </c>
      <c r="AT26" s="116">
        <v>2015</v>
      </c>
      <c r="AU26" s="116">
        <v>2015</v>
      </c>
      <c r="AV26" s="116">
        <v>2014</v>
      </c>
      <c r="AW26" s="116">
        <v>2015</v>
      </c>
      <c r="AX26" s="116">
        <v>2015</v>
      </c>
      <c r="AY26" s="116">
        <v>2015</v>
      </c>
      <c r="AZ26" s="116">
        <v>2016</v>
      </c>
      <c r="BA26" s="116">
        <v>2014</v>
      </c>
      <c r="BB26" s="116">
        <v>2011</v>
      </c>
      <c r="BC26" s="116">
        <v>2015</v>
      </c>
      <c r="BD26" s="116">
        <v>2015</v>
      </c>
    </row>
    <row r="27" spans="1:56">
      <c r="A27" s="91" t="s">
        <v>295</v>
      </c>
      <c r="B27" s="79" t="s">
        <v>356</v>
      </c>
      <c r="C27" s="115">
        <v>2015</v>
      </c>
      <c r="D27" s="115">
        <v>2015</v>
      </c>
      <c r="E27" s="115">
        <v>2010</v>
      </c>
      <c r="F27" s="115">
        <v>2010</v>
      </c>
      <c r="G27" s="115">
        <v>2015</v>
      </c>
      <c r="H27" s="115">
        <v>2015</v>
      </c>
      <c r="I27" s="130">
        <v>2015</v>
      </c>
      <c r="J27" s="116">
        <v>2015</v>
      </c>
      <c r="K27" s="116">
        <v>2015</v>
      </c>
      <c r="L27" s="129">
        <v>2014</v>
      </c>
      <c r="M27" s="116">
        <v>2016</v>
      </c>
      <c r="N27" s="116">
        <v>2016</v>
      </c>
      <c r="O27" s="116">
        <v>2014</v>
      </c>
      <c r="P27" s="116">
        <v>2005</v>
      </c>
      <c r="Q27" s="116">
        <v>2014</v>
      </c>
      <c r="R27" s="116">
        <v>2014</v>
      </c>
      <c r="S27" s="116">
        <v>2015</v>
      </c>
      <c r="T27" s="116">
        <v>2014</v>
      </c>
      <c r="U27" s="116">
        <v>2014</v>
      </c>
      <c r="V27" s="116">
        <v>2014</v>
      </c>
      <c r="W27" s="116">
        <v>2014</v>
      </c>
      <c r="X27" s="116">
        <v>2014</v>
      </c>
      <c r="Y27" s="116">
        <v>2014</v>
      </c>
      <c r="Z27" s="116">
        <v>2014</v>
      </c>
      <c r="AA27" s="116">
        <v>2016</v>
      </c>
      <c r="AB27" s="116">
        <v>2013</v>
      </c>
      <c r="AC27" s="116">
        <v>2014</v>
      </c>
      <c r="AD27" s="116">
        <v>2014</v>
      </c>
      <c r="AE27" s="116">
        <v>2016</v>
      </c>
      <c r="AF27" s="116">
        <v>2016</v>
      </c>
      <c r="AG27" s="116">
        <v>2016</v>
      </c>
      <c r="AH27" s="132">
        <v>2014</v>
      </c>
      <c r="AI27" s="116">
        <v>2014</v>
      </c>
      <c r="AJ27" s="116">
        <v>2015</v>
      </c>
      <c r="AK27" s="116">
        <v>2009</v>
      </c>
      <c r="AL27" s="165">
        <v>2015</v>
      </c>
      <c r="AM27" s="124">
        <v>2016</v>
      </c>
      <c r="AN27" s="124">
        <v>2016</v>
      </c>
      <c r="AO27" s="116">
        <v>2013</v>
      </c>
      <c r="AP27" s="116">
        <v>2015</v>
      </c>
      <c r="AQ27" s="116">
        <v>2014</v>
      </c>
      <c r="AR27" s="116">
        <v>2015</v>
      </c>
      <c r="AS27" s="116" t="s">
        <v>60</v>
      </c>
      <c r="AT27" s="116">
        <v>2015</v>
      </c>
      <c r="AU27" s="116">
        <v>2015</v>
      </c>
      <c r="AV27" s="116">
        <v>2014</v>
      </c>
      <c r="AW27" s="116">
        <v>2015</v>
      </c>
      <c r="AX27" s="116">
        <v>2015</v>
      </c>
      <c r="AY27" s="116">
        <v>2015</v>
      </c>
      <c r="AZ27" s="116">
        <v>2016</v>
      </c>
      <c r="BA27" s="116">
        <v>2014</v>
      </c>
      <c r="BB27" s="116">
        <v>2011</v>
      </c>
      <c r="BC27" s="116">
        <v>2015</v>
      </c>
      <c r="BD27" s="116">
        <v>2015</v>
      </c>
    </row>
    <row r="28" spans="1:56">
      <c r="A28" s="91" t="s">
        <v>726</v>
      </c>
      <c r="B28" s="79" t="s">
        <v>357</v>
      </c>
      <c r="C28" s="115">
        <v>2015</v>
      </c>
      <c r="D28" s="115">
        <v>2015</v>
      </c>
      <c r="E28" s="115">
        <v>2010</v>
      </c>
      <c r="F28" s="115">
        <v>2010</v>
      </c>
      <c r="G28" s="115">
        <v>2015</v>
      </c>
      <c r="H28" s="115">
        <v>2015</v>
      </c>
      <c r="I28" s="130">
        <v>2015</v>
      </c>
      <c r="J28" s="116">
        <v>2015</v>
      </c>
      <c r="K28" s="116">
        <v>2015</v>
      </c>
      <c r="L28" s="129">
        <v>2014</v>
      </c>
      <c r="M28" s="116">
        <v>2016</v>
      </c>
      <c r="N28" s="116">
        <v>2016</v>
      </c>
      <c r="O28" s="116">
        <v>2014</v>
      </c>
      <c r="P28" s="116">
        <v>2005</v>
      </c>
      <c r="Q28" s="116">
        <v>2014</v>
      </c>
      <c r="R28" s="116">
        <v>2014</v>
      </c>
      <c r="S28" s="116">
        <v>2015</v>
      </c>
      <c r="T28" s="116">
        <v>2014</v>
      </c>
      <c r="U28" s="116">
        <v>2014</v>
      </c>
      <c r="V28" s="116">
        <v>2014</v>
      </c>
      <c r="W28" s="116">
        <v>2014</v>
      </c>
      <c r="X28" s="116">
        <v>2014</v>
      </c>
      <c r="Y28" s="116">
        <v>2014</v>
      </c>
      <c r="Z28" s="116">
        <v>2014</v>
      </c>
      <c r="AA28" s="116">
        <v>2016</v>
      </c>
      <c r="AB28" s="116">
        <v>2013</v>
      </c>
      <c r="AC28" s="116">
        <v>2014</v>
      </c>
      <c r="AD28" s="116">
        <v>2014</v>
      </c>
      <c r="AE28" s="116">
        <v>2016</v>
      </c>
      <c r="AF28" s="116">
        <v>2016</v>
      </c>
      <c r="AG28" s="116">
        <v>2016</v>
      </c>
      <c r="AH28" s="132">
        <v>2014</v>
      </c>
      <c r="AI28" s="116">
        <v>2014</v>
      </c>
      <c r="AJ28" s="116">
        <v>2015</v>
      </c>
      <c r="AK28" s="116">
        <v>2009</v>
      </c>
      <c r="AL28" s="165">
        <v>2015</v>
      </c>
      <c r="AM28" s="124">
        <v>2016</v>
      </c>
      <c r="AN28" s="124">
        <v>2016</v>
      </c>
      <c r="AO28" s="116">
        <v>2013</v>
      </c>
      <c r="AP28" s="116">
        <v>2015</v>
      </c>
      <c r="AQ28" s="116">
        <v>2014</v>
      </c>
      <c r="AR28" s="116">
        <v>2015</v>
      </c>
      <c r="AS28" s="116" t="s">
        <v>60</v>
      </c>
      <c r="AT28" s="116">
        <v>2015</v>
      </c>
      <c r="AU28" s="116">
        <v>2015</v>
      </c>
      <c r="AV28" s="116">
        <v>2014</v>
      </c>
      <c r="AW28" s="116">
        <v>2015</v>
      </c>
      <c r="AX28" s="116">
        <v>2015</v>
      </c>
      <c r="AY28" s="116">
        <v>2015</v>
      </c>
      <c r="AZ28" s="116">
        <v>2016</v>
      </c>
      <c r="BA28" s="116">
        <v>2014</v>
      </c>
      <c r="BB28" s="116">
        <v>2011</v>
      </c>
      <c r="BC28" s="116">
        <v>2015</v>
      </c>
      <c r="BD28" s="116">
        <v>2015</v>
      </c>
    </row>
    <row r="29" spans="1:56">
      <c r="A29" s="91" t="s">
        <v>296</v>
      </c>
      <c r="B29" s="79" t="s">
        <v>358</v>
      </c>
      <c r="C29" s="115">
        <v>2015</v>
      </c>
      <c r="D29" s="115">
        <v>2015</v>
      </c>
      <c r="E29" s="115">
        <v>2010</v>
      </c>
      <c r="F29" s="115">
        <v>2010</v>
      </c>
      <c r="G29" s="115">
        <v>2015</v>
      </c>
      <c r="H29" s="115">
        <v>2015</v>
      </c>
      <c r="I29" s="130">
        <v>2015</v>
      </c>
      <c r="J29" s="116">
        <v>2015</v>
      </c>
      <c r="K29" s="116">
        <v>2015</v>
      </c>
      <c r="L29" s="129">
        <v>2014</v>
      </c>
      <c r="M29" s="116">
        <v>2016</v>
      </c>
      <c r="N29" s="116">
        <v>2016</v>
      </c>
      <c r="O29" s="116">
        <v>2014</v>
      </c>
      <c r="P29" s="116">
        <v>2005</v>
      </c>
      <c r="Q29" s="116">
        <v>2014</v>
      </c>
      <c r="R29" s="116">
        <v>2014</v>
      </c>
      <c r="S29" s="116">
        <v>2015</v>
      </c>
      <c r="T29" s="116">
        <v>2014</v>
      </c>
      <c r="U29" s="116">
        <v>2014</v>
      </c>
      <c r="V29" s="116">
        <v>2014</v>
      </c>
      <c r="W29" s="116">
        <v>2014</v>
      </c>
      <c r="X29" s="116">
        <v>2014</v>
      </c>
      <c r="Y29" s="116">
        <v>2014</v>
      </c>
      <c r="Z29" s="116">
        <v>2014</v>
      </c>
      <c r="AA29" s="116">
        <v>2016</v>
      </c>
      <c r="AB29" s="116">
        <v>2013</v>
      </c>
      <c r="AC29" s="116">
        <v>2014</v>
      </c>
      <c r="AD29" s="116">
        <v>2014</v>
      </c>
      <c r="AE29" s="116">
        <v>2016</v>
      </c>
      <c r="AF29" s="116">
        <v>2016</v>
      </c>
      <c r="AG29" s="116">
        <v>2016</v>
      </c>
      <c r="AH29" s="132">
        <v>2014</v>
      </c>
      <c r="AI29" s="116">
        <v>2014</v>
      </c>
      <c r="AJ29" s="116">
        <v>2015</v>
      </c>
      <c r="AK29" s="116">
        <v>2009</v>
      </c>
      <c r="AL29" s="165">
        <v>2015</v>
      </c>
      <c r="AM29" s="124">
        <v>2016</v>
      </c>
      <c r="AN29" s="124">
        <v>2016</v>
      </c>
      <c r="AO29" s="116">
        <v>2013</v>
      </c>
      <c r="AP29" s="116">
        <v>2015</v>
      </c>
      <c r="AQ29" s="116">
        <v>2014</v>
      </c>
      <c r="AR29" s="116">
        <v>2015</v>
      </c>
      <c r="AS29" s="116" t="s">
        <v>60</v>
      </c>
      <c r="AT29" s="116">
        <v>2015</v>
      </c>
      <c r="AU29" s="116">
        <v>2015</v>
      </c>
      <c r="AV29" s="116">
        <v>2014</v>
      </c>
      <c r="AW29" s="116">
        <v>2015</v>
      </c>
      <c r="AX29" s="116">
        <v>2015</v>
      </c>
      <c r="AY29" s="116">
        <v>2015</v>
      </c>
      <c r="AZ29" s="116">
        <v>2016</v>
      </c>
      <c r="BA29" s="116">
        <v>2014</v>
      </c>
      <c r="BB29" s="116">
        <v>2011</v>
      </c>
      <c r="BC29" s="116">
        <v>2015</v>
      </c>
      <c r="BD29" s="116">
        <v>2015</v>
      </c>
    </row>
    <row r="30" spans="1:56">
      <c r="A30" s="91" t="s">
        <v>297</v>
      </c>
      <c r="B30" s="79" t="s">
        <v>359</v>
      </c>
      <c r="C30" s="115">
        <v>2015</v>
      </c>
      <c r="D30" s="115">
        <v>2015</v>
      </c>
      <c r="E30" s="115">
        <v>2010</v>
      </c>
      <c r="F30" s="115">
        <v>2010</v>
      </c>
      <c r="G30" s="115">
        <v>2015</v>
      </c>
      <c r="H30" s="115">
        <v>2015</v>
      </c>
      <c r="I30" s="130">
        <v>2015</v>
      </c>
      <c r="J30" s="116">
        <v>2015</v>
      </c>
      <c r="K30" s="116">
        <v>2015</v>
      </c>
      <c r="L30" s="129">
        <v>2014</v>
      </c>
      <c r="M30" s="116">
        <v>2016</v>
      </c>
      <c r="N30" s="116">
        <v>2016</v>
      </c>
      <c r="O30" s="116">
        <v>2014</v>
      </c>
      <c r="P30" s="116">
        <v>2005</v>
      </c>
      <c r="Q30" s="116">
        <v>2014</v>
      </c>
      <c r="R30" s="116">
        <v>2014</v>
      </c>
      <c r="S30" s="116">
        <v>2015</v>
      </c>
      <c r="T30" s="116">
        <v>2014</v>
      </c>
      <c r="U30" s="116">
        <v>2014</v>
      </c>
      <c r="V30" s="116">
        <v>2014</v>
      </c>
      <c r="W30" s="116">
        <v>2014</v>
      </c>
      <c r="X30" s="116">
        <v>2014</v>
      </c>
      <c r="Y30" s="116">
        <v>2014</v>
      </c>
      <c r="Z30" s="116">
        <v>2014</v>
      </c>
      <c r="AA30" s="116">
        <v>2016</v>
      </c>
      <c r="AB30" s="116">
        <v>2013</v>
      </c>
      <c r="AC30" s="116">
        <v>2014</v>
      </c>
      <c r="AD30" s="116">
        <v>2014</v>
      </c>
      <c r="AE30" s="116">
        <v>2016</v>
      </c>
      <c r="AF30" s="116">
        <v>2016</v>
      </c>
      <c r="AG30" s="116">
        <v>2016</v>
      </c>
      <c r="AH30" s="132">
        <v>2014</v>
      </c>
      <c r="AI30" s="116">
        <v>2014</v>
      </c>
      <c r="AJ30" s="116">
        <v>2015</v>
      </c>
      <c r="AK30" s="116">
        <v>2009</v>
      </c>
      <c r="AL30" s="165">
        <v>2015</v>
      </c>
      <c r="AM30" s="124">
        <v>2016</v>
      </c>
      <c r="AN30" s="124">
        <v>2016</v>
      </c>
      <c r="AO30" s="116">
        <v>2013</v>
      </c>
      <c r="AP30" s="116">
        <v>2015</v>
      </c>
      <c r="AQ30" s="116">
        <v>2014</v>
      </c>
      <c r="AR30" s="116">
        <v>2015</v>
      </c>
      <c r="AS30" s="116" t="s">
        <v>60</v>
      </c>
      <c r="AT30" s="116">
        <v>2015</v>
      </c>
      <c r="AU30" s="116">
        <v>2015</v>
      </c>
      <c r="AV30" s="116">
        <v>2014</v>
      </c>
      <c r="AW30" s="116">
        <v>2015</v>
      </c>
      <c r="AX30" s="116">
        <v>2015</v>
      </c>
      <c r="AY30" s="116">
        <v>2015</v>
      </c>
      <c r="AZ30" s="116">
        <v>2016</v>
      </c>
      <c r="BA30" s="116">
        <v>2014</v>
      </c>
      <c r="BB30" s="116">
        <v>2011</v>
      </c>
      <c r="BC30" s="116">
        <v>2015</v>
      </c>
      <c r="BD30" s="116">
        <v>2015</v>
      </c>
    </row>
    <row r="31" spans="1:56">
      <c r="A31" s="91" t="s">
        <v>727</v>
      </c>
      <c r="B31" s="79" t="s">
        <v>360</v>
      </c>
      <c r="C31" s="115">
        <v>2015</v>
      </c>
      <c r="D31" s="115">
        <v>2015</v>
      </c>
      <c r="E31" s="115">
        <v>2010</v>
      </c>
      <c r="F31" s="115">
        <v>2010</v>
      </c>
      <c r="G31" s="115">
        <v>2015</v>
      </c>
      <c r="H31" s="115">
        <v>2015</v>
      </c>
      <c r="I31" s="130">
        <v>2015</v>
      </c>
      <c r="J31" s="116">
        <v>2015</v>
      </c>
      <c r="K31" s="116">
        <v>2015</v>
      </c>
      <c r="L31" s="129">
        <v>2014</v>
      </c>
      <c r="M31" s="116">
        <v>2016</v>
      </c>
      <c r="N31" s="116">
        <v>2016</v>
      </c>
      <c r="O31" s="116">
        <v>2014</v>
      </c>
      <c r="P31" s="116">
        <v>2005</v>
      </c>
      <c r="Q31" s="116">
        <v>2014</v>
      </c>
      <c r="R31" s="116">
        <v>2014</v>
      </c>
      <c r="S31" s="116">
        <v>2015</v>
      </c>
      <c r="T31" s="116">
        <v>2014</v>
      </c>
      <c r="U31" s="116">
        <v>2014</v>
      </c>
      <c r="V31" s="116">
        <v>2014</v>
      </c>
      <c r="W31" s="116">
        <v>2014</v>
      </c>
      <c r="X31" s="116">
        <v>2014</v>
      </c>
      <c r="Y31" s="116">
        <v>2014</v>
      </c>
      <c r="Z31" s="116">
        <v>2014</v>
      </c>
      <c r="AA31" s="116">
        <v>2016</v>
      </c>
      <c r="AB31" s="116">
        <v>2013</v>
      </c>
      <c r="AC31" s="116">
        <v>2014</v>
      </c>
      <c r="AD31" s="116">
        <v>2014</v>
      </c>
      <c r="AE31" s="116">
        <v>2016</v>
      </c>
      <c r="AF31" s="116">
        <v>2016</v>
      </c>
      <c r="AG31" s="116">
        <v>2016</v>
      </c>
      <c r="AH31" s="132">
        <v>2014</v>
      </c>
      <c r="AI31" s="116">
        <v>2014</v>
      </c>
      <c r="AJ31" s="116">
        <v>2015</v>
      </c>
      <c r="AK31" s="116">
        <v>2009</v>
      </c>
      <c r="AL31" s="165">
        <v>2015</v>
      </c>
      <c r="AM31" s="124">
        <v>2016</v>
      </c>
      <c r="AN31" s="124">
        <v>2016</v>
      </c>
      <c r="AO31" s="116">
        <v>2013</v>
      </c>
      <c r="AP31" s="116">
        <v>2015</v>
      </c>
      <c r="AQ31" s="116">
        <v>2014</v>
      </c>
      <c r="AR31" s="116">
        <v>2015</v>
      </c>
      <c r="AS31" s="116" t="s">
        <v>60</v>
      </c>
      <c r="AT31" s="116">
        <v>2015</v>
      </c>
      <c r="AU31" s="116">
        <v>2015</v>
      </c>
      <c r="AV31" s="116">
        <v>2014</v>
      </c>
      <c r="AW31" s="116">
        <v>2015</v>
      </c>
      <c r="AX31" s="116">
        <v>2015</v>
      </c>
      <c r="AY31" s="116">
        <v>2015</v>
      </c>
      <c r="AZ31" s="116">
        <v>2016</v>
      </c>
      <c r="BA31" s="116">
        <v>2014</v>
      </c>
      <c r="BB31" s="116">
        <v>2011</v>
      </c>
      <c r="BC31" s="116">
        <v>2015</v>
      </c>
      <c r="BD31" s="116">
        <v>2015</v>
      </c>
    </row>
    <row r="32" spans="1:56">
      <c r="A32" s="91" t="s">
        <v>298</v>
      </c>
      <c r="B32" s="79" t="s">
        <v>361</v>
      </c>
      <c r="C32" s="115">
        <v>2015</v>
      </c>
      <c r="D32" s="115">
        <v>2015</v>
      </c>
      <c r="E32" s="115">
        <v>2010</v>
      </c>
      <c r="F32" s="115">
        <v>2010</v>
      </c>
      <c r="G32" s="115">
        <v>2015</v>
      </c>
      <c r="H32" s="115">
        <v>2015</v>
      </c>
      <c r="I32" s="130">
        <v>2015</v>
      </c>
      <c r="J32" s="116">
        <v>2015</v>
      </c>
      <c r="K32" s="116">
        <v>2015</v>
      </c>
      <c r="L32" s="129">
        <v>2014</v>
      </c>
      <c r="M32" s="116">
        <v>2016</v>
      </c>
      <c r="N32" s="116">
        <v>2016</v>
      </c>
      <c r="O32" s="116">
        <v>2014</v>
      </c>
      <c r="P32" s="116">
        <v>2005</v>
      </c>
      <c r="Q32" s="116">
        <v>2014</v>
      </c>
      <c r="R32" s="116">
        <v>2014</v>
      </c>
      <c r="S32" s="116">
        <v>2015</v>
      </c>
      <c r="T32" s="116">
        <v>2014</v>
      </c>
      <c r="U32" s="116">
        <v>2014</v>
      </c>
      <c r="V32" s="116">
        <v>2014</v>
      </c>
      <c r="W32" s="116">
        <v>2014</v>
      </c>
      <c r="X32" s="116">
        <v>2014</v>
      </c>
      <c r="Y32" s="116">
        <v>2014</v>
      </c>
      <c r="Z32" s="116">
        <v>2014</v>
      </c>
      <c r="AA32" s="116">
        <v>2016</v>
      </c>
      <c r="AB32" s="116">
        <v>2013</v>
      </c>
      <c r="AC32" s="116">
        <v>2014</v>
      </c>
      <c r="AD32" s="116">
        <v>2014</v>
      </c>
      <c r="AE32" s="116">
        <v>2016</v>
      </c>
      <c r="AF32" s="116">
        <v>2016</v>
      </c>
      <c r="AG32" s="116">
        <v>2016</v>
      </c>
      <c r="AH32" s="132">
        <v>2014</v>
      </c>
      <c r="AI32" s="116">
        <v>2014</v>
      </c>
      <c r="AJ32" s="116">
        <v>2015</v>
      </c>
      <c r="AK32" s="116">
        <v>2009</v>
      </c>
      <c r="AL32" s="165">
        <v>2015</v>
      </c>
      <c r="AM32" s="124">
        <v>2016</v>
      </c>
      <c r="AN32" s="124">
        <v>2016</v>
      </c>
      <c r="AO32" s="116">
        <v>2013</v>
      </c>
      <c r="AP32" s="116">
        <v>2015</v>
      </c>
      <c r="AQ32" s="116">
        <v>2014</v>
      </c>
      <c r="AR32" s="116">
        <v>2015</v>
      </c>
      <c r="AS32" s="116" t="s">
        <v>60</v>
      </c>
      <c r="AT32" s="116">
        <v>2015</v>
      </c>
      <c r="AU32" s="116">
        <v>2015</v>
      </c>
      <c r="AV32" s="116">
        <v>2014</v>
      </c>
      <c r="AW32" s="116">
        <v>2015</v>
      </c>
      <c r="AX32" s="116">
        <v>2015</v>
      </c>
      <c r="AY32" s="116">
        <v>2015</v>
      </c>
      <c r="AZ32" s="116">
        <v>2016</v>
      </c>
      <c r="BA32" s="116">
        <v>2014</v>
      </c>
      <c r="BB32" s="116">
        <v>2011</v>
      </c>
      <c r="BC32" s="116">
        <v>2015</v>
      </c>
      <c r="BD32" s="116">
        <v>2015</v>
      </c>
    </row>
    <row r="33" spans="1:56">
      <c r="A33" s="91" t="s">
        <v>299</v>
      </c>
      <c r="B33" s="79" t="s">
        <v>362</v>
      </c>
      <c r="C33" s="115">
        <v>2015</v>
      </c>
      <c r="D33" s="115">
        <v>2015</v>
      </c>
      <c r="E33" s="115">
        <v>2010</v>
      </c>
      <c r="F33" s="115">
        <v>2010</v>
      </c>
      <c r="G33" s="115">
        <v>2015</v>
      </c>
      <c r="H33" s="115">
        <v>2015</v>
      </c>
      <c r="I33" s="130">
        <v>2015</v>
      </c>
      <c r="J33" s="116">
        <v>2015</v>
      </c>
      <c r="K33" s="116">
        <v>2015</v>
      </c>
      <c r="L33" s="129">
        <v>2014</v>
      </c>
      <c r="M33" s="116">
        <v>2016</v>
      </c>
      <c r="N33" s="116">
        <v>2016</v>
      </c>
      <c r="O33" s="116">
        <v>2014</v>
      </c>
      <c r="P33" s="116">
        <v>2005</v>
      </c>
      <c r="Q33" s="116">
        <v>2014</v>
      </c>
      <c r="R33" s="116">
        <v>2014</v>
      </c>
      <c r="S33" s="116">
        <v>2015</v>
      </c>
      <c r="T33" s="116">
        <v>2014</v>
      </c>
      <c r="U33" s="116">
        <v>2014</v>
      </c>
      <c r="V33" s="116">
        <v>2014</v>
      </c>
      <c r="W33" s="116">
        <v>2014</v>
      </c>
      <c r="X33" s="116">
        <v>2014</v>
      </c>
      <c r="Y33" s="116">
        <v>2014</v>
      </c>
      <c r="Z33" s="116">
        <v>2014</v>
      </c>
      <c r="AA33" s="116">
        <v>2016</v>
      </c>
      <c r="AB33" s="116">
        <v>2013</v>
      </c>
      <c r="AC33" s="116">
        <v>2014</v>
      </c>
      <c r="AD33" s="116">
        <v>2014</v>
      </c>
      <c r="AE33" s="116">
        <v>2016</v>
      </c>
      <c r="AF33" s="116">
        <v>2016</v>
      </c>
      <c r="AG33" s="116">
        <v>2016</v>
      </c>
      <c r="AH33" s="132">
        <v>2014</v>
      </c>
      <c r="AI33" s="116">
        <v>2014</v>
      </c>
      <c r="AJ33" s="116">
        <v>2015</v>
      </c>
      <c r="AK33" s="116">
        <v>2009</v>
      </c>
      <c r="AL33" s="165">
        <v>2015</v>
      </c>
      <c r="AM33" s="124">
        <v>2016</v>
      </c>
      <c r="AN33" s="124">
        <v>2016</v>
      </c>
      <c r="AO33" s="116">
        <v>2013</v>
      </c>
      <c r="AP33" s="116">
        <v>2015</v>
      </c>
      <c r="AQ33" s="116">
        <v>2014</v>
      </c>
      <c r="AR33" s="116">
        <v>2015</v>
      </c>
      <c r="AS33" s="116" t="s">
        <v>60</v>
      </c>
      <c r="AT33" s="116">
        <v>2015</v>
      </c>
      <c r="AU33" s="116">
        <v>2015</v>
      </c>
      <c r="AV33" s="116">
        <v>2014</v>
      </c>
      <c r="AW33" s="116">
        <v>2015</v>
      </c>
      <c r="AX33" s="116">
        <v>2015</v>
      </c>
      <c r="AY33" s="116">
        <v>2015</v>
      </c>
      <c r="AZ33" s="116">
        <v>2016</v>
      </c>
      <c r="BA33" s="116">
        <v>2014</v>
      </c>
      <c r="BB33" s="116">
        <v>2011</v>
      </c>
      <c r="BC33" s="116">
        <v>2015</v>
      </c>
      <c r="BD33" s="116">
        <v>2015</v>
      </c>
    </row>
    <row r="34" spans="1:56">
      <c r="A34" s="91" t="s">
        <v>300</v>
      </c>
      <c r="B34" s="79" t="s">
        <v>363</v>
      </c>
      <c r="C34" s="115">
        <v>2015</v>
      </c>
      <c r="D34" s="115">
        <v>2015</v>
      </c>
      <c r="E34" s="115">
        <v>2010</v>
      </c>
      <c r="F34" s="115">
        <v>2010</v>
      </c>
      <c r="G34" s="115">
        <v>2015</v>
      </c>
      <c r="H34" s="115">
        <v>2015</v>
      </c>
      <c r="I34" s="130">
        <v>2015</v>
      </c>
      <c r="J34" s="116">
        <v>2015</v>
      </c>
      <c r="K34" s="116">
        <v>2015</v>
      </c>
      <c r="L34" s="129">
        <v>2014</v>
      </c>
      <c r="M34" s="116">
        <v>2016</v>
      </c>
      <c r="N34" s="116">
        <v>2016</v>
      </c>
      <c r="O34" s="116">
        <v>2014</v>
      </c>
      <c r="P34" s="116">
        <v>2005</v>
      </c>
      <c r="Q34" s="116">
        <v>2014</v>
      </c>
      <c r="R34" s="116">
        <v>2014</v>
      </c>
      <c r="S34" s="116">
        <v>2015</v>
      </c>
      <c r="T34" s="116">
        <v>2014</v>
      </c>
      <c r="U34" s="116">
        <v>2014</v>
      </c>
      <c r="V34" s="116">
        <v>2014</v>
      </c>
      <c r="W34" s="116">
        <v>2014</v>
      </c>
      <c r="X34" s="116">
        <v>2014</v>
      </c>
      <c r="Y34" s="116">
        <v>2014</v>
      </c>
      <c r="Z34" s="116">
        <v>2014</v>
      </c>
      <c r="AA34" s="116">
        <v>2016</v>
      </c>
      <c r="AB34" s="116">
        <v>2013</v>
      </c>
      <c r="AC34" s="116">
        <v>2014</v>
      </c>
      <c r="AD34" s="116">
        <v>2014</v>
      </c>
      <c r="AE34" s="116">
        <v>2016</v>
      </c>
      <c r="AF34" s="116">
        <v>2016</v>
      </c>
      <c r="AG34" s="116">
        <v>2016</v>
      </c>
      <c r="AH34" s="132">
        <v>2014</v>
      </c>
      <c r="AI34" s="116">
        <v>2014</v>
      </c>
      <c r="AJ34" s="116">
        <v>2015</v>
      </c>
      <c r="AK34" s="116">
        <v>2009</v>
      </c>
      <c r="AL34" s="165">
        <v>2015</v>
      </c>
      <c r="AM34" s="124">
        <v>2016</v>
      </c>
      <c r="AN34" s="124">
        <v>2016</v>
      </c>
      <c r="AO34" s="116">
        <v>2013</v>
      </c>
      <c r="AP34" s="116">
        <v>2015</v>
      </c>
      <c r="AQ34" s="116">
        <v>2014</v>
      </c>
      <c r="AR34" s="116">
        <v>2015</v>
      </c>
      <c r="AS34" s="116" t="s">
        <v>60</v>
      </c>
      <c r="AT34" s="116">
        <v>2015</v>
      </c>
      <c r="AU34" s="116">
        <v>2015</v>
      </c>
      <c r="AV34" s="116">
        <v>2014</v>
      </c>
      <c r="AW34" s="116">
        <v>2015</v>
      </c>
      <c r="AX34" s="116">
        <v>2015</v>
      </c>
      <c r="AY34" s="116">
        <v>2015</v>
      </c>
      <c r="AZ34" s="116">
        <v>2016</v>
      </c>
      <c r="BA34" s="116">
        <v>2014</v>
      </c>
      <c r="BB34" s="116">
        <v>2011</v>
      </c>
      <c r="BC34" s="116">
        <v>2015</v>
      </c>
      <c r="BD34" s="116">
        <v>2015</v>
      </c>
    </row>
    <row r="35" spans="1:56">
      <c r="A35" s="91" t="s">
        <v>728</v>
      </c>
      <c r="B35" s="79" t="s">
        <v>364</v>
      </c>
      <c r="C35" s="115">
        <v>2015</v>
      </c>
      <c r="D35" s="115">
        <v>2015</v>
      </c>
      <c r="E35" s="115">
        <v>2010</v>
      </c>
      <c r="F35" s="115">
        <v>2010</v>
      </c>
      <c r="G35" s="115">
        <v>2015</v>
      </c>
      <c r="H35" s="115">
        <v>2015</v>
      </c>
      <c r="I35" s="130">
        <v>2015</v>
      </c>
      <c r="J35" s="116">
        <v>2015</v>
      </c>
      <c r="K35" s="116">
        <v>2015</v>
      </c>
      <c r="L35" s="129">
        <v>2014</v>
      </c>
      <c r="M35" s="116">
        <v>2016</v>
      </c>
      <c r="N35" s="116">
        <v>2016</v>
      </c>
      <c r="O35" s="116">
        <v>2014</v>
      </c>
      <c r="P35" s="116">
        <v>2005</v>
      </c>
      <c r="Q35" s="116">
        <v>2014</v>
      </c>
      <c r="R35" s="116">
        <v>2014</v>
      </c>
      <c r="S35" s="116">
        <v>2015</v>
      </c>
      <c r="T35" s="116">
        <v>2014</v>
      </c>
      <c r="U35" s="116">
        <v>2014</v>
      </c>
      <c r="V35" s="116">
        <v>2014</v>
      </c>
      <c r="W35" s="116">
        <v>2014</v>
      </c>
      <c r="X35" s="116">
        <v>2014</v>
      </c>
      <c r="Y35" s="116">
        <v>2014</v>
      </c>
      <c r="Z35" s="116">
        <v>2014</v>
      </c>
      <c r="AA35" s="116">
        <v>2016</v>
      </c>
      <c r="AB35" s="116">
        <v>2013</v>
      </c>
      <c r="AC35" s="116">
        <v>2014</v>
      </c>
      <c r="AD35" s="116">
        <v>2014</v>
      </c>
      <c r="AE35" s="116">
        <v>2016</v>
      </c>
      <c r="AF35" s="116">
        <v>2016</v>
      </c>
      <c r="AG35" s="116">
        <v>2016</v>
      </c>
      <c r="AH35" s="132">
        <v>2014</v>
      </c>
      <c r="AI35" s="116">
        <v>2014</v>
      </c>
      <c r="AJ35" s="116">
        <v>2015</v>
      </c>
      <c r="AK35" s="116">
        <v>2009</v>
      </c>
      <c r="AL35" s="165">
        <v>2015</v>
      </c>
      <c r="AM35" s="124">
        <v>2016</v>
      </c>
      <c r="AN35" s="124">
        <v>2016</v>
      </c>
      <c r="AO35" s="116">
        <v>2013</v>
      </c>
      <c r="AP35" s="116">
        <v>2015</v>
      </c>
      <c r="AQ35" s="116">
        <v>2014</v>
      </c>
      <c r="AR35" s="116">
        <v>2015</v>
      </c>
      <c r="AS35" s="116" t="s">
        <v>60</v>
      </c>
      <c r="AT35" s="116">
        <v>2015</v>
      </c>
      <c r="AU35" s="116">
        <v>2015</v>
      </c>
      <c r="AV35" s="116">
        <v>2014</v>
      </c>
      <c r="AW35" s="116">
        <v>2015</v>
      </c>
      <c r="AX35" s="116">
        <v>2015</v>
      </c>
      <c r="AY35" s="116">
        <v>2015</v>
      </c>
      <c r="AZ35" s="116">
        <v>2016</v>
      </c>
      <c r="BA35" s="116">
        <v>2014</v>
      </c>
      <c r="BB35" s="116">
        <v>2011</v>
      </c>
      <c r="BC35" s="116">
        <v>2015</v>
      </c>
      <c r="BD35" s="116">
        <v>2015</v>
      </c>
    </row>
    <row r="36" spans="1:56">
      <c r="A36" s="91" t="s">
        <v>301</v>
      </c>
      <c r="B36" s="79" t="s">
        <v>365</v>
      </c>
      <c r="C36" s="115">
        <v>2015</v>
      </c>
      <c r="D36" s="115">
        <v>2015</v>
      </c>
      <c r="E36" s="115">
        <v>2010</v>
      </c>
      <c r="F36" s="115">
        <v>2010</v>
      </c>
      <c r="G36" s="115">
        <v>2015</v>
      </c>
      <c r="H36" s="115">
        <v>2015</v>
      </c>
      <c r="I36" s="130">
        <v>2015</v>
      </c>
      <c r="J36" s="116">
        <v>2015</v>
      </c>
      <c r="K36" s="116">
        <v>2015</v>
      </c>
      <c r="L36" s="129">
        <v>2014</v>
      </c>
      <c r="M36" s="116">
        <v>2016</v>
      </c>
      <c r="N36" s="116">
        <v>2016</v>
      </c>
      <c r="O36" s="116">
        <v>2010</v>
      </c>
      <c r="P36" s="116">
        <v>2012</v>
      </c>
      <c r="Q36" s="116">
        <v>2015</v>
      </c>
      <c r="R36" s="116">
        <v>2014</v>
      </c>
      <c r="S36" s="116">
        <v>2015</v>
      </c>
      <c r="T36" s="116">
        <v>2009</v>
      </c>
      <c r="U36" s="116">
        <v>2009</v>
      </c>
      <c r="V36" s="116">
        <v>2016</v>
      </c>
      <c r="W36" s="116">
        <v>2016</v>
      </c>
      <c r="X36" s="116">
        <v>2014</v>
      </c>
      <c r="Y36" s="116">
        <v>2014</v>
      </c>
      <c r="Z36" s="116">
        <v>2012</v>
      </c>
      <c r="AA36" s="116">
        <v>2016</v>
      </c>
      <c r="AB36" s="116">
        <v>2013</v>
      </c>
      <c r="AC36" s="116">
        <v>2014</v>
      </c>
      <c r="AD36" s="116">
        <v>2014</v>
      </c>
      <c r="AE36" s="116">
        <v>2015</v>
      </c>
      <c r="AF36" s="116">
        <v>2015</v>
      </c>
      <c r="AG36" s="116">
        <v>2016</v>
      </c>
      <c r="AH36" s="132">
        <v>2015</v>
      </c>
      <c r="AI36" s="116">
        <v>2014</v>
      </c>
      <c r="AJ36" s="116">
        <v>2014</v>
      </c>
      <c r="AK36" s="116">
        <v>2014</v>
      </c>
      <c r="AL36" s="165">
        <v>2015</v>
      </c>
      <c r="AM36" s="124">
        <v>2016</v>
      </c>
      <c r="AN36" s="124">
        <v>2016</v>
      </c>
      <c r="AO36" s="116">
        <v>2013</v>
      </c>
      <c r="AP36" s="116">
        <v>2015</v>
      </c>
      <c r="AQ36" s="116">
        <v>2014</v>
      </c>
      <c r="AR36" s="116">
        <v>2015</v>
      </c>
      <c r="AS36" s="116">
        <v>2015</v>
      </c>
      <c r="AT36" s="116">
        <v>2015</v>
      </c>
      <c r="AU36" s="116">
        <v>2015</v>
      </c>
      <c r="AV36" s="116">
        <v>2015</v>
      </c>
      <c r="AW36" s="116">
        <v>2015</v>
      </c>
      <c r="AX36" s="116">
        <v>2015</v>
      </c>
      <c r="AY36" s="116">
        <v>2014</v>
      </c>
      <c r="AZ36" s="116">
        <v>2016</v>
      </c>
      <c r="BA36" s="116">
        <v>2014</v>
      </c>
      <c r="BB36" s="116">
        <v>2013</v>
      </c>
      <c r="BC36" s="116">
        <v>2015</v>
      </c>
      <c r="BD36" s="116">
        <v>2015</v>
      </c>
    </row>
    <row r="37" spans="1:56">
      <c r="A37" s="91" t="s">
        <v>729</v>
      </c>
      <c r="B37" s="79" t="s">
        <v>366</v>
      </c>
      <c r="C37" s="115">
        <v>2015</v>
      </c>
      <c r="D37" s="115">
        <v>2015</v>
      </c>
      <c r="E37" s="115">
        <v>2010</v>
      </c>
      <c r="F37" s="115">
        <v>2010</v>
      </c>
      <c r="G37" s="115">
        <v>2015</v>
      </c>
      <c r="H37" s="115">
        <v>2015</v>
      </c>
      <c r="I37" s="130">
        <v>2015</v>
      </c>
      <c r="J37" s="116">
        <v>2015</v>
      </c>
      <c r="K37" s="116">
        <v>2015</v>
      </c>
      <c r="L37" s="129">
        <v>2014</v>
      </c>
      <c r="M37" s="116">
        <v>2016</v>
      </c>
      <c r="N37" s="116">
        <v>2016</v>
      </c>
      <c r="O37" s="116">
        <v>2010</v>
      </c>
      <c r="P37" s="116">
        <v>2012</v>
      </c>
      <c r="Q37" s="116">
        <v>2015</v>
      </c>
      <c r="R37" s="116">
        <v>2014</v>
      </c>
      <c r="S37" s="116">
        <v>2015</v>
      </c>
      <c r="T37" s="116">
        <v>2009</v>
      </c>
      <c r="U37" s="116">
        <v>2009</v>
      </c>
      <c r="V37" s="116">
        <v>2016</v>
      </c>
      <c r="W37" s="116">
        <v>2016</v>
      </c>
      <c r="X37" s="116">
        <v>2014</v>
      </c>
      <c r="Y37" s="116">
        <v>2014</v>
      </c>
      <c r="Z37" s="116">
        <v>2012</v>
      </c>
      <c r="AA37" s="116">
        <v>2016</v>
      </c>
      <c r="AB37" s="116">
        <v>2013</v>
      </c>
      <c r="AC37" s="116">
        <v>2014</v>
      </c>
      <c r="AD37" s="116">
        <v>2014</v>
      </c>
      <c r="AE37" s="116">
        <v>2015</v>
      </c>
      <c r="AF37" s="116">
        <v>2015</v>
      </c>
      <c r="AG37" s="116">
        <v>2016</v>
      </c>
      <c r="AH37" s="132">
        <v>2015</v>
      </c>
      <c r="AI37" s="116">
        <v>2014</v>
      </c>
      <c r="AJ37" s="116">
        <v>2014</v>
      </c>
      <c r="AK37" s="116">
        <v>2014</v>
      </c>
      <c r="AL37" s="165">
        <v>2015</v>
      </c>
      <c r="AM37" s="124">
        <v>2016</v>
      </c>
      <c r="AN37" s="124">
        <v>2016</v>
      </c>
      <c r="AO37" s="116">
        <v>2013</v>
      </c>
      <c r="AP37" s="116">
        <v>2015</v>
      </c>
      <c r="AQ37" s="116">
        <v>2014</v>
      </c>
      <c r="AR37" s="116">
        <v>2015</v>
      </c>
      <c r="AS37" s="116">
        <v>2015</v>
      </c>
      <c r="AT37" s="116">
        <v>2015</v>
      </c>
      <c r="AU37" s="116">
        <v>2015</v>
      </c>
      <c r="AV37" s="116">
        <v>2015</v>
      </c>
      <c r="AW37" s="116">
        <v>2015</v>
      </c>
      <c r="AX37" s="116">
        <v>2015</v>
      </c>
      <c r="AY37" s="116">
        <v>2014</v>
      </c>
      <c r="AZ37" s="116">
        <v>2016</v>
      </c>
      <c r="BA37" s="116">
        <v>2014</v>
      </c>
      <c r="BB37" s="116">
        <v>2013</v>
      </c>
      <c r="BC37" s="116">
        <v>2015</v>
      </c>
      <c r="BD37" s="116">
        <v>2015</v>
      </c>
    </row>
    <row r="38" spans="1:56">
      <c r="A38" s="91" t="s">
        <v>302</v>
      </c>
      <c r="B38" s="79" t="s">
        <v>367</v>
      </c>
      <c r="C38" s="115">
        <v>2015</v>
      </c>
      <c r="D38" s="115">
        <v>2015</v>
      </c>
      <c r="E38" s="115">
        <v>2010</v>
      </c>
      <c r="F38" s="115">
        <v>2010</v>
      </c>
      <c r="G38" s="115">
        <v>2015</v>
      </c>
      <c r="H38" s="115">
        <v>2015</v>
      </c>
      <c r="I38" s="130">
        <v>2015</v>
      </c>
      <c r="J38" s="116">
        <v>2015</v>
      </c>
      <c r="K38" s="116">
        <v>2015</v>
      </c>
      <c r="L38" s="129">
        <v>2014</v>
      </c>
      <c r="M38" s="116">
        <v>2016</v>
      </c>
      <c r="N38" s="116">
        <v>2016</v>
      </c>
      <c r="O38" s="116">
        <v>2010</v>
      </c>
      <c r="P38" s="116">
        <v>2012</v>
      </c>
      <c r="Q38" s="116">
        <v>2015</v>
      </c>
      <c r="R38" s="116">
        <v>2014</v>
      </c>
      <c r="S38" s="116">
        <v>2015</v>
      </c>
      <c r="T38" s="116">
        <v>2009</v>
      </c>
      <c r="U38" s="116">
        <v>2009</v>
      </c>
      <c r="V38" s="116">
        <v>2016</v>
      </c>
      <c r="W38" s="116">
        <v>2016</v>
      </c>
      <c r="X38" s="116">
        <v>2014</v>
      </c>
      <c r="Y38" s="116">
        <v>2014</v>
      </c>
      <c r="Z38" s="116">
        <v>2012</v>
      </c>
      <c r="AA38" s="116">
        <v>2016</v>
      </c>
      <c r="AB38" s="116">
        <v>2013</v>
      </c>
      <c r="AC38" s="116">
        <v>2014</v>
      </c>
      <c r="AD38" s="116">
        <v>2014</v>
      </c>
      <c r="AE38" s="116">
        <v>2015</v>
      </c>
      <c r="AF38" s="116">
        <v>2015</v>
      </c>
      <c r="AG38" s="116">
        <v>2016</v>
      </c>
      <c r="AH38" s="132">
        <v>2015</v>
      </c>
      <c r="AI38" s="116">
        <v>2014</v>
      </c>
      <c r="AJ38" s="116">
        <v>2014</v>
      </c>
      <c r="AK38" s="116">
        <v>2014</v>
      </c>
      <c r="AL38" s="165">
        <v>2015</v>
      </c>
      <c r="AM38" s="124">
        <v>2016</v>
      </c>
      <c r="AN38" s="124">
        <v>2016</v>
      </c>
      <c r="AO38" s="116">
        <v>2013</v>
      </c>
      <c r="AP38" s="116">
        <v>2015</v>
      </c>
      <c r="AQ38" s="116">
        <v>2014</v>
      </c>
      <c r="AR38" s="116">
        <v>2015</v>
      </c>
      <c r="AS38" s="116">
        <v>2015</v>
      </c>
      <c r="AT38" s="116">
        <v>2015</v>
      </c>
      <c r="AU38" s="116">
        <v>2015</v>
      </c>
      <c r="AV38" s="116">
        <v>2015</v>
      </c>
      <c r="AW38" s="116">
        <v>2015</v>
      </c>
      <c r="AX38" s="116">
        <v>2015</v>
      </c>
      <c r="AY38" s="116">
        <v>2014</v>
      </c>
      <c r="AZ38" s="116">
        <v>2016</v>
      </c>
      <c r="BA38" s="116">
        <v>2014</v>
      </c>
      <c r="BB38" s="116">
        <v>2013</v>
      </c>
      <c r="BC38" s="116">
        <v>2015</v>
      </c>
      <c r="BD38" s="116">
        <v>2015</v>
      </c>
    </row>
    <row r="39" spans="1:56">
      <c r="A39" s="91" t="s">
        <v>303</v>
      </c>
      <c r="B39" s="79" t="s">
        <v>368</v>
      </c>
      <c r="C39" s="115">
        <v>2015</v>
      </c>
      <c r="D39" s="115">
        <v>2015</v>
      </c>
      <c r="E39" s="115">
        <v>2010</v>
      </c>
      <c r="F39" s="115">
        <v>2010</v>
      </c>
      <c r="G39" s="115">
        <v>2015</v>
      </c>
      <c r="H39" s="115">
        <v>2015</v>
      </c>
      <c r="I39" s="130">
        <v>2015</v>
      </c>
      <c r="J39" s="116">
        <v>2015</v>
      </c>
      <c r="K39" s="116">
        <v>2015</v>
      </c>
      <c r="L39" s="129">
        <v>2014</v>
      </c>
      <c r="M39" s="116">
        <v>2016</v>
      </c>
      <c r="N39" s="116">
        <v>2016</v>
      </c>
      <c r="O39" s="116">
        <v>2010</v>
      </c>
      <c r="P39" s="116">
        <v>2012</v>
      </c>
      <c r="Q39" s="116">
        <v>2015</v>
      </c>
      <c r="R39" s="116">
        <v>2014</v>
      </c>
      <c r="S39" s="116">
        <v>2015</v>
      </c>
      <c r="T39" s="116">
        <v>2009</v>
      </c>
      <c r="U39" s="116">
        <v>2009</v>
      </c>
      <c r="V39" s="116">
        <v>2016</v>
      </c>
      <c r="W39" s="116">
        <v>2016</v>
      </c>
      <c r="X39" s="116">
        <v>2014</v>
      </c>
      <c r="Y39" s="116">
        <v>2014</v>
      </c>
      <c r="Z39" s="116">
        <v>2012</v>
      </c>
      <c r="AA39" s="116">
        <v>2016</v>
      </c>
      <c r="AB39" s="116">
        <v>2013</v>
      </c>
      <c r="AC39" s="116">
        <v>2014</v>
      </c>
      <c r="AD39" s="116">
        <v>2014</v>
      </c>
      <c r="AE39" s="116">
        <v>2015</v>
      </c>
      <c r="AF39" s="116">
        <v>2015</v>
      </c>
      <c r="AG39" s="116">
        <v>2016</v>
      </c>
      <c r="AH39" s="132">
        <v>2015</v>
      </c>
      <c r="AI39" s="116">
        <v>2014</v>
      </c>
      <c r="AJ39" s="116">
        <v>2014</v>
      </c>
      <c r="AK39" s="116">
        <v>2014</v>
      </c>
      <c r="AL39" s="165">
        <v>2015</v>
      </c>
      <c r="AM39" s="124">
        <v>2016</v>
      </c>
      <c r="AN39" s="124">
        <v>2016</v>
      </c>
      <c r="AO39" s="116">
        <v>2013</v>
      </c>
      <c r="AP39" s="116">
        <v>2015</v>
      </c>
      <c r="AQ39" s="116">
        <v>2014</v>
      </c>
      <c r="AR39" s="116">
        <v>2015</v>
      </c>
      <c r="AS39" s="116">
        <v>2015</v>
      </c>
      <c r="AT39" s="116">
        <v>2015</v>
      </c>
      <c r="AU39" s="116">
        <v>2015</v>
      </c>
      <c r="AV39" s="116">
        <v>2015</v>
      </c>
      <c r="AW39" s="116">
        <v>2015</v>
      </c>
      <c r="AX39" s="116">
        <v>2015</v>
      </c>
      <c r="AY39" s="116">
        <v>2014</v>
      </c>
      <c r="AZ39" s="116">
        <v>2016</v>
      </c>
      <c r="BA39" s="116">
        <v>2014</v>
      </c>
      <c r="BB39" s="116">
        <v>2013</v>
      </c>
      <c r="BC39" s="116">
        <v>2015</v>
      </c>
      <c r="BD39" s="116">
        <v>2015</v>
      </c>
    </row>
    <row r="40" spans="1:56">
      <c r="A40" s="91" t="s">
        <v>304</v>
      </c>
      <c r="B40" s="79" t="s">
        <v>369</v>
      </c>
      <c r="C40" s="115">
        <v>2015</v>
      </c>
      <c r="D40" s="115">
        <v>2015</v>
      </c>
      <c r="E40" s="115">
        <v>2010</v>
      </c>
      <c r="F40" s="115">
        <v>2010</v>
      </c>
      <c r="G40" s="115">
        <v>2015</v>
      </c>
      <c r="H40" s="115">
        <v>2015</v>
      </c>
      <c r="I40" s="130">
        <v>2015</v>
      </c>
      <c r="J40" s="116">
        <v>2015</v>
      </c>
      <c r="K40" s="116">
        <v>2015</v>
      </c>
      <c r="L40" s="129">
        <v>2014</v>
      </c>
      <c r="M40" s="116">
        <v>2016</v>
      </c>
      <c r="N40" s="116">
        <v>2016</v>
      </c>
      <c r="O40" s="116">
        <v>2010</v>
      </c>
      <c r="P40" s="116">
        <v>2012</v>
      </c>
      <c r="Q40" s="116">
        <v>2015</v>
      </c>
      <c r="R40" s="116">
        <v>2014</v>
      </c>
      <c r="S40" s="116">
        <v>2015</v>
      </c>
      <c r="T40" s="116">
        <v>2009</v>
      </c>
      <c r="U40" s="116">
        <v>2009</v>
      </c>
      <c r="V40" s="116">
        <v>2016</v>
      </c>
      <c r="W40" s="116">
        <v>2016</v>
      </c>
      <c r="X40" s="116">
        <v>2014</v>
      </c>
      <c r="Y40" s="116">
        <v>2014</v>
      </c>
      <c r="Z40" s="116">
        <v>2012</v>
      </c>
      <c r="AA40" s="116">
        <v>2016</v>
      </c>
      <c r="AB40" s="116">
        <v>2013</v>
      </c>
      <c r="AC40" s="116">
        <v>2014</v>
      </c>
      <c r="AD40" s="116">
        <v>2014</v>
      </c>
      <c r="AE40" s="116">
        <v>2015</v>
      </c>
      <c r="AF40" s="116">
        <v>2015</v>
      </c>
      <c r="AG40" s="116">
        <v>2016</v>
      </c>
      <c r="AH40" s="132">
        <v>2015</v>
      </c>
      <c r="AI40" s="116">
        <v>2014</v>
      </c>
      <c r="AJ40" s="116">
        <v>2014</v>
      </c>
      <c r="AK40" s="116">
        <v>2014</v>
      </c>
      <c r="AL40" s="165">
        <v>2015</v>
      </c>
      <c r="AM40" s="124">
        <v>2016</v>
      </c>
      <c r="AN40" s="124">
        <v>2016</v>
      </c>
      <c r="AO40" s="116">
        <v>2013</v>
      </c>
      <c r="AP40" s="116">
        <v>2015</v>
      </c>
      <c r="AQ40" s="116">
        <v>2014</v>
      </c>
      <c r="AR40" s="116">
        <v>2015</v>
      </c>
      <c r="AS40" s="116">
        <v>2015</v>
      </c>
      <c r="AT40" s="116">
        <v>2015</v>
      </c>
      <c r="AU40" s="116">
        <v>2015</v>
      </c>
      <c r="AV40" s="116">
        <v>2015</v>
      </c>
      <c r="AW40" s="116">
        <v>2015</v>
      </c>
      <c r="AX40" s="116">
        <v>2015</v>
      </c>
      <c r="AY40" s="116">
        <v>2014</v>
      </c>
      <c r="AZ40" s="116">
        <v>2016</v>
      </c>
      <c r="BA40" s="116">
        <v>2014</v>
      </c>
      <c r="BB40" s="116">
        <v>2013</v>
      </c>
      <c r="BC40" s="116">
        <v>2015</v>
      </c>
      <c r="BD40" s="116">
        <v>2015</v>
      </c>
    </row>
    <row r="41" spans="1:56">
      <c r="A41" s="91" t="s">
        <v>305</v>
      </c>
      <c r="B41" s="79" t="s">
        <v>370</v>
      </c>
      <c r="C41" s="115">
        <v>2015</v>
      </c>
      <c r="D41" s="115">
        <v>2015</v>
      </c>
      <c r="E41" s="115">
        <v>2010</v>
      </c>
      <c r="F41" s="115">
        <v>2010</v>
      </c>
      <c r="G41" s="115">
        <v>2015</v>
      </c>
      <c r="H41" s="115">
        <v>2015</v>
      </c>
      <c r="I41" s="130">
        <v>2015</v>
      </c>
      <c r="J41" s="116">
        <v>2015</v>
      </c>
      <c r="K41" s="116">
        <v>2015</v>
      </c>
      <c r="L41" s="129">
        <v>2014</v>
      </c>
      <c r="M41" s="116">
        <v>2016</v>
      </c>
      <c r="N41" s="116">
        <v>2016</v>
      </c>
      <c r="O41" s="116">
        <v>2010</v>
      </c>
      <c r="P41" s="116">
        <v>2012</v>
      </c>
      <c r="Q41" s="116">
        <v>2015</v>
      </c>
      <c r="R41" s="116">
        <v>2014</v>
      </c>
      <c r="S41" s="116">
        <v>2015</v>
      </c>
      <c r="T41" s="116">
        <v>2009</v>
      </c>
      <c r="U41" s="116">
        <v>2009</v>
      </c>
      <c r="V41" s="116">
        <v>2016</v>
      </c>
      <c r="W41" s="116">
        <v>2016</v>
      </c>
      <c r="X41" s="116">
        <v>2014</v>
      </c>
      <c r="Y41" s="116">
        <v>2014</v>
      </c>
      <c r="Z41" s="116">
        <v>2012</v>
      </c>
      <c r="AA41" s="116">
        <v>2016</v>
      </c>
      <c r="AB41" s="116">
        <v>2013</v>
      </c>
      <c r="AC41" s="116">
        <v>2014</v>
      </c>
      <c r="AD41" s="116">
        <v>2014</v>
      </c>
      <c r="AE41" s="116">
        <v>2015</v>
      </c>
      <c r="AF41" s="116">
        <v>2015</v>
      </c>
      <c r="AG41" s="116">
        <v>2016</v>
      </c>
      <c r="AH41" s="132">
        <v>2015</v>
      </c>
      <c r="AI41" s="116">
        <v>2014</v>
      </c>
      <c r="AJ41" s="116">
        <v>2014</v>
      </c>
      <c r="AK41" s="116">
        <v>2014</v>
      </c>
      <c r="AL41" s="165">
        <v>2015</v>
      </c>
      <c r="AM41" s="124">
        <v>2016</v>
      </c>
      <c r="AN41" s="124">
        <v>2016</v>
      </c>
      <c r="AO41" s="116">
        <v>2013</v>
      </c>
      <c r="AP41" s="116">
        <v>2015</v>
      </c>
      <c r="AQ41" s="116">
        <v>2014</v>
      </c>
      <c r="AR41" s="116">
        <v>2015</v>
      </c>
      <c r="AS41" s="116">
        <v>2015</v>
      </c>
      <c r="AT41" s="116">
        <v>2015</v>
      </c>
      <c r="AU41" s="116">
        <v>2015</v>
      </c>
      <c r="AV41" s="116">
        <v>2015</v>
      </c>
      <c r="AW41" s="116">
        <v>2015</v>
      </c>
      <c r="AX41" s="116">
        <v>2015</v>
      </c>
      <c r="AY41" s="116">
        <v>2014</v>
      </c>
      <c r="AZ41" s="116">
        <v>2016</v>
      </c>
      <c r="BA41" s="116">
        <v>2014</v>
      </c>
      <c r="BB41" s="116">
        <v>2013</v>
      </c>
      <c r="BC41" s="116">
        <v>2015</v>
      </c>
      <c r="BD41" s="116">
        <v>2015</v>
      </c>
    </row>
    <row r="42" spans="1:56">
      <c r="A42" s="91" t="s">
        <v>306</v>
      </c>
      <c r="B42" s="79" t="s">
        <v>371</v>
      </c>
      <c r="C42" s="115">
        <v>2015</v>
      </c>
      <c r="D42" s="115">
        <v>2015</v>
      </c>
      <c r="E42" s="115">
        <v>2010</v>
      </c>
      <c r="F42" s="115">
        <v>2010</v>
      </c>
      <c r="G42" s="115">
        <v>2015</v>
      </c>
      <c r="H42" s="115">
        <v>2015</v>
      </c>
      <c r="I42" s="130">
        <v>2015</v>
      </c>
      <c r="J42" s="116">
        <v>2015</v>
      </c>
      <c r="K42" s="116">
        <v>2015</v>
      </c>
      <c r="L42" s="129">
        <v>2014</v>
      </c>
      <c r="M42" s="116">
        <v>2016</v>
      </c>
      <c r="N42" s="116">
        <v>2016</v>
      </c>
      <c r="O42" s="116">
        <v>2010</v>
      </c>
      <c r="P42" s="116">
        <v>2012</v>
      </c>
      <c r="Q42" s="116">
        <v>2015</v>
      </c>
      <c r="R42" s="116">
        <v>2014</v>
      </c>
      <c r="S42" s="116">
        <v>2015</v>
      </c>
      <c r="T42" s="116">
        <v>2009</v>
      </c>
      <c r="U42" s="116">
        <v>2009</v>
      </c>
      <c r="V42" s="116">
        <v>2016</v>
      </c>
      <c r="W42" s="116">
        <v>2016</v>
      </c>
      <c r="X42" s="116">
        <v>2014</v>
      </c>
      <c r="Y42" s="116">
        <v>2014</v>
      </c>
      <c r="Z42" s="116">
        <v>2012</v>
      </c>
      <c r="AA42" s="116">
        <v>2016</v>
      </c>
      <c r="AB42" s="116">
        <v>2013</v>
      </c>
      <c r="AC42" s="116">
        <v>2014</v>
      </c>
      <c r="AD42" s="116">
        <v>2014</v>
      </c>
      <c r="AE42" s="116">
        <v>2015</v>
      </c>
      <c r="AF42" s="116">
        <v>2015</v>
      </c>
      <c r="AG42" s="116">
        <v>2016</v>
      </c>
      <c r="AH42" s="132">
        <v>2015</v>
      </c>
      <c r="AI42" s="116">
        <v>2014</v>
      </c>
      <c r="AJ42" s="116">
        <v>2014</v>
      </c>
      <c r="AK42" s="116">
        <v>2014</v>
      </c>
      <c r="AL42" s="165">
        <v>2015</v>
      </c>
      <c r="AM42" s="124">
        <v>2016</v>
      </c>
      <c r="AN42" s="124">
        <v>2016</v>
      </c>
      <c r="AO42" s="116">
        <v>2013</v>
      </c>
      <c r="AP42" s="116">
        <v>2015</v>
      </c>
      <c r="AQ42" s="116">
        <v>2014</v>
      </c>
      <c r="AR42" s="116">
        <v>2015</v>
      </c>
      <c r="AS42" s="116">
        <v>2015</v>
      </c>
      <c r="AT42" s="116">
        <v>2015</v>
      </c>
      <c r="AU42" s="116">
        <v>2015</v>
      </c>
      <c r="AV42" s="116">
        <v>2015</v>
      </c>
      <c r="AW42" s="116">
        <v>2015</v>
      </c>
      <c r="AX42" s="116">
        <v>2015</v>
      </c>
      <c r="AY42" s="116">
        <v>2014</v>
      </c>
      <c r="AZ42" s="116">
        <v>2016</v>
      </c>
      <c r="BA42" s="116">
        <v>2014</v>
      </c>
      <c r="BB42" s="116">
        <v>2013</v>
      </c>
      <c r="BC42" s="116">
        <v>2015</v>
      </c>
      <c r="BD42" s="116">
        <v>2015</v>
      </c>
    </row>
    <row r="43" spans="1:56">
      <c r="A43" s="91" t="s">
        <v>307</v>
      </c>
      <c r="B43" s="79" t="s">
        <v>372</v>
      </c>
      <c r="C43" s="115">
        <v>2015</v>
      </c>
      <c r="D43" s="115">
        <v>2015</v>
      </c>
      <c r="E43" s="115">
        <v>2010</v>
      </c>
      <c r="F43" s="115">
        <v>2010</v>
      </c>
      <c r="G43" s="115">
        <v>2015</v>
      </c>
      <c r="H43" s="115">
        <v>2015</v>
      </c>
      <c r="I43" s="130">
        <v>2015</v>
      </c>
      <c r="J43" s="116">
        <v>2015</v>
      </c>
      <c r="K43" s="116">
        <v>2015</v>
      </c>
      <c r="L43" s="129">
        <v>2014</v>
      </c>
      <c r="M43" s="116">
        <v>2016</v>
      </c>
      <c r="N43" s="116">
        <v>2016</v>
      </c>
      <c r="O43" s="116">
        <v>2010</v>
      </c>
      <c r="P43" s="116">
        <v>2012</v>
      </c>
      <c r="Q43" s="116">
        <v>2015</v>
      </c>
      <c r="R43" s="116">
        <v>2014</v>
      </c>
      <c r="S43" s="116">
        <v>2015</v>
      </c>
      <c r="T43" s="116">
        <v>2009</v>
      </c>
      <c r="U43" s="116">
        <v>2009</v>
      </c>
      <c r="V43" s="116">
        <v>2016</v>
      </c>
      <c r="W43" s="116">
        <v>2016</v>
      </c>
      <c r="X43" s="116">
        <v>2014</v>
      </c>
      <c r="Y43" s="116">
        <v>2014</v>
      </c>
      <c r="Z43" s="116">
        <v>2012</v>
      </c>
      <c r="AA43" s="116">
        <v>2016</v>
      </c>
      <c r="AB43" s="116">
        <v>2013</v>
      </c>
      <c r="AC43" s="116">
        <v>2014</v>
      </c>
      <c r="AD43" s="116">
        <v>2014</v>
      </c>
      <c r="AE43" s="116">
        <v>2015</v>
      </c>
      <c r="AF43" s="116">
        <v>2015</v>
      </c>
      <c r="AG43" s="116">
        <v>2016</v>
      </c>
      <c r="AH43" s="132">
        <v>2015</v>
      </c>
      <c r="AI43" s="116">
        <v>2014</v>
      </c>
      <c r="AJ43" s="116">
        <v>2014</v>
      </c>
      <c r="AK43" s="116">
        <v>2014</v>
      </c>
      <c r="AL43" s="165">
        <v>2015</v>
      </c>
      <c r="AM43" s="124">
        <v>2016</v>
      </c>
      <c r="AN43" s="124">
        <v>2016</v>
      </c>
      <c r="AO43" s="116">
        <v>2013</v>
      </c>
      <c r="AP43" s="116">
        <v>2015</v>
      </c>
      <c r="AQ43" s="116">
        <v>2014</v>
      </c>
      <c r="AR43" s="116">
        <v>2015</v>
      </c>
      <c r="AS43" s="116">
        <v>2015</v>
      </c>
      <c r="AT43" s="116">
        <v>2015</v>
      </c>
      <c r="AU43" s="116">
        <v>2015</v>
      </c>
      <c r="AV43" s="116">
        <v>2015</v>
      </c>
      <c r="AW43" s="116">
        <v>2015</v>
      </c>
      <c r="AX43" s="116">
        <v>2015</v>
      </c>
      <c r="AY43" s="116">
        <v>2014</v>
      </c>
      <c r="AZ43" s="116">
        <v>2016</v>
      </c>
      <c r="BA43" s="116">
        <v>2014</v>
      </c>
      <c r="BB43" s="116">
        <v>2013</v>
      </c>
      <c r="BC43" s="116">
        <v>2015</v>
      </c>
      <c r="BD43" s="116">
        <v>2015</v>
      </c>
    </row>
    <row r="44" spans="1:56">
      <c r="A44" s="91" t="s">
        <v>308</v>
      </c>
      <c r="B44" s="79" t="s">
        <v>373</v>
      </c>
      <c r="C44" s="115">
        <v>2015</v>
      </c>
      <c r="D44" s="115">
        <v>2015</v>
      </c>
      <c r="E44" s="115">
        <v>2010</v>
      </c>
      <c r="F44" s="115">
        <v>2010</v>
      </c>
      <c r="G44" s="115">
        <v>2015</v>
      </c>
      <c r="H44" s="115">
        <v>2015</v>
      </c>
      <c r="I44" s="130">
        <v>2015</v>
      </c>
      <c r="J44" s="116">
        <v>2015</v>
      </c>
      <c r="K44" s="116">
        <v>2015</v>
      </c>
      <c r="L44" s="129">
        <v>2014</v>
      </c>
      <c r="M44" s="116">
        <v>2016</v>
      </c>
      <c r="N44" s="116">
        <v>2016</v>
      </c>
      <c r="O44" s="116">
        <v>2010</v>
      </c>
      <c r="P44" s="116">
        <v>2012</v>
      </c>
      <c r="Q44" s="116">
        <v>2015</v>
      </c>
      <c r="R44" s="116">
        <v>2014</v>
      </c>
      <c r="S44" s="116">
        <v>2015</v>
      </c>
      <c r="T44" s="116">
        <v>2009</v>
      </c>
      <c r="U44" s="116">
        <v>2009</v>
      </c>
      <c r="V44" s="116">
        <v>2016</v>
      </c>
      <c r="W44" s="116">
        <v>2016</v>
      </c>
      <c r="X44" s="116">
        <v>2014</v>
      </c>
      <c r="Y44" s="116">
        <v>2014</v>
      </c>
      <c r="Z44" s="116">
        <v>2012</v>
      </c>
      <c r="AA44" s="116">
        <v>2016</v>
      </c>
      <c r="AB44" s="116">
        <v>2013</v>
      </c>
      <c r="AC44" s="116">
        <v>2014</v>
      </c>
      <c r="AD44" s="116">
        <v>2014</v>
      </c>
      <c r="AE44" s="116">
        <v>2015</v>
      </c>
      <c r="AF44" s="116">
        <v>2015</v>
      </c>
      <c r="AG44" s="116">
        <v>2016</v>
      </c>
      <c r="AH44" s="132">
        <v>2015</v>
      </c>
      <c r="AI44" s="116">
        <v>2014</v>
      </c>
      <c r="AJ44" s="116">
        <v>2014</v>
      </c>
      <c r="AK44" s="116">
        <v>2014</v>
      </c>
      <c r="AL44" s="165">
        <v>2015</v>
      </c>
      <c r="AM44" s="124">
        <v>2016</v>
      </c>
      <c r="AN44" s="124">
        <v>2016</v>
      </c>
      <c r="AO44" s="116">
        <v>2013</v>
      </c>
      <c r="AP44" s="116">
        <v>2015</v>
      </c>
      <c r="AQ44" s="116">
        <v>2014</v>
      </c>
      <c r="AR44" s="116">
        <v>2015</v>
      </c>
      <c r="AS44" s="116">
        <v>2015</v>
      </c>
      <c r="AT44" s="116">
        <v>2015</v>
      </c>
      <c r="AU44" s="116">
        <v>2015</v>
      </c>
      <c r="AV44" s="116">
        <v>2015</v>
      </c>
      <c r="AW44" s="116">
        <v>2015</v>
      </c>
      <c r="AX44" s="116">
        <v>2015</v>
      </c>
      <c r="AY44" s="116">
        <v>2014</v>
      </c>
      <c r="AZ44" s="116">
        <v>2016</v>
      </c>
      <c r="BA44" s="116">
        <v>2014</v>
      </c>
      <c r="BB44" s="116">
        <v>2013</v>
      </c>
      <c r="BC44" s="116">
        <v>2015</v>
      </c>
      <c r="BD44" s="116">
        <v>2015</v>
      </c>
    </row>
    <row r="45" spans="1:56">
      <c r="A45" s="91" t="s">
        <v>309</v>
      </c>
      <c r="B45" s="79" t="s">
        <v>374</v>
      </c>
      <c r="C45" s="115">
        <v>2015</v>
      </c>
      <c r="D45" s="115">
        <v>2015</v>
      </c>
      <c r="E45" s="115">
        <v>2010</v>
      </c>
      <c r="F45" s="115">
        <v>2010</v>
      </c>
      <c r="G45" s="115">
        <v>2015</v>
      </c>
      <c r="H45" s="115">
        <v>2015</v>
      </c>
      <c r="I45" s="129" t="s">
        <v>60</v>
      </c>
      <c r="J45" s="116">
        <v>2015</v>
      </c>
      <c r="K45" s="116">
        <v>2015</v>
      </c>
      <c r="L45" s="129">
        <v>2014</v>
      </c>
      <c r="M45" s="116">
        <v>2016</v>
      </c>
      <c r="N45" s="116">
        <v>2016</v>
      </c>
      <c r="O45" s="116">
        <v>2009</v>
      </c>
      <c r="P45" s="116">
        <v>2011</v>
      </c>
      <c r="Q45" s="116">
        <v>2015</v>
      </c>
      <c r="R45" s="116">
        <v>2015</v>
      </c>
      <c r="S45" s="116">
        <v>2011</v>
      </c>
      <c r="T45" s="116">
        <v>2009</v>
      </c>
      <c r="U45" s="116">
        <v>2009</v>
      </c>
      <c r="V45" s="116">
        <v>2014</v>
      </c>
      <c r="W45" s="116">
        <v>2014</v>
      </c>
      <c r="X45" s="116">
        <v>2014</v>
      </c>
      <c r="Y45" s="116">
        <v>2014</v>
      </c>
      <c r="Z45" s="116">
        <v>2014</v>
      </c>
      <c r="AA45" s="116">
        <v>2016</v>
      </c>
      <c r="AB45" s="116">
        <v>2013</v>
      </c>
      <c r="AC45" s="116">
        <v>2014</v>
      </c>
      <c r="AD45" s="116">
        <v>2014</v>
      </c>
      <c r="AE45" s="116">
        <v>2016</v>
      </c>
      <c r="AF45" s="116">
        <v>2015</v>
      </c>
      <c r="AG45" s="116">
        <v>2015</v>
      </c>
      <c r="AH45" s="132">
        <v>2015</v>
      </c>
      <c r="AI45" s="116">
        <v>2015</v>
      </c>
      <c r="AJ45" s="116">
        <v>2014</v>
      </c>
      <c r="AK45" s="116">
        <v>2011</v>
      </c>
      <c r="AL45" s="165">
        <v>2015</v>
      </c>
      <c r="AM45" s="124">
        <v>2016</v>
      </c>
      <c r="AN45" s="124">
        <v>2016</v>
      </c>
      <c r="AO45" s="116">
        <v>2013</v>
      </c>
      <c r="AP45" s="116">
        <v>2015</v>
      </c>
      <c r="AQ45" s="116">
        <v>2015</v>
      </c>
      <c r="AR45" s="116">
        <v>2015</v>
      </c>
      <c r="AS45" s="116">
        <v>2015</v>
      </c>
      <c r="AT45" s="116">
        <v>2015</v>
      </c>
      <c r="AU45" s="116">
        <v>2015</v>
      </c>
      <c r="AV45" s="116">
        <v>2014</v>
      </c>
      <c r="AW45" s="116">
        <v>2015</v>
      </c>
      <c r="AX45" s="116">
        <v>2011</v>
      </c>
      <c r="AY45" s="116">
        <v>2011</v>
      </c>
      <c r="AZ45" s="116">
        <v>2016</v>
      </c>
      <c r="BA45" s="116">
        <v>2014</v>
      </c>
      <c r="BB45" s="116">
        <v>2011</v>
      </c>
      <c r="BC45" s="116">
        <v>2015</v>
      </c>
      <c r="BD45" s="116">
        <v>2015</v>
      </c>
    </row>
    <row r="46" spans="1:56">
      <c r="A46" s="91" t="s">
        <v>310</v>
      </c>
      <c r="B46" s="79" t="s">
        <v>375</v>
      </c>
      <c r="C46" s="115">
        <v>2015</v>
      </c>
      <c r="D46" s="115">
        <v>2015</v>
      </c>
      <c r="E46" s="115">
        <v>2010</v>
      </c>
      <c r="F46" s="115">
        <v>2010</v>
      </c>
      <c r="G46" s="115">
        <v>2015</v>
      </c>
      <c r="H46" s="115">
        <v>2015</v>
      </c>
      <c r="I46" s="129" t="s">
        <v>60</v>
      </c>
      <c r="J46" s="116">
        <v>2015</v>
      </c>
      <c r="K46" s="116">
        <v>2015</v>
      </c>
      <c r="L46" s="129">
        <v>2014</v>
      </c>
      <c r="M46" s="116">
        <v>2016</v>
      </c>
      <c r="N46" s="116">
        <v>2016</v>
      </c>
      <c r="O46" s="116">
        <v>2009</v>
      </c>
      <c r="P46" s="116">
        <v>2011</v>
      </c>
      <c r="Q46" s="116">
        <v>2015</v>
      </c>
      <c r="R46" s="116">
        <v>2015</v>
      </c>
      <c r="S46" s="116">
        <v>2011</v>
      </c>
      <c r="T46" s="116">
        <v>2009</v>
      </c>
      <c r="U46" s="116">
        <v>2009</v>
      </c>
      <c r="V46" s="116">
        <v>2014</v>
      </c>
      <c r="W46" s="116">
        <v>2014</v>
      </c>
      <c r="X46" s="116">
        <v>2014</v>
      </c>
      <c r="Y46" s="116">
        <v>2014</v>
      </c>
      <c r="Z46" s="116">
        <v>2014</v>
      </c>
      <c r="AA46" s="116">
        <v>2016</v>
      </c>
      <c r="AB46" s="116">
        <v>2013</v>
      </c>
      <c r="AC46" s="116">
        <v>2014</v>
      </c>
      <c r="AD46" s="116">
        <v>2014</v>
      </c>
      <c r="AE46" s="116">
        <v>2016</v>
      </c>
      <c r="AF46" s="116">
        <v>2015</v>
      </c>
      <c r="AG46" s="116">
        <v>2015</v>
      </c>
      <c r="AH46" s="132">
        <v>2015</v>
      </c>
      <c r="AI46" s="116">
        <v>2015</v>
      </c>
      <c r="AJ46" s="116">
        <v>2014</v>
      </c>
      <c r="AK46" s="116">
        <v>2011</v>
      </c>
      <c r="AL46" s="165">
        <v>2015</v>
      </c>
      <c r="AM46" s="124">
        <v>2016</v>
      </c>
      <c r="AN46" s="124">
        <v>2016</v>
      </c>
      <c r="AO46" s="116">
        <v>2013</v>
      </c>
      <c r="AP46" s="116">
        <v>2015</v>
      </c>
      <c r="AQ46" s="116">
        <v>2015</v>
      </c>
      <c r="AR46" s="116">
        <v>2015</v>
      </c>
      <c r="AS46" s="116">
        <v>2015</v>
      </c>
      <c r="AT46" s="116">
        <v>2015</v>
      </c>
      <c r="AU46" s="116">
        <v>2015</v>
      </c>
      <c r="AV46" s="116">
        <v>2014</v>
      </c>
      <c r="AW46" s="116">
        <v>2015</v>
      </c>
      <c r="AX46" s="116">
        <v>2011</v>
      </c>
      <c r="AY46" s="116">
        <v>2011</v>
      </c>
      <c r="AZ46" s="116">
        <v>2016</v>
      </c>
      <c r="BA46" s="116">
        <v>2014</v>
      </c>
      <c r="BB46" s="116">
        <v>2011</v>
      </c>
      <c r="BC46" s="116">
        <v>2015</v>
      </c>
      <c r="BD46" s="116">
        <v>2015</v>
      </c>
    </row>
    <row r="47" spans="1:56">
      <c r="A47" s="91" t="s">
        <v>311</v>
      </c>
      <c r="B47" s="79" t="s">
        <v>376</v>
      </c>
      <c r="C47" s="115">
        <v>2015</v>
      </c>
      <c r="D47" s="115">
        <v>2015</v>
      </c>
      <c r="E47" s="115">
        <v>2010</v>
      </c>
      <c r="F47" s="115">
        <v>2010</v>
      </c>
      <c r="G47" s="115">
        <v>2015</v>
      </c>
      <c r="H47" s="115">
        <v>2015</v>
      </c>
      <c r="I47" s="129" t="s">
        <v>60</v>
      </c>
      <c r="J47" s="116">
        <v>2015</v>
      </c>
      <c r="K47" s="116">
        <v>2015</v>
      </c>
      <c r="L47" s="129">
        <v>2014</v>
      </c>
      <c r="M47" s="116">
        <v>2016</v>
      </c>
      <c r="N47" s="116">
        <v>2016</v>
      </c>
      <c r="O47" s="116">
        <v>2009</v>
      </c>
      <c r="P47" s="116">
        <v>2011</v>
      </c>
      <c r="Q47" s="116">
        <v>2015</v>
      </c>
      <c r="R47" s="116">
        <v>2015</v>
      </c>
      <c r="S47" s="116">
        <v>2011</v>
      </c>
      <c r="T47" s="116">
        <v>2009</v>
      </c>
      <c r="U47" s="116">
        <v>2009</v>
      </c>
      <c r="V47" s="116">
        <v>2014</v>
      </c>
      <c r="W47" s="116">
        <v>2014</v>
      </c>
      <c r="X47" s="116">
        <v>2014</v>
      </c>
      <c r="Y47" s="116">
        <v>2014</v>
      </c>
      <c r="Z47" s="116">
        <v>2014</v>
      </c>
      <c r="AA47" s="116">
        <v>2016</v>
      </c>
      <c r="AB47" s="116">
        <v>2013</v>
      </c>
      <c r="AC47" s="116">
        <v>2014</v>
      </c>
      <c r="AD47" s="116">
        <v>2014</v>
      </c>
      <c r="AE47" s="116">
        <v>2016</v>
      </c>
      <c r="AF47" s="116">
        <v>2015</v>
      </c>
      <c r="AG47" s="116">
        <v>2015</v>
      </c>
      <c r="AH47" s="132">
        <v>2015</v>
      </c>
      <c r="AI47" s="116">
        <v>2015</v>
      </c>
      <c r="AJ47" s="116">
        <v>2014</v>
      </c>
      <c r="AK47" s="116">
        <v>2011</v>
      </c>
      <c r="AL47" s="165">
        <v>2015</v>
      </c>
      <c r="AM47" s="124">
        <v>2016</v>
      </c>
      <c r="AN47" s="124">
        <v>2016</v>
      </c>
      <c r="AO47" s="116">
        <v>2013</v>
      </c>
      <c r="AP47" s="116">
        <v>2015</v>
      </c>
      <c r="AQ47" s="116">
        <v>2015</v>
      </c>
      <c r="AR47" s="116">
        <v>2015</v>
      </c>
      <c r="AS47" s="116">
        <v>2015</v>
      </c>
      <c r="AT47" s="116">
        <v>2015</v>
      </c>
      <c r="AU47" s="116">
        <v>2015</v>
      </c>
      <c r="AV47" s="116">
        <v>2014</v>
      </c>
      <c r="AW47" s="116">
        <v>2015</v>
      </c>
      <c r="AX47" s="116">
        <v>2011</v>
      </c>
      <c r="AY47" s="116">
        <v>2011</v>
      </c>
      <c r="AZ47" s="116">
        <v>2016</v>
      </c>
      <c r="BA47" s="116">
        <v>2014</v>
      </c>
      <c r="BB47" s="116">
        <v>2011</v>
      </c>
      <c r="BC47" s="116">
        <v>2015</v>
      </c>
      <c r="BD47" s="116">
        <v>2015</v>
      </c>
    </row>
    <row r="48" spans="1:56">
      <c r="A48" s="91" t="s">
        <v>312</v>
      </c>
      <c r="B48" s="79" t="s">
        <v>377</v>
      </c>
      <c r="C48" s="115">
        <v>2015</v>
      </c>
      <c r="D48" s="115">
        <v>2015</v>
      </c>
      <c r="E48" s="115">
        <v>2010</v>
      </c>
      <c r="F48" s="115">
        <v>2010</v>
      </c>
      <c r="G48" s="115">
        <v>2015</v>
      </c>
      <c r="H48" s="115">
        <v>2015</v>
      </c>
      <c r="I48" s="129" t="s">
        <v>60</v>
      </c>
      <c r="J48" s="116">
        <v>2015</v>
      </c>
      <c r="K48" s="116">
        <v>2015</v>
      </c>
      <c r="L48" s="129" t="s">
        <v>60</v>
      </c>
      <c r="M48" s="116">
        <v>2016</v>
      </c>
      <c r="N48" s="116">
        <v>2016</v>
      </c>
      <c r="O48" s="116">
        <v>2009</v>
      </c>
      <c r="P48" s="116">
        <v>2011</v>
      </c>
      <c r="Q48" s="116">
        <v>2015</v>
      </c>
      <c r="R48" s="116">
        <v>2015</v>
      </c>
      <c r="S48" s="116">
        <v>2011</v>
      </c>
      <c r="T48" s="116">
        <v>2009</v>
      </c>
      <c r="U48" s="116">
        <v>2009</v>
      </c>
      <c r="V48" s="116">
        <v>2014</v>
      </c>
      <c r="W48" s="116">
        <v>2014</v>
      </c>
      <c r="X48" s="116">
        <v>2014</v>
      </c>
      <c r="Y48" s="116">
        <v>2014</v>
      </c>
      <c r="Z48" s="116">
        <v>2014</v>
      </c>
      <c r="AA48" s="116">
        <v>2016</v>
      </c>
      <c r="AB48" s="116">
        <v>2013</v>
      </c>
      <c r="AC48" s="116">
        <v>2014</v>
      </c>
      <c r="AD48" s="116">
        <v>2014</v>
      </c>
      <c r="AE48" s="116">
        <v>2016</v>
      </c>
      <c r="AF48" s="116">
        <v>2015</v>
      </c>
      <c r="AG48" s="116">
        <v>2015</v>
      </c>
      <c r="AH48" s="132">
        <v>2015</v>
      </c>
      <c r="AI48" s="116">
        <v>2015</v>
      </c>
      <c r="AJ48" s="116">
        <v>2014</v>
      </c>
      <c r="AK48" s="116">
        <v>2011</v>
      </c>
      <c r="AL48" s="165">
        <v>2015</v>
      </c>
      <c r="AM48" s="124">
        <v>2016</v>
      </c>
      <c r="AN48" s="124">
        <v>2016</v>
      </c>
      <c r="AO48" s="116">
        <v>2013</v>
      </c>
      <c r="AP48" s="116">
        <v>2015</v>
      </c>
      <c r="AQ48" s="116">
        <v>2015</v>
      </c>
      <c r="AR48" s="116">
        <v>2015</v>
      </c>
      <c r="AS48" s="116">
        <v>2015</v>
      </c>
      <c r="AT48" s="116">
        <v>2015</v>
      </c>
      <c r="AU48" s="116">
        <v>2015</v>
      </c>
      <c r="AV48" s="116">
        <v>2014</v>
      </c>
      <c r="AW48" s="116">
        <v>2015</v>
      </c>
      <c r="AX48" s="116">
        <v>2011</v>
      </c>
      <c r="AY48" s="116">
        <v>2011</v>
      </c>
      <c r="AZ48" s="116">
        <v>2016</v>
      </c>
      <c r="BA48" s="116">
        <v>2014</v>
      </c>
      <c r="BB48" s="116">
        <v>2011</v>
      </c>
      <c r="BC48" s="116">
        <v>2015</v>
      </c>
      <c r="BD48" s="116">
        <v>2015</v>
      </c>
    </row>
    <row r="49" spans="1:56">
      <c r="A49" s="91" t="s">
        <v>730</v>
      </c>
      <c r="B49" s="79" t="s">
        <v>378</v>
      </c>
      <c r="C49" s="115">
        <v>2015</v>
      </c>
      <c r="D49" s="115">
        <v>2015</v>
      </c>
      <c r="E49" s="115">
        <v>2010</v>
      </c>
      <c r="F49" s="115">
        <v>2010</v>
      </c>
      <c r="G49" s="115">
        <v>2015</v>
      </c>
      <c r="H49" s="115">
        <v>2015</v>
      </c>
      <c r="I49" s="129" t="s">
        <v>60</v>
      </c>
      <c r="J49" s="116">
        <v>2015</v>
      </c>
      <c r="K49" s="116">
        <v>2015</v>
      </c>
      <c r="L49" s="129">
        <v>2014</v>
      </c>
      <c r="M49" s="116">
        <v>2016</v>
      </c>
      <c r="N49" s="116">
        <v>2016</v>
      </c>
      <c r="O49" s="116">
        <v>2009</v>
      </c>
      <c r="P49" s="116">
        <v>2011</v>
      </c>
      <c r="Q49" s="116">
        <v>2015</v>
      </c>
      <c r="R49" s="116">
        <v>2015</v>
      </c>
      <c r="S49" s="116">
        <v>2011</v>
      </c>
      <c r="T49" s="116">
        <v>2009</v>
      </c>
      <c r="U49" s="116">
        <v>2009</v>
      </c>
      <c r="V49" s="116">
        <v>2014</v>
      </c>
      <c r="W49" s="116">
        <v>2014</v>
      </c>
      <c r="X49" s="116">
        <v>2014</v>
      </c>
      <c r="Y49" s="116">
        <v>2014</v>
      </c>
      <c r="Z49" s="116">
        <v>2014</v>
      </c>
      <c r="AA49" s="116">
        <v>2016</v>
      </c>
      <c r="AB49" s="116">
        <v>2013</v>
      </c>
      <c r="AC49" s="116">
        <v>2014</v>
      </c>
      <c r="AD49" s="116">
        <v>2014</v>
      </c>
      <c r="AE49" s="116">
        <v>2016</v>
      </c>
      <c r="AF49" s="116">
        <v>2015</v>
      </c>
      <c r="AG49" s="116">
        <v>2015</v>
      </c>
      <c r="AH49" s="132">
        <v>2015</v>
      </c>
      <c r="AI49" s="116">
        <v>2015</v>
      </c>
      <c r="AJ49" s="116">
        <v>2014</v>
      </c>
      <c r="AK49" s="116">
        <v>2011</v>
      </c>
      <c r="AL49" s="165">
        <v>2015</v>
      </c>
      <c r="AM49" s="124">
        <v>2016</v>
      </c>
      <c r="AN49" s="124">
        <v>2016</v>
      </c>
      <c r="AO49" s="116">
        <v>2013</v>
      </c>
      <c r="AP49" s="116">
        <v>2015</v>
      </c>
      <c r="AQ49" s="116">
        <v>2015</v>
      </c>
      <c r="AR49" s="116">
        <v>2015</v>
      </c>
      <c r="AS49" s="116">
        <v>2015</v>
      </c>
      <c r="AT49" s="116">
        <v>2015</v>
      </c>
      <c r="AU49" s="116">
        <v>2015</v>
      </c>
      <c r="AV49" s="116">
        <v>2014</v>
      </c>
      <c r="AW49" s="116">
        <v>2015</v>
      </c>
      <c r="AX49" s="116">
        <v>2011</v>
      </c>
      <c r="AY49" s="116">
        <v>2011</v>
      </c>
      <c r="AZ49" s="116">
        <v>2016</v>
      </c>
      <c r="BA49" s="116">
        <v>2014</v>
      </c>
      <c r="BB49" s="116">
        <v>2011</v>
      </c>
      <c r="BC49" s="116">
        <v>2015</v>
      </c>
      <c r="BD49" s="116">
        <v>2015</v>
      </c>
    </row>
    <row r="50" spans="1:56">
      <c r="A50" s="91" t="s">
        <v>313</v>
      </c>
      <c r="B50" s="79" t="s">
        <v>379</v>
      </c>
      <c r="C50" s="115">
        <v>2015</v>
      </c>
      <c r="D50" s="115">
        <v>2015</v>
      </c>
      <c r="E50" s="115">
        <v>2010</v>
      </c>
      <c r="F50" s="115">
        <v>2010</v>
      </c>
      <c r="G50" s="115">
        <v>2015</v>
      </c>
      <c r="H50" s="115">
        <v>2015</v>
      </c>
      <c r="I50" s="129" t="s">
        <v>60</v>
      </c>
      <c r="J50" s="116">
        <v>2015</v>
      </c>
      <c r="K50" s="116">
        <v>2015</v>
      </c>
      <c r="L50" s="129">
        <v>2014</v>
      </c>
      <c r="M50" s="116">
        <v>2016</v>
      </c>
      <c r="N50" s="116">
        <v>2016</v>
      </c>
      <c r="O50" s="116">
        <v>2009</v>
      </c>
      <c r="P50" s="116">
        <v>2011</v>
      </c>
      <c r="Q50" s="116">
        <v>2015</v>
      </c>
      <c r="R50" s="116">
        <v>2015</v>
      </c>
      <c r="S50" s="116">
        <v>2011</v>
      </c>
      <c r="T50" s="116">
        <v>2009</v>
      </c>
      <c r="U50" s="116">
        <v>2009</v>
      </c>
      <c r="V50" s="116">
        <v>2014</v>
      </c>
      <c r="W50" s="116">
        <v>2014</v>
      </c>
      <c r="X50" s="116">
        <v>2014</v>
      </c>
      <c r="Y50" s="116">
        <v>2014</v>
      </c>
      <c r="Z50" s="116">
        <v>2014</v>
      </c>
      <c r="AA50" s="116">
        <v>2016</v>
      </c>
      <c r="AB50" s="116">
        <v>2013</v>
      </c>
      <c r="AC50" s="116">
        <v>2014</v>
      </c>
      <c r="AD50" s="116">
        <v>2014</v>
      </c>
      <c r="AE50" s="116">
        <v>2016</v>
      </c>
      <c r="AF50" s="116">
        <v>2015</v>
      </c>
      <c r="AG50" s="116">
        <v>2015</v>
      </c>
      <c r="AH50" s="132">
        <v>2015</v>
      </c>
      <c r="AI50" s="116">
        <v>2015</v>
      </c>
      <c r="AJ50" s="116">
        <v>2014</v>
      </c>
      <c r="AK50" s="116">
        <v>2011</v>
      </c>
      <c r="AL50" s="165">
        <v>2015</v>
      </c>
      <c r="AM50" s="124">
        <v>2016</v>
      </c>
      <c r="AN50" s="124">
        <v>2016</v>
      </c>
      <c r="AO50" s="116">
        <v>2013</v>
      </c>
      <c r="AP50" s="116">
        <v>2015</v>
      </c>
      <c r="AQ50" s="116">
        <v>2015</v>
      </c>
      <c r="AR50" s="116">
        <v>2015</v>
      </c>
      <c r="AS50" s="116">
        <v>2015</v>
      </c>
      <c r="AT50" s="116">
        <v>2015</v>
      </c>
      <c r="AU50" s="116">
        <v>2015</v>
      </c>
      <c r="AV50" s="116">
        <v>2014</v>
      </c>
      <c r="AW50" s="116">
        <v>2015</v>
      </c>
      <c r="AX50" s="116">
        <v>2011</v>
      </c>
      <c r="AY50" s="116">
        <v>2011</v>
      </c>
      <c r="AZ50" s="116">
        <v>2016</v>
      </c>
      <c r="BA50" s="116">
        <v>2014</v>
      </c>
      <c r="BB50" s="116">
        <v>2011</v>
      </c>
      <c r="BC50" s="116">
        <v>2015</v>
      </c>
      <c r="BD50" s="116">
        <v>2015</v>
      </c>
    </row>
    <row r="51" spans="1:56">
      <c r="A51" s="91" t="s">
        <v>314</v>
      </c>
      <c r="B51" s="79" t="s">
        <v>380</v>
      </c>
      <c r="C51" s="115">
        <v>2015</v>
      </c>
      <c r="D51" s="115">
        <v>2015</v>
      </c>
      <c r="E51" s="115">
        <v>2010</v>
      </c>
      <c r="F51" s="115">
        <v>2010</v>
      </c>
      <c r="G51" s="115">
        <v>2015</v>
      </c>
      <c r="H51" s="115">
        <v>2015</v>
      </c>
      <c r="I51" s="129" t="s">
        <v>60</v>
      </c>
      <c r="J51" s="116">
        <v>2015</v>
      </c>
      <c r="K51" s="116">
        <v>2015</v>
      </c>
      <c r="L51" s="129">
        <v>2014</v>
      </c>
      <c r="M51" s="116">
        <v>2016</v>
      </c>
      <c r="N51" s="116">
        <v>2016</v>
      </c>
      <c r="O51" s="116">
        <v>2009</v>
      </c>
      <c r="P51" s="116">
        <v>2011</v>
      </c>
      <c r="Q51" s="116">
        <v>2015</v>
      </c>
      <c r="R51" s="116">
        <v>2015</v>
      </c>
      <c r="S51" s="116">
        <v>2011</v>
      </c>
      <c r="T51" s="116">
        <v>2009</v>
      </c>
      <c r="U51" s="116">
        <v>2009</v>
      </c>
      <c r="V51" s="116">
        <v>2014</v>
      </c>
      <c r="W51" s="116">
        <v>2014</v>
      </c>
      <c r="X51" s="116">
        <v>2014</v>
      </c>
      <c r="Y51" s="116">
        <v>2014</v>
      </c>
      <c r="Z51" s="116">
        <v>2014</v>
      </c>
      <c r="AA51" s="116">
        <v>2016</v>
      </c>
      <c r="AB51" s="116">
        <v>2013</v>
      </c>
      <c r="AC51" s="116">
        <v>2014</v>
      </c>
      <c r="AD51" s="116">
        <v>2014</v>
      </c>
      <c r="AE51" s="116">
        <v>2016</v>
      </c>
      <c r="AF51" s="116">
        <v>2015</v>
      </c>
      <c r="AG51" s="116">
        <v>2015</v>
      </c>
      <c r="AH51" s="132">
        <v>2015</v>
      </c>
      <c r="AI51" s="116">
        <v>2015</v>
      </c>
      <c r="AJ51" s="116">
        <v>2014</v>
      </c>
      <c r="AK51" s="116">
        <v>2011</v>
      </c>
      <c r="AL51" s="165">
        <v>2015</v>
      </c>
      <c r="AM51" s="124">
        <v>2016</v>
      </c>
      <c r="AN51" s="124">
        <v>2016</v>
      </c>
      <c r="AO51" s="116">
        <v>2013</v>
      </c>
      <c r="AP51" s="116">
        <v>2015</v>
      </c>
      <c r="AQ51" s="116">
        <v>2015</v>
      </c>
      <c r="AR51" s="116">
        <v>2015</v>
      </c>
      <c r="AS51" s="116">
        <v>2015</v>
      </c>
      <c r="AT51" s="116">
        <v>2015</v>
      </c>
      <c r="AU51" s="116">
        <v>2015</v>
      </c>
      <c r="AV51" s="116">
        <v>2014</v>
      </c>
      <c r="AW51" s="116">
        <v>2015</v>
      </c>
      <c r="AX51" s="116">
        <v>2011</v>
      </c>
      <c r="AY51" s="116">
        <v>2011</v>
      </c>
      <c r="AZ51" s="116">
        <v>2016</v>
      </c>
      <c r="BA51" s="116">
        <v>2014</v>
      </c>
      <c r="BB51" s="116">
        <v>2011</v>
      </c>
      <c r="BC51" s="116">
        <v>2015</v>
      </c>
      <c r="BD51" s="116">
        <v>2015</v>
      </c>
    </row>
    <row r="52" spans="1:56">
      <c r="A52" s="91" t="s">
        <v>731</v>
      </c>
      <c r="B52" s="79" t="s">
        <v>381</v>
      </c>
      <c r="C52" s="115">
        <v>2015</v>
      </c>
      <c r="D52" s="115">
        <v>2015</v>
      </c>
      <c r="E52" s="115">
        <v>2010</v>
      </c>
      <c r="F52" s="115">
        <v>2010</v>
      </c>
      <c r="G52" s="115">
        <v>2015</v>
      </c>
      <c r="H52" s="115">
        <v>2015</v>
      </c>
      <c r="I52" s="129" t="s">
        <v>60</v>
      </c>
      <c r="J52" s="116">
        <v>2015</v>
      </c>
      <c r="K52" s="116">
        <v>2015</v>
      </c>
      <c r="L52" s="129">
        <v>2014</v>
      </c>
      <c r="M52" s="116">
        <v>2016</v>
      </c>
      <c r="N52" s="116">
        <v>2016</v>
      </c>
      <c r="O52" s="116">
        <v>2009</v>
      </c>
      <c r="P52" s="116">
        <v>2011</v>
      </c>
      <c r="Q52" s="116">
        <v>2015</v>
      </c>
      <c r="R52" s="116">
        <v>2015</v>
      </c>
      <c r="S52" s="116">
        <v>2011</v>
      </c>
      <c r="T52" s="116">
        <v>2009</v>
      </c>
      <c r="U52" s="116">
        <v>2009</v>
      </c>
      <c r="V52" s="116">
        <v>2014</v>
      </c>
      <c r="W52" s="116">
        <v>2014</v>
      </c>
      <c r="X52" s="116">
        <v>2014</v>
      </c>
      <c r="Y52" s="116">
        <v>2014</v>
      </c>
      <c r="Z52" s="116">
        <v>2014</v>
      </c>
      <c r="AA52" s="116">
        <v>2016</v>
      </c>
      <c r="AB52" s="116">
        <v>2013</v>
      </c>
      <c r="AC52" s="116">
        <v>2014</v>
      </c>
      <c r="AD52" s="116">
        <v>2014</v>
      </c>
      <c r="AE52" s="116">
        <v>2016</v>
      </c>
      <c r="AF52" s="116">
        <v>2015</v>
      </c>
      <c r="AG52" s="116">
        <v>2015</v>
      </c>
      <c r="AH52" s="132">
        <v>2015</v>
      </c>
      <c r="AI52" s="116">
        <v>2015</v>
      </c>
      <c r="AJ52" s="116">
        <v>2014</v>
      </c>
      <c r="AK52" s="116">
        <v>2011</v>
      </c>
      <c r="AL52" s="165">
        <v>2015</v>
      </c>
      <c r="AM52" s="124">
        <v>2016</v>
      </c>
      <c r="AN52" s="124">
        <v>2016</v>
      </c>
      <c r="AO52" s="116">
        <v>2013</v>
      </c>
      <c r="AP52" s="116">
        <v>2015</v>
      </c>
      <c r="AQ52" s="116">
        <v>2015</v>
      </c>
      <c r="AR52" s="116">
        <v>2015</v>
      </c>
      <c r="AS52" s="116">
        <v>2015</v>
      </c>
      <c r="AT52" s="116">
        <v>2015</v>
      </c>
      <c r="AU52" s="116">
        <v>2015</v>
      </c>
      <c r="AV52" s="116">
        <v>2014</v>
      </c>
      <c r="AW52" s="116">
        <v>2015</v>
      </c>
      <c r="AX52" s="116">
        <v>2011</v>
      </c>
      <c r="AY52" s="116">
        <v>2011</v>
      </c>
      <c r="AZ52" s="116">
        <v>2016</v>
      </c>
      <c r="BA52" s="116">
        <v>2014</v>
      </c>
      <c r="BB52" s="116">
        <v>2011</v>
      </c>
      <c r="BC52" s="116">
        <v>2015</v>
      </c>
      <c r="BD52" s="116">
        <v>2015</v>
      </c>
    </row>
    <row r="53" spans="1:56">
      <c r="A53" s="91" t="s">
        <v>732</v>
      </c>
      <c r="B53" s="79" t="s">
        <v>382</v>
      </c>
      <c r="C53" s="115">
        <v>2015</v>
      </c>
      <c r="D53" s="115">
        <v>2015</v>
      </c>
      <c r="E53" s="115">
        <v>2010</v>
      </c>
      <c r="F53" s="115">
        <v>2010</v>
      </c>
      <c r="G53" s="115">
        <v>2015</v>
      </c>
      <c r="H53" s="115">
        <v>2015</v>
      </c>
      <c r="I53" s="129" t="s">
        <v>60</v>
      </c>
      <c r="J53" s="116">
        <v>2015</v>
      </c>
      <c r="K53" s="116">
        <v>2015</v>
      </c>
      <c r="L53" s="129">
        <v>2014</v>
      </c>
      <c r="M53" s="116">
        <v>2016</v>
      </c>
      <c r="N53" s="116">
        <v>2016</v>
      </c>
      <c r="O53" s="116">
        <v>2009</v>
      </c>
      <c r="P53" s="116">
        <v>2011</v>
      </c>
      <c r="Q53" s="116">
        <v>2015</v>
      </c>
      <c r="R53" s="116">
        <v>2015</v>
      </c>
      <c r="S53" s="116">
        <v>2011</v>
      </c>
      <c r="T53" s="116">
        <v>2009</v>
      </c>
      <c r="U53" s="116">
        <v>2009</v>
      </c>
      <c r="V53" s="116">
        <v>2014</v>
      </c>
      <c r="W53" s="116">
        <v>2014</v>
      </c>
      <c r="X53" s="116">
        <v>2014</v>
      </c>
      <c r="Y53" s="116">
        <v>2014</v>
      </c>
      <c r="Z53" s="116">
        <v>2014</v>
      </c>
      <c r="AA53" s="116">
        <v>2016</v>
      </c>
      <c r="AB53" s="116">
        <v>2013</v>
      </c>
      <c r="AC53" s="116">
        <v>2014</v>
      </c>
      <c r="AD53" s="116">
        <v>2014</v>
      </c>
      <c r="AE53" s="116">
        <v>2016</v>
      </c>
      <c r="AF53" s="116">
        <v>2015</v>
      </c>
      <c r="AG53" s="116">
        <v>2015</v>
      </c>
      <c r="AH53" s="132">
        <v>2015</v>
      </c>
      <c r="AI53" s="116">
        <v>2015</v>
      </c>
      <c r="AJ53" s="116">
        <v>2014</v>
      </c>
      <c r="AK53" s="116">
        <v>2011</v>
      </c>
      <c r="AL53" s="165">
        <v>2015</v>
      </c>
      <c r="AM53" s="124">
        <v>2016</v>
      </c>
      <c r="AN53" s="124">
        <v>2016</v>
      </c>
      <c r="AO53" s="116">
        <v>2013</v>
      </c>
      <c r="AP53" s="116">
        <v>2015</v>
      </c>
      <c r="AQ53" s="116">
        <v>2015</v>
      </c>
      <c r="AR53" s="116">
        <v>2015</v>
      </c>
      <c r="AS53" s="116">
        <v>2015</v>
      </c>
      <c r="AT53" s="116">
        <v>2015</v>
      </c>
      <c r="AU53" s="116">
        <v>2015</v>
      </c>
      <c r="AV53" s="116">
        <v>2014</v>
      </c>
      <c r="AW53" s="116">
        <v>2015</v>
      </c>
      <c r="AX53" s="116">
        <v>2011</v>
      </c>
      <c r="AY53" s="116">
        <v>2011</v>
      </c>
      <c r="AZ53" s="116">
        <v>2016</v>
      </c>
      <c r="BA53" s="116">
        <v>2014</v>
      </c>
      <c r="BB53" s="116">
        <v>2011</v>
      </c>
      <c r="BC53" s="116">
        <v>2015</v>
      </c>
      <c r="BD53" s="116">
        <v>2015</v>
      </c>
    </row>
    <row r="54" spans="1:56">
      <c r="A54" s="91" t="s">
        <v>733</v>
      </c>
      <c r="B54" s="79" t="s">
        <v>383</v>
      </c>
      <c r="C54" s="115">
        <v>2015</v>
      </c>
      <c r="D54" s="115">
        <v>2015</v>
      </c>
      <c r="E54" s="115">
        <v>2010</v>
      </c>
      <c r="F54" s="115">
        <v>2010</v>
      </c>
      <c r="G54" s="115">
        <v>2015</v>
      </c>
      <c r="H54" s="115">
        <v>2015</v>
      </c>
      <c r="I54" s="129" t="s">
        <v>60</v>
      </c>
      <c r="J54" s="116">
        <v>2015</v>
      </c>
      <c r="K54" s="116">
        <v>2015</v>
      </c>
      <c r="L54" s="129">
        <v>2014</v>
      </c>
      <c r="M54" s="116">
        <v>2016</v>
      </c>
      <c r="N54" s="116">
        <v>2016</v>
      </c>
      <c r="O54" s="116">
        <v>2009</v>
      </c>
      <c r="P54" s="116">
        <v>2011</v>
      </c>
      <c r="Q54" s="116">
        <v>2015</v>
      </c>
      <c r="R54" s="116">
        <v>2015</v>
      </c>
      <c r="S54" s="116">
        <v>2011</v>
      </c>
      <c r="T54" s="116">
        <v>2009</v>
      </c>
      <c r="U54" s="116">
        <v>2009</v>
      </c>
      <c r="V54" s="116">
        <v>2014</v>
      </c>
      <c r="W54" s="116">
        <v>2014</v>
      </c>
      <c r="X54" s="116">
        <v>2014</v>
      </c>
      <c r="Y54" s="116">
        <v>2014</v>
      </c>
      <c r="Z54" s="116">
        <v>2014</v>
      </c>
      <c r="AA54" s="116">
        <v>2016</v>
      </c>
      <c r="AB54" s="116">
        <v>2013</v>
      </c>
      <c r="AC54" s="116">
        <v>2014</v>
      </c>
      <c r="AD54" s="116">
        <v>2014</v>
      </c>
      <c r="AE54" s="116">
        <v>2016</v>
      </c>
      <c r="AF54" s="116">
        <v>2015</v>
      </c>
      <c r="AG54" s="116">
        <v>2015</v>
      </c>
      <c r="AH54" s="132">
        <v>2015</v>
      </c>
      <c r="AI54" s="116">
        <v>2015</v>
      </c>
      <c r="AJ54" s="116">
        <v>2014</v>
      </c>
      <c r="AK54" s="116">
        <v>2011</v>
      </c>
      <c r="AL54" s="165">
        <v>2015</v>
      </c>
      <c r="AM54" s="124">
        <v>2016</v>
      </c>
      <c r="AN54" s="124">
        <v>2016</v>
      </c>
      <c r="AO54" s="116">
        <v>2013</v>
      </c>
      <c r="AP54" s="116">
        <v>2015</v>
      </c>
      <c r="AQ54" s="116">
        <v>2015</v>
      </c>
      <c r="AR54" s="116">
        <v>2015</v>
      </c>
      <c r="AS54" s="116">
        <v>2015</v>
      </c>
      <c r="AT54" s="116">
        <v>2015</v>
      </c>
      <c r="AU54" s="116">
        <v>2015</v>
      </c>
      <c r="AV54" s="116">
        <v>2014</v>
      </c>
      <c r="AW54" s="116">
        <v>2015</v>
      </c>
      <c r="AX54" s="116">
        <v>2011</v>
      </c>
      <c r="AY54" s="116">
        <v>2011</v>
      </c>
      <c r="AZ54" s="116">
        <v>2016</v>
      </c>
      <c r="BA54" s="116">
        <v>2014</v>
      </c>
      <c r="BB54" s="116">
        <v>2011</v>
      </c>
      <c r="BC54" s="116">
        <v>2015</v>
      </c>
      <c r="BD54" s="116">
        <v>2015</v>
      </c>
    </row>
    <row r="55" spans="1:56">
      <c r="A55" s="91" t="s">
        <v>315</v>
      </c>
      <c r="B55" s="79" t="s">
        <v>384</v>
      </c>
      <c r="C55" s="115">
        <v>2015</v>
      </c>
      <c r="D55" s="115">
        <v>2015</v>
      </c>
      <c r="E55" s="115">
        <v>2010</v>
      </c>
      <c r="F55" s="115">
        <v>2010</v>
      </c>
      <c r="G55" s="115">
        <v>2015</v>
      </c>
      <c r="H55" s="115">
        <v>2015</v>
      </c>
      <c r="I55" s="129" t="s">
        <v>60</v>
      </c>
      <c r="J55" s="116">
        <v>2015</v>
      </c>
      <c r="K55" s="116">
        <v>2015</v>
      </c>
      <c r="L55" s="129">
        <v>2014</v>
      </c>
      <c r="M55" s="116">
        <v>2016</v>
      </c>
      <c r="N55" s="116">
        <v>2016</v>
      </c>
      <c r="O55" s="116">
        <v>2009</v>
      </c>
      <c r="P55" s="116">
        <v>2011</v>
      </c>
      <c r="Q55" s="116">
        <v>2015</v>
      </c>
      <c r="R55" s="116">
        <v>2015</v>
      </c>
      <c r="S55" s="116">
        <v>2011</v>
      </c>
      <c r="T55" s="116">
        <v>2009</v>
      </c>
      <c r="U55" s="116">
        <v>2009</v>
      </c>
      <c r="V55" s="116">
        <v>2014</v>
      </c>
      <c r="W55" s="116">
        <v>2014</v>
      </c>
      <c r="X55" s="116">
        <v>2014</v>
      </c>
      <c r="Y55" s="116">
        <v>2014</v>
      </c>
      <c r="Z55" s="116">
        <v>2014</v>
      </c>
      <c r="AA55" s="116">
        <v>2016</v>
      </c>
      <c r="AB55" s="116">
        <v>2013</v>
      </c>
      <c r="AC55" s="116">
        <v>2014</v>
      </c>
      <c r="AD55" s="116">
        <v>2014</v>
      </c>
      <c r="AE55" s="116">
        <v>2016</v>
      </c>
      <c r="AF55" s="116">
        <v>2015</v>
      </c>
      <c r="AG55" s="116">
        <v>2015</v>
      </c>
      <c r="AH55" s="132">
        <v>2015</v>
      </c>
      <c r="AI55" s="116">
        <v>2015</v>
      </c>
      <c r="AJ55" s="116">
        <v>2014</v>
      </c>
      <c r="AK55" s="116">
        <v>2011</v>
      </c>
      <c r="AL55" s="165">
        <v>2015</v>
      </c>
      <c r="AM55" s="124">
        <v>2016</v>
      </c>
      <c r="AN55" s="124">
        <v>2016</v>
      </c>
      <c r="AO55" s="116">
        <v>2013</v>
      </c>
      <c r="AP55" s="116">
        <v>2015</v>
      </c>
      <c r="AQ55" s="116">
        <v>2015</v>
      </c>
      <c r="AR55" s="116">
        <v>2015</v>
      </c>
      <c r="AS55" s="116">
        <v>2015</v>
      </c>
      <c r="AT55" s="116">
        <v>2015</v>
      </c>
      <c r="AU55" s="116">
        <v>2015</v>
      </c>
      <c r="AV55" s="116">
        <v>2014</v>
      </c>
      <c r="AW55" s="116">
        <v>2015</v>
      </c>
      <c r="AX55" s="116">
        <v>2011</v>
      </c>
      <c r="AY55" s="116">
        <v>2011</v>
      </c>
      <c r="AZ55" s="116">
        <v>2016</v>
      </c>
      <c r="BA55" s="116">
        <v>2014</v>
      </c>
      <c r="BB55" s="116">
        <v>2011</v>
      </c>
      <c r="BC55" s="116">
        <v>2015</v>
      </c>
      <c r="BD55" s="116">
        <v>2015</v>
      </c>
    </row>
    <row r="56" spans="1:56">
      <c r="A56" s="91" t="s">
        <v>734</v>
      </c>
      <c r="B56" s="79" t="s">
        <v>385</v>
      </c>
      <c r="C56" s="115">
        <v>2015</v>
      </c>
      <c r="D56" s="115">
        <v>2015</v>
      </c>
      <c r="E56" s="115">
        <v>2010</v>
      </c>
      <c r="F56" s="115">
        <v>2010</v>
      </c>
      <c r="G56" s="115">
        <v>2015</v>
      </c>
      <c r="H56" s="115">
        <v>2015</v>
      </c>
      <c r="I56" s="129" t="s">
        <v>60</v>
      </c>
      <c r="J56" s="116">
        <v>2015</v>
      </c>
      <c r="K56" s="116">
        <v>2015</v>
      </c>
      <c r="L56" s="129">
        <v>2014</v>
      </c>
      <c r="M56" s="116">
        <v>2016</v>
      </c>
      <c r="N56" s="116">
        <v>2016</v>
      </c>
      <c r="O56" s="116">
        <v>2009</v>
      </c>
      <c r="P56" s="116">
        <v>2011</v>
      </c>
      <c r="Q56" s="116">
        <v>2015</v>
      </c>
      <c r="R56" s="116">
        <v>2015</v>
      </c>
      <c r="S56" s="116">
        <v>2011</v>
      </c>
      <c r="T56" s="116">
        <v>2009</v>
      </c>
      <c r="U56" s="116">
        <v>2009</v>
      </c>
      <c r="V56" s="116">
        <v>2014</v>
      </c>
      <c r="W56" s="116">
        <v>2014</v>
      </c>
      <c r="X56" s="116">
        <v>2014</v>
      </c>
      <c r="Y56" s="116">
        <v>2014</v>
      </c>
      <c r="Z56" s="116">
        <v>2014</v>
      </c>
      <c r="AA56" s="116">
        <v>2016</v>
      </c>
      <c r="AB56" s="116">
        <v>2013</v>
      </c>
      <c r="AC56" s="116">
        <v>2014</v>
      </c>
      <c r="AD56" s="116">
        <v>2014</v>
      </c>
      <c r="AE56" s="116">
        <v>2016</v>
      </c>
      <c r="AF56" s="116">
        <v>2015</v>
      </c>
      <c r="AG56" s="116">
        <v>2015</v>
      </c>
      <c r="AH56" s="132">
        <v>2015</v>
      </c>
      <c r="AI56" s="116">
        <v>2015</v>
      </c>
      <c r="AJ56" s="116">
        <v>2014</v>
      </c>
      <c r="AK56" s="116">
        <v>2011</v>
      </c>
      <c r="AL56" s="165">
        <v>2015</v>
      </c>
      <c r="AM56" s="124">
        <v>2016</v>
      </c>
      <c r="AN56" s="124">
        <v>2016</v>
      </c>
      <c r="AO56" s="116">
        <v>2013</v>
      </c>
      <c r="AP56" s="116">
        <v>2015</v>
      </c>
      <c r="AQ56" s="116">
        <v>2015</v>
      </c>
      <c r="AR56" s="116">
        <v>2015</v>
      </c>
      <c r="AS56" s="116">
        <v>2015</v>
      </c>
      <c r="AT56" s="116">
        <v>2015</v>
      </c>
      <c r="AU56" s="116">
        <v>2015</v>
      </c>
      <c r="AV56" s="116">
        <v>2014</v>
      </c>
      <c r="AW56" s="116">
        <v>2015</v>
      </c>
      <c r="AX56" s="116">
        <v>2011</v>
      </c>
      <c r="AY56" s="116">
        <v>2011</v>
      </c>
      <c r="AZ56" s="116">
        <v>2016</v>
      </c>
      <c r="BA56" s="116">
        <v>2014</v>
      </c>
      <c r="BB56" s="116">
        <v>2011</v>
      </c>
      <c r="BC56" s="116">
        <v>2015</v>
      </c>
      <c r="BD56" s="116">
        <v>2015</v>
      </c>
    </row>
    <row r="57" spans="1:56">
      <c r="A57" s="91" t="s">
        <v>316</v>
      </c>
      <c r="B57" s="79" t="s">
        <v>386</v>
      </c>
      <c r="C57" s="115">
        <v>2015</v>
      </c>
      <c r="D57" s="115">
        <v>2015</v>
      </c>
      <c r="E57" s="115">
        <v>2010</v>
      </c>
      <c r="F57" s="115">
        <v>2010</v>
      </c>
      <c r="G57" s="115">
        <v>2015</v>
      </c>
      <c r="H57" s="115">
        <v>2015</v>
      </c>
      <c r="I57" s="129" t="s">
        <v>60</v>
      </c>
      <c r="J57" s="116">
        <v>2015</v>
      </c>
      <c r="K57" s="116">
        <v>2015</v>
      </c>
      <c r="L57" s="129">
        <v>2014</v>
      </c>
      <c r="M57" s="116">
        <v>2016</v>
      </c>
      <c r="N57" s="116">
        <v>2016</v>
      </c>
      <c r="O57" s="116">
        <v>2009</v>
      </c>
      <c r="P57" s="116">
        <v>2011</v>
      </c>
      <c r="Q57" s="116">
        <v>2015</v>
      </c>
      <c r="R57" s="116">
        <v>2015</v>
      </c>
      <c r="S57" s="116">
        <v>2011</v>
      </c>
      <c r="T57" s="116">
        <v>2009</v>
      </c>
      <c r="U57" s="116">
        <v>2009</v>
      </c>
      <c r="V57" s="116">
        <v>2014</v>
      </c>
      <c r="W57" s="116">
        <v>2014</v>
      </c>
      <c r="X57" s="116">
        <v>2014</v>
      </c>
      <c r="Y57" s="116">
        <v>2014</v>
      </c>
      <c r="Z57" s="116">
        <v>2014</v>
      </c>
      <c r="AA57" s="116">
        <v>2016</v>
      </c>
      <c r="AB57" s="116">
        <v>2013</v>
      </c>
      <c r="AC57" s="116">
        <v>2014</v>
      </c>
      <c r="AD57" s="116">
        <v>2014</v>
      </c>
      <c r="AE57" s="116">
        <v>2016</v>
      </c>
      <c r="AF57" s="116">
        <v>2015</v>
      </c>
      <c r="AG57" s="116">
        <v>2015</v>
      </c>
      <c r="AH57" s="132">
        <v>2015</v>
      </c>
      <c r="AI57" s="116">
        <v>2015</v>
      </c>
      <c r="AJ57" s="116">
        <v>2014</v>
      </c>
      <c r="AK57" s="116">
        <v>2011</v>
      </c>
      <c r="AL57" s="165">
        <v>2015</v>
      </c>
      <c r="AM57" s="124">
        <v>2016</v>
      </c>
      <c r="AN57" s="124">
        <v>2016</v>
      </c>
      <c r="AO57" s="116">
        <v>2013</v>
      </c>
      <c r="AP57" s="116">
        <v>2015</v>
      </c>
      <c r="AQ57" s="116">
        <v>2015</v>
      </c>
      <c r="AR57" s="116">
        <v>2015</v>
      </c>
      <c r="AS57" s="116">
        <v>2015</v>
      </c>
      <c r="AT57" s="116">
        <v>2015</v>
      </c>
      <c r="AU57" s="116">
        <v>2015</v>
      </c>
      <c r="AV57" s="116">
        <v>2014</v>
      </c>
      <c r="AW57" s="116">
        <v>2015</v>
      </c>
      <c r="AX57" s="116">
        <v>2011</v>
      </c>
      <c r="AY57" s="116">
        <v>2011</v>
      </c>
      <c r="AZ57" s="116">
        <v>2016</v>
      </c>
      <c r="BA57" s="116">
        <v>2014</v>
      </c>
      <c r="BB57" s="116">
        <v>2011</v>
      </c>
      <c r="BC57" s="116">
        <v>2015</v>
      </c>
      <c r="BD57" s="116">
        <v>2015</v>
      </c>
    </row>
    <row r="58" spans="1:56">
      <c r="A58" s="91" t="s">
        <v>317</v>
      </c>
      <c r="B58" s="79" t="s">
        <v>387</v>
      </c>
      <c r="C58" s="115">
        <v>2015</v>
      </c>
      <c r="D58" s="115">
        <v>2015</v>
      </c>
      <c r="E58" s="115">
        <v>2010</v>
      </c>
      <c r="F58" s="115">
        <v>2010</v>
      </c>
      <c r="G58" s="115">
        <v>2015</v>
      </c>
      <c r="H58" s="115">
        <v>2015</v>
      </c>
      <c r="I58" s="129" t="s">
        <v>60</v>
      </c>
      <c r="J58" s="116">
        <v>2015</v>
      </c>
      <c r="K58" s="116">
        <v>2015</v>
      </c>
      <c r="L58" s="129">
        <v>2014</v>
      </c>
      <c r="M58" s="116">
        <v>2016</v>
      </c>
      <c r="N58" s="116">
        <v>2016</v>
      </c>
      <c r="O58" s="116">
        <v>2009</v>
      </c>
      <c r="P58" s="116">
        <v>2011</v>
      </c>
      <c r="Q58" s="116">
        <v>2015</v>
      </c>
      <c r="R58" s="116">
        <v>2015</v>
      </c>
      <c r="S58" s="116">
        <v>2011</v>
      </c>
      <c r="T58" s="116">
        <v>2009</v>
      </c>
      <c r="U58" s="116">
        <v>2009</v>
      </c>
      <c r="V58" s="116">
        <v>2014</v>
      </c>
      <c r="W58" s="116">
        <v>2014</v>
      </c>
      <c r="X58" s="116">
        <v>2014</v>
      </c>
      <c r="Y58" s="116">
        <v>2014</v>
      </c>
      <c r="Z58" s="116">
        <v>2014</v>
      </c>
      <c r="AA58" s="116">
        <v>2016</v>
      </c>
      <c r="AB58" s="116">
        <v>2013</v>
      </c>
      <c r="AC58" s="116">
        <v>2014</v>
      </c>
      <c r="AD58" s="116">
        <v>2014</v>
      </c>
      <c r="AE58" s="116">
        <v>2016</v>
      </c>
      <c r="AF58" s="116">
        <v>2015</v>
      </c>
      <c r="AG58" s="116">
        <v>2015</v>
      </c>
      <c r="AH58" s="132">
        <v>2015</v>
      </c>
      <c r="AI58" s="116">
        <v>2015</v>
      </c>
      <c r="AJ58" s="116">
        <v>2014</v>
      </c>
      <c r="AK58" s="116">
        <v>2011</v>
      </c>
      <c r="AL58" s="165">
        <v>2015</v>
      </c>
      <c r="AM58" s="124">
        <v>2016</v>
      </c>
      <c r="AN58" s="124">
        <v>2016</v>
      </c>
      <c r="AO58" s="116">
        <v>2013</v>
      </c>
      <c r="AP58" s="116">
        <v>2015</v>
      </c>
      <c r="AQ58" s="116">
        <v>2015</v>
      </c>
      <c r="AR58" s="116">
        <v>2015</v>
      </c>
      <c r="AS58" s="116">
        <v>2015</v>
      </c>
      <c r="AT58" s="116">
        <v>2015</v>
      </c>
      <c r="AU58" s="116">
        <v>2015</v>
      </c>
      <c r="AV58" s="116">
        <v>2014</v>
      </c>
      <c r="AW58" s="116">
        <v>2015</v>
      </c>
      <c r="AX58" s="116">
        <v>2011</v>
      </c>
      <c r="AY58" s="116">
        <v>2011</v>
      </c>
      <c r="AZ58" s="116">
        <v>2016</v>
      </c>
      <c r="BA58" s="116">
        <v>2014</v>
      </c>
      <c r="BB58" s="116">
        <v>2011</v>
      </c>
      <c r="BC58" s="116">
        <v>2015</v>
      </c>
      <c r="BD58" s="116">
        <v>2015</v>
      </c>
    </row>
    <row r="59" spans="1:56">
      <c r="A59" s="91" t="s">
        <v>318</v>
      </c>
      <c r="B59" s="79" t="s">
        <v>388</v>
      </c>
      <c r="C59" s="115">
        <v>2015</v>
      </c>
      <c r="D59" s="115">
        <v>2015</v>
      </c>
      <c r="E59" s="115">
        <v>2010</v>
      </c>
      <c r="F59" s="115">
        <v>2010</v>
      </c>
      <c r="G59" s="115">
        <v>2015</v>
      </c>
      <c r="H59" s="115">
        <v>2015</v>
      </c>
      <c r="I59" s="129" t="s">
        <v>60</v>
      </c>
      <c r="J59" s="116">
        <v>2015</v>
      </c>
      <c r="K59" s="116">
        <v>2015</v>
      </c>
      <c r="L59" s="129">
        <v>2014</v>
      </c>
      <c r="M59" s="116">
        <v>2016</v>
      </c>
      <c r="N59" s="116">
        <v>2016</v>
      </c>
      <c r="O59" s="116">
        <v>2009</v>
      </c>
      <c r="P59" s="116">
        <v>2011</v>
      </c>
      <c r="Q59" s="116">
        <v>2015</v>
      </c>
      <c r="R59" s="116">
        <v>2015</v>
      </c>
      <c r="S59" s="116">
        <v>2011</v>
      </c>
      <c r="T59" s="116">
        <v>2009</v>
      </c>
      <c r="U59" s="116">
        <v>2009</v>
      </c>
      <c r="V59" s="116">
        <v>2014</v>
      </c>
      <c r="W59" s="116">
        <v>2014</v>
      </c>
      <c r="X59" s="116">
        <v>2014</v>
      </c>
      <c r="Y59" s="116">
        <v>2014</v>
      </c>
      <c r="Z59" s="116">
        <v>2014</v>
      </c>
      <c r="AA59" s="116">
        <v>2016</v>
      </c>
      <c r="AB59" s="116">
        <v>2013</v>
      </c>
      <c r="AC59" s="116">
        <v>2014</v>
      </c>
      <c r="AD59" s="116">
        <v>2014</v>
      </c>
      <c r="AE59" s="116">
        <v>2016</v>
      </c>
      <c r="AF59" s="116">
        <v>2015</v>
      </c>
      <c r="AG59" s="116">
        <v>2015</v>
      </c>
      <c r="AH59" s="132">
        <v>2015</v>
      </c>
      <c r="AI59" s="116">
        <v>2015</v>
      </c>
      <c r="AJ59" s="116">
        <v>2014</v>
      </c>
      <c r="AK59" s="116">
        <v>2011</v>
      </c>
      <c r="AL59" s="165">
        <v>2015</v>
      </c>
      <c r="AM59" s="124">
        <v>2016</v>
      </c>
      <c r="AN59" s="124">
        <v>2016</v>
      </c>
      <c r="AO59" s="116">
        <v>2013</v>
      </c>
      <c r="AP59" s="116">
        <v>2015</v>
      </c>
      <c r="AQ59" s="116">
        <v>2015</v>
      </c>
      <c r="AR59" s="116">
        <v>2015</v>
      </c>
      <c r="AS59" s="116">
        <v>2015</v>
      </c>
      <c r="AT59" s="116">
        <v>2015</v>
      </c>
      <c r="AU59" s="116">
        <v>2015</v>
      </c>
      <c r="AV59" s="116">
        <v>2014</v>
      </c>
      <c r="AW59" s="116">
        <v>2015</v>
      </c>
      <c r="AX59" s="116">
        <v>2011</v>
      </c>
      <c r="AY59" s="116">
        <v>2011</v>
      </c>
      <c r="AZ59" s="116">
        <v>2016</v>
      </c>
      <c r="BA59" s="116">
        <v>2014</v>
      </c>
      <c r="BB59" s="116">
        <v>2011</v>
      </c>
      <c r="BC59" s="116">
        <v>2015</v>
      </c>
      <c r="BD59" s="116">
        <v>2015</v>
      </c>
    </row>
    <row r="60" spans="1:56">
      <c r="A60" s="91" t="s">
        <v>319</v>
      </c>
      <c r="B60" s="79" t="s">
        <v>389</v>
      </c>
      <c r="C60" s="115">
        <v>2015</v>
      </c>
      <c r="D60" s="115">
        <v>2015</v>
      </c>
      <c r="E60" s="115">
        <v>2010</v>
      </c>
      <c r="F60" s="115">
        <v>2010</v>
      </c>
      <c r="G60" s="115">
        <v>2015</v>
      </c>
      <c r="H60" s="115">
        <v>2015</v>
      </c>
      <c r="I60" s="129" t="s">
        <v>60</v>
      </c>
      <c r="J60" s="116">
        <v>2015</v>
      </c>
      <c r="K60" s="116">
        <v>2015</v>
      </c>
      <c r="L60" s="129">
        <v>2014</v>
      </c>
      <c r="M60" s="116">
        <v>2016</v>
      </c>
      <c r="N60" s="116">
        <v>2016</v>
      </c>
      <c r="O60" s="116">
        <v>2009</v>
      </c>
      <c r="P60" s="116">
        <v>2011</v>
      </c>
      <c r="Q60" s="116">
        <v>2015</v>
      </c>
      <c r="R60" s="116">
        <v>2015</v>
      </c>
      <c r="S60" s="116">
        <v>2011</v>
      </c>
      <c r="T60" s="116">
        <v>2009</v>
      </c>
      <c r="U60" s="116">
        <v>2009</v>
      </c>
      <c r="V60" s="116">
        <v>2014</v>
      </c>
      <c r="W60" s="116">
        <v>2014</v>
      </c>
      <c r="X60" s="116">
        <v>2014</v>
      </c>
      <c r="Y60" s="116">
        <v>2014</v>
      </c>
      <c r="Z60" s="116">
        <v>2014</v>
      </c>
      <c r="AA60" s="116">
        <v>2016</v>
      </c>
      <c r="AB60" s="116">
        <v>2013</v>
      </c>
      <c r="AC60" s="116">
        <v>2014</v>
      </c>
      <c r="AD60" s="116">
        <v>2014</v>
      </c>
      <c r="AE60" s="116">
        <v>2016</v>
      </c>
      <c r="AF60" s="116">
        <v>2015</v>
      </c>
      <c r="AG60" s="116">
        <v>2015</v>
      </c>
      <c r="AH60" s="132">
        <v>2015</v>
      </c>
      <c r="AI60" s="116">
        <v>2015</v>
      </c>
      <c r="AJ60" s="116">
        <v>2014</v>
      </c>
      <c r="AK60" s="116">
        <v>2011</v>
      </c>
      <c r="AL60" s="165">
        <v>2015</v>
      </c>
      <c r="AM60" s="124">
        <v>2016</v>
      </c>
      <c r="AN60" s="124">
        <v>2016</v>
      </c>
      <c r="AO60" s="116">
        <v>2013</v>
      </c>
      <c r="AP60" s="116">
        <v>2015</v>
      </c>
      <c r="AQ60" s="116">
        <v>2015</v>
      </c>
      <c r="AR60" s="116">
        <v>2015</v>
      </c>
      <c r="AS60" s="116">
        <v>2015</v>
      </c>
      <c r="AT60" s="116">
        <v>2015</v>
      </c>
      <c r="AU60" s="116">
        <v>2015</v>
      </c>
      <c r="AV60" s="116">
        <v>2014</v>
      </c>
      <c r="AW60" s="116">
        <v>2015</v>
      </c>
      <c r="AX60" s="116">
        <v>2011</v>
      </c>
      <c r="AY60" s="116">
        <v>2011</v>
      </c>
      <c r="AZ60" s="116">
        <v>2016</v>
      </c>
      <c r="BA60" s="116">
        <v>2014</v>
      </c>
      <c r="BB60" s="116">
        <v>2011</v>
      </c>
      <c r="BC60" s="116">
        <v>2015</v>
      </c>
      <c r="BD60" s="116">
        <v>2015</v>
      </c>
    </row>
    <row r="61" spans="1:56">
      <c r="A61" s="91" t="s">
        <v>320</v>
      </c>
      <c r="B61" s="79" t="s">
        <v>390</v>
      </c>
      <c r="C61" s="115">
        <v>2015</v>
      </c>
      <c r="D61" s="115">
        <v>2015</v>
      </c>
      <c r="E61" s="115">
        <v>2010</v>
      </c>
      <c r="F61" s="115">
        <v>2010</v>
      </c>
      <c r="G61" s="115">
        <v>2015</v>
      </c>
      <c r="H61" s="115">
        <v>2015</v>
      </c>
      <c r="I61" s="130">
        <v>2015</v>
      </c>
      <c r="J61" s="116">
        <v>2015</v>
      </c>
      <c r="K61" s="116">
        <v>2015</v>
      </c>
      <c r="L61" s="129">
        <v>2014</v>
      </c>
      <c r="M61" s="116">
        <v>2016</v>
      </c>
      <c r="N61" s="116">
        <v>2016</v>
      </c>
      <c r="O61" s="116">
        <v>2011</v>
      </c>
      <c r="P61" s="116">
        <v>2012</v>
      </c>
      <c r="Q61" s="116">
        <v>2015</v>
      </c>
      <c r="R61" s="116">
        <v>2015</v>
      </c>
      <c r="S61" s="116">
        <v>2014</v>
      </c>
      <c r="T61" s="116">
        <v>2010</v>
      </c>
      <c r="U61" s="116">
        <v>2010</v>
      </c>
      <c r="V61" s="116">
        <v>2014</v>
      </c>
      <c r="W61" s="116">
        <v>2014</v>
      </c>
      <c r="X61" s="116">
        <v>2010</v>
      </c>
      <c r="Y61" s="116">
        <v>2010</v>
      </c>
      <c r="Z61" s="116">
        <v>2015</v>
      </c>
      <c r="AA61" s="116">
        <v>2016</v>
      </c>
      <c r="AB61" s="116">
        <v>2013</v>
      </c>
      <c r="AC61" s="116">
        <v>2014</v>
      </c>
      <c r="AD61" s="116">
        <v>2014</v>
      </c>
      <c r="AE61" s="116">
        <v>2015</v>
      </c>
      <c r="AF61" s="116">
        <v>2015</v>
      </c>
      <c r="AG61" s="116">
        <v>2015</v>
      </c>
      <c r="AH61" s="132">
        <v>2015</v>
      </c>
      <c r="AI61" s="116">
        <v>2015</v>
      </c>
      <c r="AJ61" s="116">
        <v>2012</v>
      </c>
      <c r="AK61" s="116">
        <v>2012</v>
      </c>
      <c r="AL61" s="165">
        <v>2015</v>
      </c>
      <c r="AM61" s="124">
        <v>2016</v>
      </c>
      <c r="AN61" s="124">
        <v>2016</v>
      </c>
      <c r="AO61" s="116">
        <v>2013</v>
      </c>
      <c r="AP61" s="116">
        <v>2015</v>
      </c>
      <c r="AQ61" s="116">
        <v>2015</v>
      </c>
      <c r="AR61" s="116">
        <v>2015</v>
      </c>
      <c r="AS61" s="116">
        <v>2016</v>
      </c>
      <c r="AT61" s="116">
        <v>2015</v>
      </c>
      <c r="AU61" s="116">
        <v>2015</v>
      </c>
      <c r="AV61" s="116">
        <v>2015</v>
      </c>
      <c r="AW61" s="116">
        <v>2015</v>
      </c>
      <c r="AX61" s="116">
        <v>2015</v>
      </c>
      <c r="AY61" s="116">
        <v>2015</v>
      </c>
      <c r="AZ61" s="116">
        <v>2016</v>
      </c>
      <c r="BA61" s="116">
        <v>2014</v>
      </c>
      <c r="BB61" s="116">
        <v>2011</v>
      </c>
      <c r="BC61" s="116">
        <v>2015</v>
      </c>
      <c r="BD61" s="116">
        <v>2015</v>
      </c>
    </row>
    <row r="62" spans="1:56">
      <c r="A62" s="91" t="s">
        <v>735</v>
      </c>
      <c r="B62" s="79" t="s">
        <v>391</v>
      </c>
      <c r="C62" s="115">
        <v>2015</v>
      </c>
      <c r="D62" s="115">
        <v>2015</v>
      </c>
      <c r="E62" s="115">
        <v>2010</v>
      </c>
      <c r="F62" s="115">
        <v>2010</v>
      </c>
      <c r="G62" s="115">
        <v>2015</v>
      </c>
      <c r="H62" s="115">
        <v>2015</v>
      </c>
      <c r="I62" s="130">
        <v>2015</v>
      </c>
      <c r="J62" s="116">
        <v>2015</v>
      </c>
      <c r="K62" s="116">
        <v>2015</v>
      </c>
      <c r="L62" s="129">
        <v>2014</v>
      </c>
      <c r="M62" s="116">
        <v>2016</v>
      </c>
      <c r="N62" s="116">
        <v>2016</v>
      </c>
      <c r="O62" s="116">
        <v>2011</v>
      </c>
      <c r="P62" s="116">
        <v>2012</v>
      </c>
      <c r="Q62" s="116">
        <v>2015</v>
      </c>
      <c r="R62" s="116">
        <v>2015</v>
      </c>
      <c r="S62" s="116">
        <v>2014</v>
      </c>
      <c r="T62" s="116">
        <v>2010</v>
      </c>
      <c r="U62" s="116">
        <v>2010</v>
      </c>
      <c r="V62" s="116">
        <v>2014</v>
      </c>
      <c r="W62" s="116">
        <v>2014</v>
      </c>
      <c r="X62" s="116">
        <v>2010</v>
      </c>
      <c r="Y62" s="116">
        <v>2010</v>
      </c>
      <c r="Z62" s="116">
        <v>2015</v>
      </c>
      <c r="AA62" s="116">
        <v>2016</v>
      </c>
      <c r="AB62" s="116">
        <v>2013</v>
      </c>
      <c r="AC62" s="116">
        <v>2014</v>
      </c>
      <c r="AD62" s="116">
        <v>2014</v>
      </c>
      <c r="AE62" s="116">
        <v>2015</v>
      </c>
      <c r="AF62" s="116">
        <v>2015</v>
      </c>
      <c r="AG62" s="116">
        <v>2015</v>
      </c>
      <c r="AH62" s="132">
        <v>2015</v>
      </c>
      <c r="AI62" s="116">
        <v>2015</v>
      </c>
      <c r="AJ62" s="116">
        <v>2012</v>
      </c>
      <c r="AK62" s="116">
        <v>2012</v>
      </c>
      <c r="AL62" s="165">
        <v>2015</v>
      </c>
      <c r="AM62" s="124">
        <v>2016</v>
      </c>
      <c r="AN62" s="124">
        <v>2016</v>
      </c>
      <c r="AO62" s="116">
        <v>2013</v>
      </c>
      <c r="AP62" s="116">
        <v>2015</v>
      </c>
      <c r="AQ62" s="116">
        <v>2015</v>
      </c>
      <c r="AR62" s="116">
        <v>2015</v>
      </c>
      <c r="AS62" s="116">
        <v>2016</v>
      </c>
      <c r="AT62" s="116">
        <v>2015</v>
      </c>
      <c r="AU62" s="116">
        <v>2015</v>
      </c>
      <c r="AV62" s="116">
        <v>2015</v>
      </c>
      <c r="AW62" s="116">
        <v>2015</v>
      </c>
      <c r="AX62" s="116">
        <v>2015</v>
      </c>
      <c r="AY62" s="116">
        <v>2015</v>
      </c>
      <c r="AZ62" s="116">
        <v>2016</v>
      </c>
      <c r="BA62" s="116">
        <v>2014</v>
      </c>
      <c r="BB62" s="116">
        <v>2011</v>
      </c>
      <c r="BC62" s="116">
        <v>2015</v>
      </c>
      <c r="BD62" s="116">
        <v>2015</v>
      </c>
    </row>
    <row r="63" spans="1:56">
      <c r="A63" s="91" t="s">
        <v>736</v>
      </c>
      <c r="B63" s="79" t="s">
        <v>392</v>
      </c>
      <c r="C63" s="115">
        <v>2015</v>
      </c>
      <c r="D63" s="115">
        <v>2015</v>
      </c>
      <c r="E63" s="115">
        <v>2010</v>
      </c>
      <c r="F63" s="115">
        <v>2010</v>
      </c>
      <c r="G63" s="115">
        <v>2015</v>
      </c>
      <c r="H63" s="115">
        <v>2015</v>
      </c>
      <c r="I63" s="130">
        <v>2015</v>
      </c>
      <c r="J63" s="116">
        <v>2015</v>
      </c>
      <c r="K63" s="116">
        <v>2015</v>
      </c>
      <c r="L63" s="129">
        <v>2014</v>
      </c>
      <c r="M63" s="116">
        <v>2016</v>
      </c>
      <c r="N63" s="116">
        <v>2016</v>
      </c>
      <c r="O63" s="116">
        <v>2011</v>
      </c>
      <c r="P63" s="116">
        <v>2012</v>
      </c>
      <c r="Q63" s="116">
        <v>2015</v>
      </c>
      <c r="R63" s="116">
        <v>2015</v>
      </c>
      <c r="S63" s="116">
        <v>2014</v>
      </c>
      <c r="T63" s="116">
        <v>2010</v>
      </c>
      <c r="U63" s="116">
        <v>2010</v>
      </c>
      <c r="V63" s="116">
        <v>2014</v>
      </c>
      <c r="W63" s="116">
        <v>2014</v>
      </c>
      <c r="X63" s="116">
        <v>2010</v>
      </c>
      <c r="Y63" s="116">
        <v>2010</v>
      </c>
      <c r="Z63" s="116">
        <v>2015</v>
      </c>
      <c r="AA63" s="116">
        <v>2016</v>
      </c>
      <c r="AB63" s="116">
        <v>2013</v>
      </c>
      <c r="AC63" s="116">
        <v>2014</v>
      </c>
      <c r="AD63" s="116">
        <v>2014</v>
      </c>
      <c r="AE63" s="116">
        <v>2015</v>
      </c>
      <c r="AF63" s="116">
        <v>2015</v>
      </c>
      <c r="AG63" s="116">
        <v>2015</v>
      </c>
      <c r="AH63" s="132">
        <v>2015</v>
      </c>
      <c r="AI63" s="116">
        <v>2015</v>
      </c>
      <c r="AJ63" s="116">
        <v>2012</v>
      </c>
      <c r="AK63" s="116">
        <v>2012</v>
      </c>
      <c r="AL63" s="165">
        <v>2015</v>
      </c>
      <c r="AM63" s="124">
        <v>2016</v>
      </c>
      <c r="AN63" s="124">
        <v>2016</v>
      </c>
      <c r="AO63" s="116">
        <v>2013</v>
      </c>
      <c r="AP63" s="116">
        <v>2015</v>
      </c>
      <c r="AQ63" s="116">
        <v>2015</v>
      </c>
      <c r="AR63" s="116">
        <v>2015</v>
      </c>
      <c r="AS63" s="116">
        <v>2016</v>
      </c>
      <c r="AT63" s="116">
        <v>2015</v>
      </c>
      <c r="AU63" s="116">
        <v>2015</v>
      </c>
      <c r="AV63" s="116">
        <v>2015</v>
      </c>
      <c r="AW63" s="116">
        <v>2015</v>
      </c>
      <c r="AX63" s="116">
        <v>2015</v>
      </c>
      <c r="AY63" s="116">
        <v>2015</v>
      </c>
      <c r="AZ63" s="116">
        <v>2016</v>
      </c>
      <c r="BA63" s="116">
        <v>2014</v>
      </c>
      <c r="BB63" s="116">
        <v>2011</v>
      </c>
      <c r="BC63" s="116">
        <v>2015</v>
      </c>
      <c r="BD63" s="116">
        <v>2015</v>
      </c>
    </row>
    <row r="64" spans="1:56">
      <c r="A64" s="91" t="s">
        <v>321</v>
      </c>
      <c r="B64" s="79" t="s">
        <v>393</v>
      </c>
      <c r="C64" s="115">
        <v>2015</v>
      </c>
      <c r="D64" s="115">
        <v>2015</v>
      </c>
      <c r="E64" s="115">
        <v>2010</v>
      </c>
      <c r="F64" s="115">
        <v>2010</v>
      </c>
      <c r="G64" s="115">
        <v>2015</v>
      </c>
      <c r="H64" s="115">
        <v>2015</v>
      </c>
      <c r="I64" s="130">
        <v>2015</v>
      </c>
      <c r="J64" s="116">
        <v>2015</v>
      </c>
      <c r="K64" s="116">
        <v>2015</v>
      </c>
      <c r="L64" s="129">
        <v>2014</v>
      </c>
      <c r="M64" s="116">
        <v>2016</v>
      </c>
      <c r="N64" s="116">
        <v>2016</v>
      </c>
      <c r="O64" s="116">
        <v>2011</v>
      </c>
      <c r="P64" s="116">
        <v>2012</v>
      </c>
      <c r="Q64" s="116">
        <v>2015</v>
      </c>
      <c r="R64" s="116">
        <v>2015</v>
      </c>
      <c r="S64" s="116">
        <v>2014</v>
      </c>
      <c r="T64" s="116">
        <v>2010</v>
      </c>
      <c r="U64" s="116">
        <v>2010</v>
      </c>
      <c r="V64" s="116">
        <v>2014</v>
      </c>
      <c r="W64" s="116">
        <v>2014</v>
      </c>
      <c r="X64" s="116">
        <v>2010</v>
      </c>
      <c r="Y64" s="116">
        <v>2010</v>
      </c>
      <c r="Z64" s="116">
        <v>2015</v>
      </c>
      <c r="AA64" s="116">
        <v>2016</v>
      </c>
      <c r="AB64" s="116">
        <v>2013</v>
      </c>
      <c r="AC64" s="116">
        <v>2014</v>
      </c>
      <c r="AD64" s="116">
        <v>2014</v>
      </c>
      <c r="AE64" s="116">
        <v>2015</v>
      </c>
      <c r="AF64" s="116">
        <v>2015</v>
      </c>
      <c r="AG64" s="116">
        <v>2015</v>
      </c>
      <c r="AH64" s="132">
        <v>2015</v>
      </c>
      <c r="AI64" s="116">
        <v>2015</v>
      </c>
      <c r="AJ64" s="116">
        <v>2012</v>
      </c>
      <c r="AK64" s="116">
        <v>2012</v>
      </c>
      <c r="AL64" s="165">
        <v>2015</v>
      </c>
      <c r="AM64" s="124">
        <v>2016</v>
      </c>
      <c r="AN64" s="124">
        <v>2016</v>
      </c>
      <c r="AO64" s="116">
        <v>2013</v>
      </c>
      <c r="AP64" s="116">
        <v>2015</v>
      </c>
      <c r="AQ64" s="116">
        <v>2015</v>
      </c>
      <c r="AR64" s="116">
        <v>2015</v>
      </c>
      <c r="AS64" s="116">
        <v>2016</v>
      </c>
      <c r="AT64" s="116">
        <v>2015</v>
      </c>
      <c r="AU64" s="116">
        <v>2015</v>
      </c>
      <c r="AV64" s="116">
        <v>2015</v>
      </c>
      <c r="AW64" s="116">
        <v>2015</v>
      </c>
      <c r="AX64" s="116">
        <v>2015</v>
      </c>
      <c r="AY64" s="116">
        <v>2015</v>
      </c>
      <c r="AZ64" s="116">
        <v>2016</v>
      </c>
      <c r="BA64" s="116">
        <v>2014</v>
      </c>
      <c r="BB64" s="116">
        <v>2011</v>
      </c>
      <c r="BC64" s="116">
        <v>2015</v>
      </c>
      <c r="BD64" s="116">
        <v>2015</v>
      </c>
    </row>
    <row r="65" spans="1:56">
      <c r="A65" s="91" t="s">
        <v>322</v>
      </c>
      <c r="B65" s="79" t="s">
        <v>394</v>
      </c>
      <c r="C65" s="115">
        <v>2015</v>
      </c>
      <c r="D65" s="115">
        <v>2015</v>
      </c>
      <c r="E65" s="115">
        <v>2010</v>
      </c>
      <c r="F65" s="115">
        <v>2010</v>
      </c>
      <c r="G65" s="115">
        <v>2015</v>
      </c>
      <c r="H65" s="115">
        <v>2015</v>
      </c>
      <c r="I65" s="130">
        <v>2015</v>
      </c>
      <c r="J65" s="116">
        <v>2015</v>
      </c>
      <c r="K65" s="116">
        <v>2015</v>
      </c>
      <c r="L65" s="129">
        <v>2014</v>
      </c>
      <c r="M65" s="116">
        <v>2016</v>
      </c>
      <c r="N65" s="116">
        <v>2016</v>
      </c>
      <c r="O65" s="116">
        <v>2011</v>
      </c>
      <c r="P65" s="116">
        <v>2012</v>
      </c>
      <c r="Q65" s="116">
        <v>2015</v>
      </c>
      <c r="R65" s="116">
        <v>2015</v>
      </c>
      <c r="S65" s="116">
        <v>2014</v>
      </c>
      <c r="T65" s="116">
        <v>2010</v>
      </c>
      <c r="U65" s="116">
        <v>2010</v>
      </c>
      <c r="V65" s="116">
        <v>2014</v>
      </c>
      <c r="W65" s="116">
        <v>2014</v>
      </c>
      <c r="X65" s="116">
        <v>2010</v>
      </c>
      <c r="Y65" s="116">
        <v>2010</v>
      </c>
      <c r="Z65" s="116">
        <v>2015</v>
      </c>
      <c r="AA65" s="116">
        <v>2016</v>
      </c>
      <c r="AB65" s="116">
        <v>2013</v>
      </c>
      <c r="AC65" s="116">
        <v>2014</v>
      </c>
      <c r="AD65" s="116">
        <v>2014</v>
      </c>
      <c r="AE65" s="116">
        <v>2015</v>
      </c>
      <c r="AF65" s="116">
        <v>2015</v>
      </c>
      <c r="AG65" s="116">
        <v>2015</v>
      </c>
      <c r="AH65" s="132">
        <v>2015</v>
      </c>
      <c r="AI65" s="116">
        <v>2015</v>
      </c>
      <c r="AJ65" s="116">
        <v>2012</v>
      </c>
      <c r="AK65" s="116">
        <v>2012</v>
      </c>
      <c r="AL65" s="165">
        <v>2015</v>
      </c>
      <c r="AM65" s="124">
        <v>2016</v>
      </c>
      <c r="AN65" s="124">
        <v>2016</v>
      </c>
      <c r="AO65" s="116">
        <v>2013</v>
      </c>
      <c r="AP65" s="116">
        <v>2015</v>
      </c>
      <c r="AQ65" s="116">
        <v>2015</v>
      </c>
      <c r="AR65" s="116">
        <v>2015</v>
      </c>
      <c r="AS65" s="116">
        <v>2016</v>
      </c>
      <c r="AT65" s="116">
        <v>2015</v>
      </c>
      <c r="AU65" s="116">
        <v>2015</v>
      </c>
      <c r="AV65" s="116">
        <v>2015</v>
      </c>
      <c r="AW65" s="116">
        <v>2015</v>
      </c>
      <c r="AX65" s="116">
        <v>2015</v>
      </c>
      <c r="AY65" s="116">
        <v>2015</v>
      </c>
      <c r="AZ65" s="116">
        <v>2016</v>
      </c>
      <c r="BA65" s="116">
        <v>2014</v>
      </c>
      <c r="BB65" s="116">
        <v>2011</v>
      </c>
      <c r="BC65" s="116">
        <v>2015</v>
      </c>
      <c r="BD65" s="116">
        <v>2015</v>
      </c>
    </row>
    <row r="66" spans="1:56">
      <c r="A66" s="91" t="s">
        <v>323</v>
      </c>
      <c r="B66" s="79" t="s">
        <v>395</v>
      </c>
      <c r="C66" s="115">
        <v>2015</v>
      </c>
      <c r="D66" s="115">
        <v>2015</v>
      </c>
      <c r="E66" s="115">
        <v>2010</v>
      </c>
      <c r="F66" s="115">
        <v>2010</v>
      </c>
      <c r="G66" s="115">
        <v>2015</v>
      </c>
      <c r="H66" s="115">
        <v>2015</v>
      </c>
      <c r="I66" s="129" t="s">
        <v>60</v>
      </c>
      <c r="J66" s="116">
        <v>2015</v>
      </c>
      <c r="K66" s="116">
        <v>2015</v>
      </c>
      <c r="L66" s="129">
        <v>2014</v>
      </c>
      <c r="M66" s="116">
        <v>2016</v>
      </c>
      <c r="N66" s="116">
        <v>2016</v>
      </c>
      <c r="O66" s="116">
        <v>2014</v>
      </c>
      <c r="P66" s="116">
        <v>2006</v>
      </c>
      <c r="Q66" s="116">
        <v>2015</v>
      </c>
      <c r="R66" s="116">
        <v>2015</v>
      </c>
      <c r="S66" s="168">
        <v>2015</v>
      </c>
      <c r="T66" s="116" t="s">
        <v>60</v>
      </c>
      <c r="U66" s="116" t="s">
        <v>60</v>
      </c>
      <c r="V66" s="116">
        <v>2016</v>
      </c>
      <c r="W66" s="116">
        <v>2016</v>
      </c>
      <c r="X66" s="168">
        <v>2015</v>
      </c>
      <c r="Y66" s="168">
        <v>2015</v>
      </c>
      <c r="Z66" s="116">
        <v>2015</v>
      </c>
      <c r="AA66" s="116">
        <v>2016</v>
      </c>
      <c r="AB66" s="116">
        <v>2013</v>
      </c>
      <c r="AC66" s="116">
        <v>2014</v>
      </c>
      <c r="AD66" s="116">
        <v>2014</v>
      </c>
      <c r="AE66" s="116">
        <v>2015</v>
      </c>
      <c r="AF66" s="116">
        <v>2015</v>
      </c>
      <c r="AG66" s="116">
        <v>2015</v>
      </c>
      <c r="AH66" s="132" t="s">
        <v>60</v>
      </c>
      <c r="AI66" s="116">
        <v>2015</v>
      </c>
      <c r="AJ66" s="116">
        <v>2015</v>
      </c>
      <c r="AK66" s="116">
        <v>2000</v>
      </c>
      <c r="AL66" s="165" t="s">
        <v>60</v>
      </c>
      <c r="AM66" s="124">
        <v>2016</v>
      </c>
      <c r="AN66" s="124">
        <v>2016</v>
      </c>
      <c r="AO66" s="116">
        <v>2013</v>
      </c>
      <c r="AP66" s="116">
        <v>2015</v>
      </c>
      <c r="AQ66" s="116">
        <v>2014</v>
      </c>
      <c r="AR66" s="116">
        <v>2015</v>
      </c>
      <c r="AS66" s="116">
        <v>2016</v>
      </c>
      <c r="AT66" s="116">
        <v>2015</v>
      </c>
      <c r="AU66" s="116">
        <v>2015</v>
      </c>
      <c r="AV66" s="116">
        <v>2015</v>
      </c>
      <c r="AW66" s="116">
        <v>2015</v>
      </c>
      <c r="AX66" s="116">
        <v>2006</v>
      </c>
      <c r="AY66" s="116">
        <v>2006</v>
      </c>
      <c r="AZ66" s="116">
        <v>2016</v>
      </c>
      <c r="BA66" s="116">
        <v>2014</v>
      </c>
      <c r="BB66" s="116">
        <v>2011</v>
      </c>
      <c r="BC66" s="116">
        <v>2005</v>
      </c>
      <c r="BD66" s="116">
        <v>2015</v>
      </c>
    </row>
    <row r="67" spans="1:56">
      <c r="A67" s="91" t="s">
        <v>737</v>
      </c>
      <c r="B67" s="79" t="s">
        <v>396</v>
      </c>
      <c r="C67" s="115">
        <v>2015</v>
      </c>
      <c r="D67" s="115">
        <v>2015</v>
      </c>
      <c r="E67" s="115">
        <v>2010</v>
      </c>
      <c r="F67" s="115">
        <v>2010</v>
      </c>
      <c r="G67" s="115">
        <v>2015</v>
      </c>
      <c r="H67" s="115">
        <v>2015</v>
      </c>
      <c r="I67" s="129" t="s">
        <v>60</v>
      </c>
      <c r="J67" s="116">
        <v>2015</v>
      </c>
      <c r="K67" s="116">
        <v>2015</v>
      </c>
      <c r="L67" s="129">
        <v>2014</v>
      </c>
      <c r="M67" s="116">
        <v>2016</v>
      </c>
      <c r="N67" s="116">
        <v>2016</v>
      </c>
      <c r="O67" s="116">
        <v>2014</v>
      </c>
      <c r="P67" s="116">
        <v>2006</v>
      </c>
      <c r="Q67" s="116">
        <v>2015</v>
      </c>
      <c r="R67" s="116">
        <v>2015</v>
      </c>
      <c r="S67" s="168">
        <v>2015</v>
      </c>
      <c r="T67" s="116" t="s">
        <v>60</v>
      </c>
      <c r="U67" s="116" t="s">
        <v>60</v>
      </c>
      <c r="V67" s="116">
        <v>2016</v>
      </c>
      <c r="W67" s="116">
        <v>2016</v>
      </c>
      <c r="X67" s="168">
        <v>2015</v>
      </c>
      <c r="Y67" s="168">
        <v>2015</v>
      </c>
      <c r="Z67" s="116">
        <v>2015</v>
      </c>
      <c r="AA67" s="116">
        <v>2016</v>
      </c>
      <c r="AB67" s="116">
        <v>2013</v>
      </c>
      <c r="AC67" s="116">
        <v>2014</v>
      </c>
      <c r="AD67" s="116">
        <v>2014</v>
      </c>
      <c r="AE67" s="116">
        <v>2015</v>
      </c>
      <c r="AF67" s="116">
        <v>2015</v>
      </c>
      <c r="AG67" s="116">
        <v>2015</v>
      </c>
      <c r="AH67" s="132" t="s">
        <v>60</v>
      </c>
      <c r="AI67" s="116">
        <v>2015</v>
      </c>
      <c r="AJ67" s="116">
        <v>2015</v>
      </c>
      <c r="AK67" s="116">
        <v>2000</v>
      </c>
      <c r="AL67" s="165" t="s">
        <v>60</v>
      </c>
      <c r="AM67" s="124">
        <v>2016</v>
      </c>
      <c r="AN67" s="124">
        <v>2016</v>
      </c>
      <c r="AO67" s="116">
        <v>2013</v>
      </c>
      <c r="AP67" s="116">
        <v>2015</v>
      </c>
      <c r="AQ67" s="116">
        <v>2014</v>
      </c>
      <c r="AR67" s="116">
        <v>2015</v>
      </c>
      <c r="AS67" s="116">
        <v>2016</v>
      </c>
      <c r="AT67" s="116">
        <v>2015</v>
      </c>
      <c r="AU67" s="116">
        <v>2015</v>
      </c>
      <c r="AV67" s="116">
        <v>2015</v>
      </c>
      <c r="AW67" s="116">
        <v>2015</v>
      </c>
      <c r="AX67" s="116">
        <v>2006</v>
      </c>
      <c r="AY67" s="116">
        <v>2006</v>
      </c>
      <c r="AZ67" s="116">
        <v>2016</v>
      </c>
      <c r="BA67" s="116">
        <v>2014</v>
      </c>
      <c r="BB67" s="116">
        <v>2011</v>
      </c>
      <c r="BC67" s="116">
        <v>2005</v>
      </c>
      <c r="BD67" s="116">
        <v>2015</v>
      </c>
    </row>
    <row r="68" spans="1:56">
      <c r="A68" s="91" t="s">
        <v>324</v>
      </c>
      <c r="B68" s="79" t="s">
        <v>397</v>
      </c>
      <c r="C68" s="115">
        <v>2015</v>
      </c>
      <c r="D68" s="115">
        <v>2015</v>
      </c>
      <c r="E68" s="115">
        <v>2010</v>
      </c>
      <c r="F68" s="115">
        <v>2010</v>
      </c>
      <c r="G68" s="115">
        <v>2015</v>
      </c>
      <c r="H68" s="115">
        <v>2015</v>
      </c>
      <c r="I68" s="129" t="s">
        <v>60</v>
      </c>
      <c r="J68" s="116">
        <v>2015</v>
      </c>
      <c r="K68" s="116">
        <v>2015</v>
      </c>
      <c r="L68" s="129">
        <v>2014</v>
      </c>
      <c r="M68" s="116">
        <v>2016</v>
      </c>
      <c r="N68" s="116">
        <v>2016</v>
      </c>
      <c r="O68" s="116">
        <v>2014</v>
      </c>
      <c r="P68" s="116">
        <v>2006</v>
      </c>
      <c r="Q68" s="116">
        <v>2015</v>
      </c>
      <c r="R68" s="116">
        <v>2015</v>
      </c>
      <c r="S68" s="168">
        <v>2015</v>
      </c>
      <c r="T68" s="116" t="s">
        <v>60</v>
      </c>
      <c r="U68" s="116" t="s">
        <v>60</v>
      </c>
      <c r="V68" s="116">
        <v>2016</v>
      </c>
      <c r="W68" s="116">
        <v>2016</v>
      </c>
      <c r="X68" s="168">
        <v>2015</v>
      </c>
      <c r="Y68" s="168">
        <v>2015</v>
      </c>
      <c r="Z68" s="116">
        <v>2015</v>
      </c>
      <c r="AA68" s="116">
        <v>2016</v>
      </c>
      <c r="AB68" s="116">
        <v>2013</v>
      </c>
      <c r="AC68" s="116">
        <v>2014</v>
      </c>
      <c r="AD68" s="116">
        <v>2014</v>
      </c>
      <c r="AE68" s="116">
        <v>2015</v>
      </c>
      <c r="AF68" s="116">
        <v>2015</v>
      </c>
      <c r="AG68" s="116">
        <v>2015</v>
      </c>
      <c r="AH68" s="132" t="s">
        <v>60</v>
      </c>
      <c r="AI68" s="116">
        <v>2015</v>
      </c>
      <c r="AJ68" s="116">
        <v>2015</v>
      </c>
      <c r="AK68" s="116">
        <v>2000</v>
      </c>
      <c r="AL68" s="165" t="s">
        <v>60</v>
      </c>
      <c r="AM68" s="124">
        <v>2016</v>
      </c>
      <c r="AN68" s="124">
        <v>2016</v>
      </c>
      <c r="AO68" s="116">
        <v>2013</v>
      </c>
      <c r="AP68" s="116">
        <v>2015</v>
      </c>
      <c r="AQ68" s="116">
        <v>2014</v>
      </c>
      <c r="AR68" s="116">
        <v>2015</v>
      </c>
      <c r="AS68" s="116">
        <v>2016</v>
      </c>
      <c r="AT68" s="116">
        <v>2015</v>
      </c>
      <c r="AU68" s="116">
        <v>2015</v>
      </c>
      <c r="AV68" s="116">
        <v>2015</v>
      </c>
      <c r="AW68" s="116">
        <v>2015</v>
      </c>
      <c r="AX68" s="116">
        <v>2006</v>
      </c>
      <c r="AY68" s="116">
        <v>2006</v>
      </c>
      <c r="AZ68" s="116">
        <v>2016</v>
      </c>
      <c r="BA68" s="116">
        <v>2014</v>
      </c>
      <c r="BB68" s="116">
        <v>2011</v>
      </c>
      <c r="BC68" s="116">
        <v>2005</v>
      </c>
      <c r="BD68" s="116">
        <v>2015</v>
      </c>
    </row>
    <row r="69" spans="1:56">
      <c r="A69" s="91" t="s">
        <v>325</v>
      </c>
      <c r="B69" s="79" t="s">
        <v>398</v>
      </c>
      <c r="C69" s="115">
        <v>2015</v>
      </c>
      <c r="D69" s="115">
        <v>2015</v>
      </c>
      <c r="E69" s="115">
        <v>2010</v>
      </c>
      <c r="F69" s="115">
        <v>2010</v>
      </c>
      <c r="G69" s="115">
        <v>2015</v>
      </c>
      <c r="H69" s="115">
        <v>2015</v>
      </c>
      <c r="I69" s="129" t="s">
        <v>60</v>
      </c>
      <c r="J69" s="116">
        <v>2015</v>
      </c>
      <c r="K69" s="116">
        <v>2015</v>
      </c>
      <c r="L69" s="129">
        <v>2014</v>
      </c>
      <c r="M69" s="116">
        <v>2016</v>
      </c>
      <c r="N69" s="116">
        <v>2016</v>
      </c>
      <c r="O69" s="116">
        <v>2014</v>
      </c>
      <c r="P69" s="116">
        <v>2006</v>
      </c>
      <c r="Q69" s="116">
        <v>2015</v>
      </c>
      <c r="R69" s="116">
        <v>2015</v>
      </c>
      <c r="S69" s="168">
        <v>2015</v>
      </c>
      <c r="T69" s="116" t="s">
        <v>60</v>
      </c>
      <c r="U69" s="116" t="s">
        <v>60</v>
      </c>
      <c r="V69" s="116">
        <v>2016</v>
      </c>
      <c r="W69" s="116">
        <v>2016</v>
      </c>
      <c r="X69" s="168">
        <v>2015</v>
      </c>
      <c r="Y69" s="168">
        <v>2015</v>
      </c>
      <c r="Z69" s="116">
        <v>2015</v>
      </c>
      <c r="AA69" s="116">
        <v>2016</v>
      </c>
      <c r="AB69" s="116">
        <v>2013</v>
      </c>
      <c r="AC69" s="116">
        <v>2014</v>
      </c>
      <c r="AD69" s="116">
        <v>2014</v>
      </c>
      <c r="AE69" s="116">
        <v>2015</v>
      </c>
      <c r="AF69" s="116">
        <v>2015</v>
      </c>
      <c r="AG69" s="116">
        <v>2015</v>
      </c>
      <c r="AH69" s="132" t="s">
        <v>60</v>
      </c>
      <c r="AI69" s="116">
        <v>2015</v>
      </c>
      <c r="AJ69" s="116">
        <v>2015</v>
      </c>
      <c r="AK69" s="116">
        <v>2000</v>
      </c>
      <c r="AL69" s="165" t="s">
        <v>60</v>
      </c>
      <c r="AM69" s="124">
        <v>2016</v>
      </c>
      <c r="AN69" s="124">
        <v>2016</v>
      </c>
      <c r="AO69" s="116">
        <v>2013</v>
      </c>
      <c r="AP69" s="116">
        <v>2015</v>
      </c>
      <c r="AQ69" s="116">
        <v>2014</v>
      </c>
      <c r="AR69" s="116">
        <v>2015</v>
      </c>
      <c r="AS69" s="116">
        <v>2016</v>
      </c>
      <c r="AT69" s="116">
        <v>2015</v>
      </c>
      <c r="AU69" s="116">
        <v>2015</v>
      </c>
      <c r="AV69" s="116">
        <v>2015</v>
      </c>
      <c r="AW69" s="116">
        <v>2015</v>
      </c>
      <c r="AX69" s="116">
        <v>2006</v>
      </c>
      <c r="AY69" s="116">
        <v>2006</v>
      </c>
      <c r="AZ69" s="116">
        <v>2016</v>
      </c>
      <c r="BA69" s="116">
        <v>2014</v>
      </c>
      <c r="BB69" s="116">
        <v>2011</v>
      </c>
      <c r="BC69" s="116">
        <v>2005</v>
      </c>
      <c r="BD69" s="116">
        <v>2015</v>
      </c>
    </row>
    <row r="70" spans="1:56">
      <c r="A70" s="91" t="s">
        <v>326</v>
      </c>
      <c r="B70" s="79" t="s">
        <v>399</v>
      </c>
      <c r="C70" s="115">
        <v>2015</v>
      </c>
      <c r="D70" s="115">
        <v>2015</v>
      </c>
      <c r="E70" s="115">
        <v>2010</v>
      </c>
      <c r="F70" s="115">
        <v>2010</v>
      </c>
      <c r="G70" s="115">
        <v>2015</v>
      </c>
      <c r="H70" s="115">
        <v>2015</v>
      </c>
      <c r="I70" s="129" t="s">
        <v>60</v>
      </c>
      <c r="J70" s="116">
        <v>2015</v>
      </c>
      <c r="K70" s="116">
        <v>2015</v>
      </c>
      <c r="L70" s="129">
        <v>2014</v>
      </c>
      <c r="M70" s="116">
        <v>2016</v>
      </c>
      <c r="N70" s="116">
        <v>2016</v>
      </c>
      <c r="O70" s="116">
        <v>2014</v>
      </c>
      <c r="P70" s="116">
        <v>2006</v>
      </c>
      <c r="Q70" s="116">
        <v>2015</v>
      </c>
      <c r="R70" s="116">
        <v>2015</v>
      </c>
      <c r="S70" s="168">
        <v>2015</v>
      </c>
      <c r="T70" s="116" t="s">
        <v>60</v>
      </c>
      <c r="U70" s="116" t="s">
        <v>60</v>
      </c>
      <c r="V70" s="116">
        <v>2016</v>
      </c>
      <c r="W70" s="116">
        <v>2016</v>
      </c>
      <c r="X70" s="168">
        <v>2015</v>
      </c>
      <c r="Y70" s="168">
        <v>2015</v>
      </c>
      <c r="Z70" s="116">
        <v>2015</v>
      </c>
      <c r="AA70" s="116">
        <v>2016</v>
      </c>
      <c r="AB70" s="116">
        <v>2013</v>
      </c>
      <c r="AC70" s="116">
        <v>2014</v>
      </c>
      <c r="AD70" s="116">
        <v>2014</v>
      </c>
      <c r="AE70" s="116">
        <v>2015</v>
      </c>
      <c r="AF70" s="116">
        <v>2015</v>
      </c>
      <c r="AG70" s="116">
        <v>2015</v>
      </c>
      <c r="AH70" s="132" t="s">
        <v>60</v>
      </c>
      <c r="AI70" s="116">
        <v>2015</v>
      </c>
      <c r="AJ70" s="116">
        <v>2015</v>
      </c>
      <c r="AK70" s="116">
        <v>2000</v>
      </c>
      <c r="AL70" s="165" t="s">
        <v>60</v>
      </c>
      <c r="AM70" s="124">
        <v>2016</v>
      </c>
      <c r="AN70" s="124">
        <v>2016</v>
      </c>
      <c r="AO70" s="116">
        <v>2013</v>
      </c>
      <c r="AP70" s="116">
        <v>2015</v>
      </c>
      <c r="AQ70" s="116">
        <v>2014</v>
      </c>
      <c r="AR70" s="116">
        <v>2015</v>
      </c>
      <c r="AS70" s="116">
        <v>2016</v>
      </c>
      <c r="AT70" s="116">
        <v>2015</v>
      </c>
      <c r="AU70" s="116">
        <v>2015</v>
      </c>
      <c r="AV70" s="116">
        <v>2015</v>
      </c>
      <c r="AW70" s="116">
        <v>2015</v>
      </c>
      <c r="AX70" s="116">
        <v>2006</v>
      </c>
      <c r="AY70" s="116">
        <v>2006</v>
      </c>
      <c r="AZ70" s="116">
        <v>2016</v>
      </c>
      <c r="BA70" s="116">
        <v>2014</v>
      </c>
      <c r="BB70" s="116">
        <v>2011</v>
      </c>
      <c r="BC70" s="116">
        <v>2005</v>
      </c>
      <c r="BD70" s="116">
        <v>2015</v>
      </c>
    </row>
    <row r="71" spans="1:56">
      <c r="A71" s="91" t="s">
        <v>327</v>
      </c>
      <c r="B71" s="79" t="s">
        <v>400</v>
      </c>
      <c r="C71" s="115">
        <v>2015</v>
      </c>
      <c r="D71" s="115">
        <v>2015</v>
      </c>
      <c r="E71" s="115">
        <v>2010</v>
      </c>
      <c r="F71" s="115">
        <v>2010</v>
      </c>
      <c r="G71" s="115">
        <v>2015</v>
      </c>
      <c r="H71" s="115">
        <v>2015</v>
      </c>
      <c r="I71" s="129" t="s">
        <v>60</v>
      </c>
      <c r="J71" s="116">
        <v>2015</v>
      </c>
      <c r="K71" s="116">
        <v>2015</v>
      </c>
      <c r="L71" s="129">
        <v>2014</v>
      </c>
      <c r="M71" s="116">
        <v>2016</v>
      </c>
      <c r="N71" s="116">
        <v>2016</v>
      </c>
      <c r="O71" s="116">
        <v>2014</v>
      </c>
      <c r="P71" s="116">
        <v>2006</v>
      </c>
      <c r="Q71" s="116">
        <v>2015</v>
      </c>
      <c r="R71" s="116">
        <v>2015</v>
      </c>
      <c r="S71" s="168">
        <v>2015</v>
      </c>
      <c r="T71" s="116" t="s">
        <v>60</v>
      </c>
      <c r="U71" s="116" t="s">
        <v>60</v>
      </c>
      <c r="V71" s="116">
        <v>2016</v>
      </c>
      <c r="W71" s="116">
        <v>2016</v>
      </c>
      <c r="X71" s="168">
        <v>2015</v>
      </c>
      <c r="Y71" s="168">
        <v>2015</v>
      </c>
      <c r="Z71" s="116">
        <v>2015</v>
      </c>
      <c r="AA71" s="116">
        <v>2016</v>
      </c>
      <c r="AB71" s="116">
        <v>2013</v>
      </c>
      <c r="AC71" s="116">
        <v>2014</v>
      </c>
      <c r="AD71" s="116">
        <v>2014</v>
      </c>
      <c r="AE71" s="116">
        <v>2015</v>
      </c>
      <c r="AF71" s="116">
        <v>2015</v>
      </c>
      <c r="AG71" s="116">
        <v>2015</v>
      </c>
      <c r="AH71" s="132" t="s">
        <v>60</v>
      </c>
      <c r="AI71" s="116">
        <v>2015</v>
      </c>
      <c r="AJ71" s="116">
        <v>2015</v>
      </c>
      <c r="AK71" s="116">
        <v>2000</v>
      </c>
      <c r="AL71" s="165" t="s">
        <v>60</v>
      </c>
      <c r="AM71" s="124">
        <v>2016</v>
      </c>
      <c r="AN71" s="124">
        <v>2016</v>
      </c>
      <c r="AO71" s="116">
        <v>2013</v>
      </c>
      <c r="AP71" s="116">
        <v>2015</v>
      </c>
      <c r="AQ71" s="116">
        <v>2014</v>
      </c>
      <c r="AR71" s="116">
        <v>2015</v>
      </c>
      <c r="AS71" s="116">
        <v>2016</v>
      </c>
      <c r="AT71" s="116">
        <v>2015</v>
      </c>
      <c r="AU71" s="116">
        <v>2015</v>
      </c>
      <c r="AV71" s="116">
        <v>2015</v>
      </c>
      <c r="AW71" s="116">
        <v>2015</v>
      </c>
      <c r="AX71" s="116">
        <v>2006</v>
      </c>
      <c r="AY71" s="116">
        <v>2006</v>
      </c>
      <c r="AZ71" s="116">
        <v>2016</v>
      </c>
      <c r="BA71" s="116">
        <v>2014</v>
      </c>
      <c r="BB71" s="116">
        <v>2011</v>
      </c>
      <c r="BC71" s="116">
        <v>2005</v>
      </c>
      <c r="BD71" s="116">
        <v>2015</v>
      </c>
    </row>
    <row r="72" spans="1:56">
      <c r="A72" s="91" t="s">
        <v>738</v>
      </c>
      <c r="B72" s="79" t="s">
        <v>401</v>
      </c>
      <c r="C72" s="115">
        <v>2015</v>
      </c>
      <c r="D72" s="115">
        <v>2015</v>
      </c>
      <c r="E72" s="115">
        <v>2010</v>
      </c>
      <c r="F72" s="115">
        <v>2010</v>
      </c>
      <c r="G72" s="115">
        <v>2015</v>
      </c>
      <c r="H72" s="115">
        <v>2015</v>
      </c>
      <c r="I72" s="130">
        <v>2015</v>
      </c>
      <c r="J72" s="116">
        <v>2015</v>
      </c>
      <c r="K72" s="116">
        <v>2015</v>
      </c>
      <c r="L72" s="129">
        <v>2014</v>
      </c>
      <c r="M72" s="116">
        <v>2016</v>
      </c>
      <c r="N72" s="116">
        <v>2016</v>
      </c>
      <c r="O72" s="116">
        <v>2005</v>
      </c>
      <c r="P72" s="116">
        <v>2006</v>
      </c>
      <c r="Q72" s="116">
        <v>2015</v>
      </c>
      <c r="R72" s="116">
        <v>2014</v>
      </c>
      <c r="S72" s="116">
        <v>2014</v>
      </c>
      <c r="T72" s="116">
        <v>2015</v>
      </c>
      <c r="U72" s="116">
        <v>2015</v>
      </c>
      <c r="V72" s="116">
        <v>2016</v>
      </c>
      <c r="W72" s="116">
        <v>2016</v>
      </c>
      <c r="X72" s="116">
        <v>2014</v>
      </c>
      <c r="Y72" s="116">
        <v>2014</v>
      </c>
      <c r="Z72" s="116">
        <v>2015</v>
      </c>
      <c r="AA72" s="116">
        <v>2016</v>
      </c>
      <c r="AB72" s="116">
        <v>2013</v>
      </c>
      <c r="AC72" s="116">
        <v>2014</v>
      </c>
      <c r="AD72" s="116">
        <v>2014</v>
      </c>
      <c r="AE72" s="116">
        <v>2015</v>
      </c>
      <c r="AF72" s="116">
        <v>2015</v>
      </c>
      <c r="AG72" s="116">
        <v>2015</v>
      </c>
      <c r="AH72" s="132">
        <v>2015</v>
      </c>
      <c r="AI72" s="116">
        <v>2015</v>
      </c>
      <c r="AJ72" s="116">
        <v>2014</v>
      </c>
      <c r="AK72" s="116">
        <v>2015</v>
      </c>
      <c r="AL72" s="165" t="s">
        <v>60</v>
      </c>
      <c r="AM72" s="124">
        <v>2016</v>
      </c>
      <c r="AN72" s="124">
        <v>2016</v>
      </c>
      <c r="AO72" s="116">
        <v>2013</v>
      </c>
      <c r="AP72" s="116">
        <v>2015</v>
      </c>
      <c r="AQ72" s="116">
        <v>2015</v>
      </c>
      <c r="AR72" s="116">
        <v>2015</v>
      </c>
      <c r="AS72" s="116">
        <v>2012</v>
      </c>
      <c r="AT72" s="116">
        <v>2015</v>
      </c>
      <c r="AU72" s="116">
        <v>2015</v>
      </c>
      <c r="AV72" s="116">
        <v>2016</v>
      </c>
      <c r="AW72" s="116">
        <v>2016</v>
      </c>
      <c r="AX72" s="116">
        <v>2015</v>
      </c>
      <c r="AY72" s="116">
        <v>2006</v>
      </c>
      <c r="AZ72" s="116">
        <v>2016</v>
      </c>
      <c r="BA72" s="116">
        <v>2014</v>
      </c>
      <c r="BB72" s="116">
        <v>2011</v>
      </c>
      <c r="BC72" s="116">
        <v>2015</v>
      </c>
      <c r="BD72" s="116">
        <v>2015</v>
      </c>
    </row>
    <row r="73" spans="1:56">
      <c r="A73" s="91" t="s">
        <v>328</v>
      </c>
      <c r="B73" s="79" t="s">
        <v>402</v>
      </c>
      <c r="C73" s="115">
        <v>2015</v>
      </c>
      <c r="D73" s="115">
        <v>2015</v>
      </c>
      <c r="E73" s="115">
        <v>2010</v>
      </c>
      <c r="F73" s="115">
        <v>2010</v>
      </c>
      <c r="G73" s="115">
        <v>2015</v>
      </c>
      <c r="H73" s="115">
        <v>2015</v>
      </c>
      <c r="I73" s="130">
        <v>2015</v>
      </c>
      <c r="J73" s="116">
        <v>2015</v>
      </c>
      <c r="K73" s="116">
        <v>2015</v>
      </c>
      <c r="L73" s="129">
        <v>2014</v>
      </c>
      <c r="M73" s="116">
        <v>2016</v>
      </c>
      <c r="N73" s="116">
        <v>2016</v>
      </c>
      <c r="O73" s="116">
        <v>2005</v>
      </c>
      <c r="P73" s="116">
        <v>2006</v>
      </c>
      <c r="Q73" s="116">
        <v>2015</v>
      </c>
      <c r="R73" s="116">
        <v>2014</v>
      </c>
      <c r="S73" s="116">
        <v>2014</v>
      </c>
      <c r="T73" s="116">
        <v>2015</v>
      </c>
      <c r="U73" s="116">
        <v>2015</v>
      </c>
      <c r="V73" s="116">
        <v>2016</v>
      </c>
      <c r="W73" s="116">
        <v>2016</v>
      </c>
      <c r="X73" s="116">
        <v>2014</v>
      </c>
      <c r="Y73" s="116">
        <v>2014</v>
      </c>
      <c r="Z73" s="116">
        <v>2015</v>
      </c>
      <c r="AA73" s="116">
        <v>2016</v>
      </c>
      <c r="AB73" s="116">
        <v>2013</v>
      </c>
      <c r="AC73" s="116">
        <v>2014</v>
      </c>
      <c r="AD73" s="116">
        <v>2014</v>
      </c>
      <c r="AE73" s="116">
        <v>2015</v>
      </c>
      <c r="AF73" s="116">
        <v>2015</v>
      </c>
      <c r="AG73" s="116">
        <v>2015</v>
      </c>
      <c r="AH73" s="132">
        <v>2015</v>
      </c>
      <c r="AI73" s="116">
        <v>2015</v>
      </c>
      <c r="AJ73" s="116">
        <v>2014</v>
      </c>
      <c r="AK73" s="116">
        <v>2015</v>
      </c>
      <c r="AL73" s="165" t="s">
        <v>60</v>
      </c>
      <c r="AM73" s="124">
        <v>2016</v>
      </c>
      <c r="AN73" s="124">
        <v>2016</v>
      </c>
      <c r="AO73" s="116">
        <v>2013</v>
      </c>
      <c r="AP73" s="116">
        <v>2015</v>
      </c>
      <c r="AQ73" s="116">
        <v>2015</v>
      </c>
      <c r="AR73" s="116">
        <v>2015</v>
      </c>
      <c r="AS73" s="116">
        <v>2012</v>
      </c>
      <c r="AT73" s="116">
        <v>2015</v>
      </c>
      <c r="AU73" s="116">
        <v>2015</v>
      </c>
      <c r="AV73" s="116">
        <v>2016</v>
      </c>
      <c r="AW73" s="116">
        <v>2016</v>
      </c>
      <c r="AX73" s="116">
        <v>2015</v>
      </c>
      <c r="AY73" s="116">
        <v>2006</v>
      </c>
      <c r="AZ73" s="116">
        <v>2016</v>
      </c>
      <c r="BA73" s="116">
        <v>2014</v>
      </c>
      <c r="BB73" s="116">
        <v>2011</v>
      </c>
      <c r="BC73" s="116">
        <v>2015</v>
      </c>
      <c r="BD73" s="116">
        <v>2015</v>
      </c>
    </row>
    <row r="74" spans="1:56">
      <c r="A74" s="91" t="s">
        <v>329</v>
      </c>
      <c r="B74" s="79" t="s">
        <v>403</v>
      </c>
      <c r="C74" s="115">
        <v>2015</v>
      </c>
      <c r="D74" s="115">
        <v>2015</v>
      </c>
      <c r="E74" s="115">
        <v>2010</v>
      </c>
      <c r="F74" s="115">
        <v>2010</v>
      </c>
      <c r="G74" s="115">
        <v>2015</v>
      </c>
      <c r="H74" s="115">
        <v>2015</v>
      </c>
      <c r="I74" s="130">
        <v>2015</v>
      </c>
      <c r="J74" s="116">
        <v>2015</v>
      </c>
      <c r="K74" s="116">
        <v>2015</v>
      </c>
      <c r="L74" s="129">
        <v>2014</v>
      </c>
      <c r="M74" s="116">
        <v>2016</v>
      </c>
      <c r="N74" s="116">
        <v>2016</v>
      </c>
      <c r="O74" s="116">
        <v>2005</v>
      </c>
      <c r="P74" s="116">
        <v>2006</v>
      </c>
      <c r="Q74" s="116">
        <v>2015</v>
      </c>
      <c r="R74" s="116">
        <v>2014</v>
      </c>
      <c r="S74" s="116">
        <v>2014</v>
      </c>
      <c r="T74" s="116">
        <v>2015</v>
      </c>
      <c r="U74" s="116">
        <v>2015</v>
      </c>
      <c r="V74" s="116">
        <v>2016</v>
      </c>
      <c r="W74" s="116">
        <v>2016</v>
      </c>
      <c r="X74" s="116">
        <v>2014</v>
      </c>
      <c r="Y74" s="116">
        <v>2014</v>
      </c>
      <c r="Z74" s="116">
        <v>2015</v>
      </c>
      <c r="AA74" s="116">
        <v>2016</v>
      </c>
      <c r="AB74" s="116">
        <v>2013</v>
      </c>
      <c r="AC74" s="116">
        <v>2014</v>
      </c>
      <c r="AD74" s="116">
        <v>2014</v>
      </c>
      <c r="AE74" s="116">
        <v>2015</v>
      </c>
      <c r="AF74" s="116">
        <v>2015</v>
      </c>
      <c r="AG74" s="116">
        <v>2015</v>
      </c>
      <c r="AH74" s="132">
        <v>2015</v>
      </c>
      <c r="AI74" s="116">
        <v>2015</v>
      </c>
      <c r="AJ74" s="116">
        <v>2014</v>
      </c>
      <c r="AK74" s="116">
        <v>2015</v>
      </c>
      <c r="AL74" s="165" t="s">
        <v>60</v>
      </c>
      <c r="AM74" s="124">
        <v>2016</v>
      </c>
      <c r="AN74" s="124">
        <v>2016</v>
      </c>
      <c r="AO74" s="116">
        <v>2013</v>
      </c>
      <c r="AP74" s="116">
        <v>2015</v>
      </c>
      <c r="AQ74" s="116">
        <v>2015</v>
      </c>
      <c r="AR74" s="116">
        <v>2015</v>
      </c>
      <c r="AS74" s="116">
        <v>2012</v>
      </c>
      <c r="AT74" s="116">
        <v>2015</v>
      </c>
      <c r="AU74" s="116">
        <v>2015</v>
      </c>
      <c r="AV74" s="116">
        <v>2016</v>
      </c>
      <c r="AW74" s="116">
        <v>2016</v>
      </c>
      <c r="AX74" s="116">
        <v>2015</v>
      </c>
      <c r="AY74" s="116">
        <v>2006</v>
      </c>
      <c r="AZ74" s="116">
        <v>2016</v>
      </c>
      <c r="BA74" s="116">
        <v>2014</v>
      </c>
      <c r="BB74" s="116">
        <v>2011</v>
      </c>
      <c r="BC74" s="116">
        <v>2015</v>
      </c>
      <c r="BD74" s="116">
        <v>2015</v>
      </c>
    </row>
    <row r="75" spans="1:56">
      <c r="A75" s="91" t="s">
        <v>739</v>
      </c>
      <c r="B75" s="79" t="s">
        <v>404</v>
      </c>
      <c r="C75" s="115">
        <v>2015</v>
      </c>
      <c r="D75" s="115">
        <v>2015</v>
      </c>
      <c r="E75" s="115">
        <v>2010</v>
      </c>
      <c r="F75" s="115">
        <v>2010</v>
      </c>
      <c r="G75" s="115">
        <v>2015</v>
      </c>
      <c r="H75" s="115">
        <v>2015</v>
      </c>
      <c r="I75" s="130">
        <v>2015</v>
      </c>
      <c r="J75" s="116">
        <v>2015</v>
      </c>
      <c r="K75" s="116">
        <v>2015</v>
      </c>
      <c r="L75" s="129">
        <v>2014</v>
      </c>
      <c r="M75" s="116">
        <v>2016</v>
      </c>
      <c r="N75" s="116">
        <v>2016</v>
      </c>
      <c r="O75" s="116">
        <v>2005</v>
      </c>
      <c r="P75" s="116">
        <v>2006</v>
      </c>
      <c r="Q75" s="116">
        <v>2015</v>
      </c>
      <c r="R75" s="116">
        <v>2014</v>
      </c>
      <c r="S75" s="116">
        <v>2014</v>
      </c>
      <c r="T75" s="116">
        <v>2015</v>
      </c>
      <c r="U75" s="116">
        <v>2015</v>
      </c>
      <c r="V75" s="116">
        <v>2016</v>
      </c>
      <c r="W75" s="116">
        <v>2016</v>
      </c>
      <c r="X75" s="116">
        <v>2014</v>
      </c>
      <c r="Y75" s="116">
        <v>2014</v>
      </c>
      <c r="Z75" s="116">
        <v>2015</v>
      </c>
      <c r="AA75" s="116">
        <v>2016</v>
      </c>
      <c r="AB75" s="116">
        <v>2013</v>
      </c>
      <c r="AC75" s="116">
        <v>2014</v>
      </c>
      <c r="AD75" s="116">
        <v>2014</v>
      </c>
      <c r="AE75" s="116">
        <v>2015</v>
      </c>
      <c r="AF75" s="116">
        <v>2015</v>
      </c>
      <c r="AG75" s="116">
        <v>2015</v>
      </c>
      <c r="AH75" s="132">
        <v>2015</v>
      </c>
      <c r="AI75" s="116">
        <v>2015</v>
      </c>
      <c r="AJ75" s="116">
        <v>2014</v>
      </c>
      <c r="AK75" s="116">
        <v>2015</v>
      </c>
      <c r="AL75" s="165" t="s">
        <v>60</v>
      </c>
      <c r="AM75" s="124">
        <v>2016</v>
      </c>
      <c r="AN75" s="124">
        <v>2016</v>
      </c>
      <c r="AO75" s="116">
        <v>2013</v>
      </c>
      <c r="AP75" s="116">
        <v>2015</v>
      </c>
      <c r="AQ75" s="116">
        <v>2015</v>
      </c>
      <c r="AR75" s="116">
        <v>2015</v>
      </c>
      <c r="AS75" s="116">
        <v>2012</v>
      </c>
      <c r="AT75" s="116">
        <v>2015</v>
      </c>
      <c r="AU75" s="116">
        <v>2015</v>
      </c>
      <c r="AV75" s="116">
        <v>2016</v>
      </c>
      <c r="AW75" s="116">
        <v>2016</v>
      </c>
      <c r="AX75" s="116">
        <v>2015</v>
      </c>
      <c r="AY75" s="116">
        <v>2006</v>
      </c>
      <c r="AZ75" s="116">
        <v>2016</v>
      </c>
      <c r="BA75" s="116">
        <v>2014</v>
      </c>
      <c r="BB75" s="116">
        <v>2011</v>
      </c>
      <c r="BC75" s="116">
        <v>2015</v>
      </c>
      <c r="BD75" s="116">
        <v>2015</v>
      </c>
    </row>
    <row r="76" spans="1:56">
      <c r="A76" s="91" t="s">
        <v>740</v>
      </c>
      <c r="B76" s="79" t="s">
        <v>405</v>
      </c>
      <c r="C76" s="115">
        <v>2015</v>
      </c>
      <c r="D76" s="115">
        <v>2015</v>
      </c>
      <c r="E76" s="115">
        <v>2010</v>
      </c>
      <c r="F76" s="115">
        <v>2010</v>
      </c>
      <c r="G76" s="115">
        <v>2015</v>
      </c>
      <c r="H76" s="115">
        <v>2015</v>
      </c>
      <c r="I76" s="130">
        <v>2015</v>
      </c>
      <c r="J76" s="116">
        <v>2015</v>
      </c>
      <c r="K76" s="116">
        <v>2015</v>
      </c>
      <c r="L76" s="129">
        <v>2014</v>
      </c>
      <c r="M76" s="116">
        <v>2016</v>
      </c>
      <c r="N76" s="116">
        <v>2016</v>
      </c>
      <c r="O76" s="116">
        <v>2005</v>
      </c>
      <c r="P76" s="116">
        <v>2006</v>
      </c>
      <c r="Q76" s="116">
        <v>2015</v>
      </c>
      <c r="R76" s="116">
        <v>2014</v>
      </c>
      <c r="S76" s="116">
        <v>2014</v>
      </c>
      <c r="T76" s="116">
        <v>2015</v>
      </c>
      <c r="U76" s="116">
        <v>2015</v>
      </c>
      <c r="V76" s="116">
        <v>2016</v>
      </c>
      <c r="W76" s="116">
        <v>2016</v>
      </c>
      <c r="X76" s="116">
        <v>2014</v>
      </c>
      <c r="Y76" s="116">
        <v>2014</v>
      </c>
      <c r="Z76" s="116">
        <v>2015</v>
      </c>
      <c r="AA76" s="116">
        <v>2016</v>
      </c>
      <c r="AB76" s="116">
        <v>2013</v>
      </c>
      <c r="AC76" s="116">
        <v>2014</v>
      </c>
      <c r="AD76" s="116">
        <v>2014</v>
      </c>
      <c r="AE76" s="116">
        <v>2015</v>
      </c>
      <c r="AF76" s="116">
        <v>2015</v>
      </c>
      <c r="AG76" s="116">
        <v>2015</v>
      </c>
      <c r="AH76" s="132">
        <v>2015</v>
      </c>
      <c r="AI76" s="116">
        <v>2015</v>
      </c>
      <c r="AJ76" s="116">
        <v>2014</v>
      </c>
      <c r="AK76" s="116">
        <v>2015</v>
      </c>
      <c r="AL76" s="165" t="s">
        <v>60</v>
      </c>
      <c r="AM76" s="124">
        <v>2016</v>
      </c>
      <c r="AN76" s="124">
        <v>2016</v>
      </c>
      <c r="AO76" s="116">
        <v>2013</v>
      </c>
      <c r="AP76" s="116">
        <v>2015</v>
      </c>
      <c r="AQ76" s="116">
        <v>2015</v>
      </c>
      <c r="AR76" s="116">
        <v>2015</v>
      </c>
      <c r="AS76" s="116">
        <v>2012</v>
      </c>
      <c r="AT76" s="116">
        <v>2015</v>
      </c>
      <c r="AU76" s="116">
        <v>2015</v>
      </c>
      <c r="AV76" s="116">
        <v>2016</v>
      </c>
      <c r="AW76" s="116">
        <v>2016</v>
      </c>
      <c r="AX76" s="116">
        <v>2015</v>
      </c>
      <c r="AY76" s="116">
        <v>2006</v>
      </c>
      <c r="AZ76" s="116">
        <v>2016</v>
      </c>
      <c r="BA76" s="116">
        <v>2014</v>
      </c>
      <c r="BB76" s="116">
        <v>2011</v>
      </c>
      <c r="BC76" s="116">
        <v>2015</v>
      </c>
      <c r="BD76" s="116">
        <v>2015</v>
      </c>
    </row>
    <row r="77" spans="1:56">
      <c r="A77" s="91" t="s">
        <v>330</v>
      </c>
      <c r="B77" s="79" t="s">
        <v>406</v>
      </c>
      <c r="C77" s="115">
        <v>2015</v>
      </c>
      <c r="D77" s="115">
        <v>2015</v>
      </c>
      <c r="E77" s="115">
        <v>2010</v>
      </c>
      <c r="F77" s="115">
        <v>2010</v>
      </c>
      <c r="G77" s="115">
        <v>2015</v>
      </c>
      <c r="H77" s="115">
        <v>2015</v>
      </c>
      <c r="I77" s="130">
        <v>2015</v>
      </c>
      <c r="J77" s="116">
        <v>2015</v>
      </c>
      <c r="K77" s="116">
        <v>2015</v>
      </c>
      <c r="L77" s="129">
        <v>2014</v>
      </c>
      <c r="M77" s="116">
        <v>2016</v>
      </c>
      <c r="N77" s="116">
        <v>2016</v>
      </c>
      <c r="O77" s="116">
        <v>2005</v>
      </c>
      <c r="P77" s="116">
        <v>2006</v>
      </c>
      <c r="Q77" s="116">
        <v>2015</v>
      </c>
      <c r="R77" s="116">
        <v>2014</v>
      </c>
      <c r="S77" s="116">
        <v>2014</v>
      </c>
      <c r="T77" s="116">
        <v>2015</v>
      </c>
      <c r="U77" s="116">
        <v>2015</v>
      </c>
      <c r="V77" s="116">
        <v>2016</v>
      </c>
      <c r="W77" s="116">
        <v>2016</v>
      </c>
      <c r="X77" s="116">
        <v>2014</v>
      </c>
      <c r="Y77" s="116">
        <v>2014</v>
      </c>
      <c r="Z77" s="116">
        <v>2015</v>
      </c>
      <c r="AA77" s="116">
        <v>2016</v>
      </c>
      <c r="AB77" s="116">
        <v>2013</v>
      </c>
      <c r="AC77" s="116">
        <v>2014</v>
      </c>
      <c r="AD77" s="116">
        <v>2014</v>
      </c>
      <c r="AE77" s="116">
        <v>2015</v>
      </c>
      <c r="AF77" s="116">
        <v>2015</v>
      </c>
      <c r="AG77" s="116">
        <v>2015</v>
      </c>
      <c r="AH77" s="132">
        <v>2015</v>
      </c>
      <c r="AI77" s="116">
        <v>2015</v>
      </c>
      <c r="AJ77" s="116">
        <v>2014</v>
      </c>
      <c r="AK77" s="116">
        <v>2015</v>
      </c>
      <c r="AL77" s="165" t="s">
        <v>60</v>
      </c>
      <c r="AM77" s="124">
        <v>2016</v>
      </c>
      <c r="AN77" s="124">
        <v>2016</v>
      </c>
      <c r="AO77" s="116">
        <v>2013</v>
      </c>
      <c r="AP77" s="116">
        <v>2015</v>
      </c>
      <c r="AQ77" s="116">
        <v>2015</v>
      </c>
      <c r="AR77" s="116">
        <v>2015</v>
      </c>
      <c r="AS77" s="116">
        <v>2012</v>
      </c>
      <c r="AT77" s="116">
        <v>2015</v>
      </c>
      <c r="AU77" s="116">
        <v>2015</v>
      </c>
      <c r="AV77" s="116">
        <v>2016</v>
      </c>
      <c r="AW77" s="116">
        <v>2016</v>
      </c>
      <c r="AX77" s="116">
        <v>2015</v>
      </c>
      <c r="AY77" s="116">
        <v>2006</v>
      </c>
      <c r="AZ77" s="116">
        <v>2016</v>
      </c>
      <c r="BA77" s="116">
        <v>2014</v>
      </c>
      <c r="BB77" s="116">
        <v>2011</v>
      </c>
      <c r="BC77" s="116">
        <v>2015</v>
      </c>
      <c r="BD77" s="116">
        <v>2015</v>
      </c>
    </row>
    <row r="78" spans="1:56">
      <c r="A78" s="91" t="s">
        <v>741</v>
      </c>
      <c r="B78" s="79" t="s">
        <v>407</v>
      </c>
      <c r="C78" s="115">
        <v>2015</v>
      </c>
      <c r="D78" s="115">
        <v>2015</v>
      </c>
      <c r="E78" s="115">
        <v>2010</v>
      </c>
      <c r="F78" s="115">
        <v>2010</v>
      </c>
      <c r="G78" s="115">
        <v>2015</v>
      </c>
      <c r="H78" s="115">
        <v>2015</v>
      </c>
      <c r="I78" s="130">
        <v>2015</v>
      </c>
      <c r="J78" s="116">
        <v>2015</v>
      </c>
      <c r="K78" s="116">
        <v>2015</v>
      </c>
      <c r="L78" s="129">
        <v>2014</v>
      </c>
      <c r="M78" s="116">
        <v>2016</v>
      </c>
      <c r="N78" s="116">
        <v>2016</v>
      </c>
      <c r="O78" s="116">
        <v>2005</v>
      </c>
      <c r="P78" s="116">
        <v>2006</v>
      </c>
      <c r="Q78" s="116">
        <v>2015</v>
      </c>
      <c r="R78" s="116">
        <v>2014</v>
      </c>
      <c r="S78" s="116">
        <v>2014</v>
      </c>
      <c r="T78" s="116">
        <v>2015</v>
      </c>
      <c r="U78" s="116">
        <v>2015</v>
      </c>
      <c r="V78" s="116">
        <v>2016</v>
      </c>
      <c r="W78" s="116">
        <v>2016</v>
      </c>
      <c r="X78" s="116">
        <v>2014</v>
      </c>
      <c r="Y78" s="116">
        <v>2014</v>
      </c>
      <c r="Z78" s="116">
        <v>2015</v>
      </c>
      <c r="AA78" s="116">
        <v>2016</v>
      </c>
      <c r="AB78" s="116">
        <v>2013</v>
      </c>
      <c r="AC78" s="116">
        <v>2014</v>
      </c>
      <c r="AD78" s="116">
        <v>2014</v>
      </c>
      <c r="AE78" s="116">
        <v>2015</v>
      </c>
      <c r="AF78" s="116">
        <v>2015</v>
      </c>
      <c r="AG78" s="116">
        <v>2015</v>
      </c>
      <c r="AH78" s="132">
        <v>2015</v>
      </c>
      <c r="AI78" s="116">
        <v>2015</v>
      </c>
      <c r="AJ78" s="116">
        <v>2014</v>
      </c>
      <c r="AK78" s="116">
        <v>2015</v>
      </c>
      <c r="AL78" s="165" t="s">
        <v>60</v>
      </c>
      <c r="AM78" s="124">
        <v>2016</v>
      </c>
      <c r="AN78" s="124">
        <v>2016</v>
      </c>
      <c r="AO78" s="116">
        <v>2013</v>
      </c>
      <c r="AP78" s="116">
        <v>2015</v>
      </c>
      <c r="AQ78" s="116">
        <v>2015</v>
      </c>
      <c r="AR78" s="116">
        <v>2015</v>
      </c>
      <c r="AS78" s="116">
        <v>2012</v>
      </c>
      <c r="AT78" s="116">
        <v>2015</v>
      </c>
      <c r="AU78" s="116">
        <v>2015</v>
      </c>
      <c r="AV78" s="116">
        <v>2016</v>
      </c>
      <c r="AW78" s="116">
        <v>2016</v>
      </c>
      <c r="AX78" s="116">
        <v>2015</v>
      </c>
      <c r="AY78" s="116">
        <v>2006</v>
      </c>
      <c r="AZ78" s="116">
        <v>2016</v>
      </c>
      <c r="BA78" s="116">
        <v>2014</v>
      </c>
      <c r="BB78" s="116">
        <v>2011</v>
      </c>
      <c r="BC78" s="116">
        <v>2015</v>
      </c>
      <c r="BD78" s="116">
        <v>2015</v>
      </c>
    </row>
    <row r="79" spans="1:56">
      <c r="A79" s="91" t="s">
        <v>742</v>
      </c>
      <c r="B79" s="79" t="s">
        <v>408</v>
      </c>
      <c r="C79" s="115">
        <v>2015</v>
      </c>
      <c r="D79" s="115">
        <v>2015</v>
      </c>
      <c r="E79" s="115">
        <v>2010</v>
      </c>
      <c r="F79" s="115">
        <v>2010</v>
      </c>
      <c r="G79" s="115">
        <v>2015</v>
      </c>
      <c r="H79" s="115">
        <v>2015</v>
      </c>
      <c r="I79" s="130">
        <v>2015</v>
      </c>
      <c r="J79" s="116">
        <v>2015</v>
      </c>
      <c r="K79" s="116">
        <v>2015</v>
      </c>
      <c r="L79" s="129">
        <v>2014</v>
      </c>
      <c r="M79" s="116">
        <v>2016</v>
      </c>
      <c r="N79" s="116">
        <v>2016</v>
      </c>
      <c r="O79" s="116">
        <v>2005</v>
      </c>
      <c r="P79" s="116">
        <v>2006</v>
      </c>
      <c r="Q79" s="116">
        <v>2015</v>
      </c>
      <c r="R79" s="116">
        <v>2014</v>
      </c>
      <c r="S79" s="116">
        <v>2014</v>
      </c>
      <c r="T79" s="116">
        <v>2015</v>
      </c>
      <c r="U79" s="116">
        <v>2015</v>
      </c>
      <c r="V79" s="116">
        <v>2016</v>
      </c>
      <c r="W79" s="116">
        <v>2016</v>
      </c>
      <c r="X79" s="116">
        <v>2014</v>
      </c>
      <c r="Y79" s="116">
        <v>2014</v>
      </c>
      <c r="Z79" s="116">
        <v>2015</v>
      </c>
      <c r="AA79" s="116">
        <v>2016</v>
      </c>
      <c r="AB79" s="116">
        <v>2013</v>
      </c>
      <c r="AC79" s="116">
        <v>2014</v>
      </c>
      <c r="AD79" s="116">
        <v>2014</v>
      </c>
      <c r="AE79" s="116">
        <v>2015</v>
      </c>
      <c r="AF79" s="116">
        <v>2015</v>
      </c>
      <c r="AG79" s="116">
        <v>2015</v>
      </c>
      <c r="AH79" s="132">
        <v>2015</v>
      </c>
      <c r="AI79" s="116">
        <v>2015</v>
      </c>
      <c r="AJ79" s="116">
        <v>2014</v>
      </c>
      <c r="AK79" s="116">
        <v>2015</v>
      </c>
      <c r="AL79" s="165" t="s">
        <v>60</v>
      </c>
      <c r="AM79" s="124">
        <v>2016</v>
      </c>
      <c r="AN79" s="124">
        <v>2016</v>
      </c>
      <c r="AO79" s="116">
        <v>2013</v>
      </c>
      <c r="AP79" s="116">
        <v>2015</v>
      </c>
      <c r="AQ79" s="116">
        <v>2015</v>
      </c>
      <c r="AR79" s="116">
        <v>2015</v>
      </c>
      <c r="AS79" s="116">
        <v>2012</v>
      </c>
      <c r="AT79" s="116">
        <v>2015</v>
      </c>
      <c r="AU79" s="116">
        <v>2015</v>
      </c>
      <c r="AV79" s="116">
        <v>2016</v>
      </c>
      <c r="AW79" s="116">
        <v>2016</v>
      </c>
      <c r="AX79" s="116">
        <v>2015</v>
      </c>
      <c r="AY79" s="116">
        <v>2006</v>
      </c>
      <c r="AZ79" s="116">
        <v>2016</v>
      </c>
      <c r="BA79" s="116">
        <v>2014</v>
      </c>
      <c r="BB79" s="116">
        <v>2011</v>
      </c>
      <c r="BC79" s="116">
        <v>2015</v>
      </c>
      <c r="BD79" s="116">
        <v>2015</v>
      </c>
    </row>
    <row r="80" spans="1:56">
      <c r="A80" s="91" t="s">
        <v>743</v>
      </c>
      <c r="B80" s="79" t="s">
        <v>409</v>
      </c>
      <c r="C80" s="115">
        <v>2015</v>
      </c>
      <c r="D80" s="115">
        <v>2015</v>
      </c>
      <c r="E80" s="115">
        <v>2010</v>
      </c>
      <c r="F80" s="115">
        <v>2010</v>
      </c>
      <c r="G80" s="115">
        <v>2015</v>
      </c>
      <c r="H80" s="115">
        <v>2015</v>
      </c>
      <c r="I80" s="130">
        <v>2015</v>
      </c>
      <c r="J80" s="116">
        <v>2015</v>
      </c>
      <c r="K80" s="116">
        <v>2015</v>
      </c>
      <c r="L80" s="129">
        <v>2014</v>
      </c>
      <c r="M80" s="116">
        <v>2016</v>
      </c>
      <c r="N80" s="116">
        <v>2016</v>
      </c>
      <c r="O80" s="116">
        <v>2005</v>
      </c>
      <c r="P80" s="116">
        <v>2006</v>
      </c>
      <c r="Q80" s="116">
        <v>2015</v>
      </c>
      <c r="R80" s="116">
        <v>2014</v>
      </c>
      <c r="S80" s="116">
        <v>2014</v>
      </c>
      <c r="T80" s="116">
        <v>2015</v>
      </c>
      <c r="U80" s="116">
        <v>2015</v>
      </c>
      <c r="V80" s="116">
        <v>2016</v>
      </c>
      <c r="W80" s="116">
        <v>2016</v>
      </c>
      <c r="X80" s="116">
        <v>2014</v>
      </c>
      <c r="Y80" s="116">
        <v>2014</v>
      </c>
      <c r="Z80" s="116">
        <v>2015</v>
      </c>
      <c r="AA80" s="116">
        <v>2016</v>
      </c>
      <c r="AB80" s="116">
        <v>2013</v>
      </c>
      <c r="AC80" s="116">
        <v>2014</v>
      </c>
      <c r="AD80" s="116">
        <v>2014</v>
      </c>
      <c r="AE80" s="116">
        <v>2015</v>
      </c>
      <c r="AF80" s="116">
        <v>2015</v>
      </c>
      <c r="AG80" s="116">
        <v>2015</v>
      </c>
      <c r="AH80" s="132">
        <v>2015</v>
      </c>
      <c r="AI80" s="116">
        <v>2015</v>
      </c>
      <c r="AJ80" s="116">
        <v>2014</v>
      </c>
      <c r="AK80" s="116">
        <v>2015</v>
      </c>
      <c r="AL80" s="165" t="s">
        <v>60</v>
      </c>
      <c r="AM80" s="124">
        <v>2016</v>
      </c>
      <c r="AN80" s="124">
        <v>2016</v>
      </c>
      <c r="AO80" s="116">
        <v>2013</v>
      </c>
      <c r="AP80" s="116">
        <v>2015</v>
      </c>
      <c r="AQ80" s="116">
        <v>2015</v>
      </c>
      <c r="AR80" s="116">
        <v>2015</v>
      </c>
      <c r="AS80" s="116">
        <v>2012</v>
      </c>
      <c r="AT80" s="116">
        <v>2015</v>
      </c>
      <c r="AU80" s="116">
        <v>2015</v>
      </c>
      <c r="AV80" s="116">
        <v>2016</v>
      </c>
      <c r="AW80" s="116">
        <v>2016</v>
      </c>
      <c r="AX80" s="116">
        <v>2015</v>
      </c>
      <c r="AY80" s="116">
        <v>2006</v>
      </c>
      <c r="AZ80" s="116">
        <v>2016</v>
      </c>
      <c r="BA80" s="116">
        <v>2014</v>
      </c>
      <c r="BB80" s="116">
        <v>2011</v>
      </c>
      <c r="BC80" s="116">
        <v>2015</v>
      </c>
      <c r="BD80" s="116">
        <v>2015</v>
      </c>
    </row>
    <row r="81" spans="1:56">
      <c r="A81" s="91" t="s">
        <v>744</v>
      </c>
      <c r="B81" s="79" t="s">
        <v>410</v>
      </c>
      <c r="C81" s="115">
        <v>2015</v>
      </c>
      <c r="D81" s="115">
        <v>2015</v>
      </c>
      <c r="E81" s="115">
        <v>2010</v>
      </c>
      <c r="F81" s="115">
        <v>2010</v>
      </c>
      <c r="G81" s="115">
        <v>2015</v>
      </c>
      <c r="H81" s="115">
        <v>2015</v>
      </c>
      <c r="I81" s="130">
        <v>2015</v>
      </c>
      <c r="J81" s="116">
        <v>2015</v>
      </c>
      <c r="K81" s="116">
        <v>2015</v>
      </c>
      <c r="L81" s="129">
        <v>2014</v>
      </c>
      <c r="M81" s="116">
        <v>2016</v>
      </c>
      <c r="N81" s="116">
        <v>2016</v>
      </c>
      <c r="O81" s="116">
        <v>2005</v>
      </c>
      <c r="P81" s="116">
        <v>2006</v>
      </c>
      <c r="Q81" s="116">
        <v>2015</v>
      </c>
      <c r="R81" s="116">
        <v>2014</v>
      </c>
      <c r="S81" s="116">
        <v>2014</v>
      </c>
      <c r="T81" s="116">
        <v>2015</v>
      </c>
      <c r="U81" s="116">
        <v>2015</v>
      </c>
      <c r="V81" s="116">
        <v>2016</v>
      </c>
      <c r="W81" s="116">
        <v>2016</v>
      </c>
      <c r="X81" s="116">
        <v>2014</v>
      </c>
      <c r="Y81" s="116">
        <v>2014</v>
      </c>
      <c r="Z81" s="116">
        <v>2015</v>
      </c>
      <c r="AA81" s="116">
        <v>2016</v>
      </c>
      <c r="AB81" s="116">
        <v>2013</v>
      </c>
      <c r="AC81" s="116">
        <v>2014</v>
      </c>
      <c r="AD81" s="116">
        <v>2014</v>
      </c>
      <c r="AE81" s="116">
        <v>2015</v>
      </c>
      <c r="AF81" s="116">
        <v>2015</v>
      </c>
      <c r="AG81" s="116">
        <v>2015</v>
      </c>
      <c r="AH81" s="132">
        <v>2015</v>
      </c>
      <c r="AI81" s="116">
        <v>2015</v>
      </c>
      <c r="AJ81" s="116">
        <v>2014</v>
      </c>
      <c r="AK81" s="116">
        <v>2015</v>
      </c>
      <c r="AL81" s="165" t="s">
        <v>60</v>
      </c>
      <c r="AM81" s="124">
        <v>2016</v>
      </c>
      <c r="AN81" s="124">
        <v>2016</v>
      </c>
      <c r="AO81" s="116">
        <v>2013</v>
      </c>
      <c r="AP81" s="116">
        <v>2015</v>
      </c>
      <c r="AQ81" s="116">
        <v>2015</v>
      </c>
      <c r="AR81" s="116">
        <v>2015</v>
      </c>
      <c r="AS81" s="116">
        <v>2012</v>
      </c>
      <c r="AT81" s="116">
        <v>2015</v>
      </c>
      <c r="AU81" s="116">
        <v>2015</v>
      </c>
      <c r="AV81" s="116">
        <v>2016</v>
      </c>
      <c r="AW81" s="116">
        <v>2016</v>
      </c>
      <c r="AX81" s="116">
        <v>2015</v>
      </c>
      <c r="AY81" s="116">
        <v>2006</v>
      </c>
      <c r="AZ81" s="116">
        <v>2016</v>
      </c>
      <c r="BA81" s="116">
        <v>2014</v>
      </c>
      <c r="BB81" s="116">
        <v>2011</v>
      </c>
      <c r="BC81" s="116">
        <v>2015</v>
      </c>
      <c r="BD81" s="116">
        <v>2015</v>
      </c>
    </row>
    <row r="82" spans="1:56">
      <c r="A82" s="91" t="s">
        <v>745</v>
      </c>
      <c r="B82" s="79" t="s">
        <v>411</v>
      </c>
      <c r="C82" s="115">
        <v>2015</v>
      </c>
      <c r="D82" s="115">
        <v>2015</v>
      </c>
      <c r="E82" s="115">
        <v>2010</v>
      </c>
      <c r="F82" s="115">
        <v>2010</v>
      </c>
      <c r="G82" s="115">
        <v>2015</v>
      </c>
      <c r="H82" s="115">
        <v>2015</v>
      </c>
      <c r="I82" s="130">
        <v>2015</v>
      </c>
      <c r="J82" s="116">
        <v>2015</v>
      </c>
      <c r="K82" s="116">
        <v>2015</v>
      </c>
      <c r="L82" s="129">
        <v>2014</v>
      </c>
      <c r="M82" s="116">
        <v>2016</v>
      </c>
      <c r="N82" s="116">
        <v>2016</v>
      </c>
      <c r="O82" s="116">
        <v>2005</v>
      </c>
      <c r="P82" s="116">
        <v>2006</v>
      </c>
      <c r="Q82" s="116">
        <v>2015</v>
      </c>
      <c r="R82" s="116">
        <v>2014</v>
      </c>
      <c r="S82" s="116">
        <v>2014</v>
      </c>
      <c r="T82" s="116">
        <v>2015</v>
      </c>
      <c r="U82" s="116">
        <v>2015</v>
      </c>
      <c r="V82" s="116">
        <v>2016</v>
      </c>
      <c r="W82" s="116">
        <v>2016</v>
      </c>
      <c r="X82" s="116">
        <v>2014</v>
      </c>
      <c r="Y82" s="116">
        <v>2014</v>
      </c>
      <c r="Z82" s="116">
        <v>2015</v>
      </c>
      <c r="AA82" s="116">
        <v>2016</v>
      </c>
      <c r="AB82" s="116">
        <v>2013</v>
      </c>
      <c r="AC82" s="116">
        <v>2014</v>
      </c>
      <c r="AD82" s="116">
        <v>2014</v>
      </c>
      <c r="AE82" s="116">
        <v>2015</v>
      </c>
      <c r="AF82" s="116">
        <v>2015</v>
      </c>
      <c r="AG82" s="116">
        <v>2015</v>
      </c>
      <c r="AH82" s="132">
        <v>2015</v>
      </c>
      <c r="AI82" s="116">
        <v>2015</v>
      </c>
      <c r="AJ82" s="116">
        <v>2014</v>
      </c>
      <c r="AK82" s="116">
        <v>2015</v>
      </c>
      <c r="AL82" s="165" t="s">
        <v>60</v>
      </c>
      <c r="AM82" s="124">
        <v>2016</v>
      </c>
      <c r="AN82" s="124">
        <v>2016</v>
      </c>
      <c r="AO82" s="116">
        <v>2013</v>
      </c>
      <c r="AP82" s="116">
        <v>2015</v>
      </c>
      <c r="AQ82" s="116">
        <v>2015</v>
      </c>
      <c r="AR82" s="116">
        <v>2015</v>
      </c>
      <c r="AS82" s="116">
        <v>2012</v>
      </c>
      <c r="AT82" s="116">
        <v>2015</v>
      </c>
      <c r="AU82" s="116">
        <v>2015</v>
      </c>
      <c r="AV82" s="116">
        <v>2016</v>
      </c>
      <c r="AW82" s="116">
        <v>2016</v>
      </c>
      <c r="AX82" s="116">
        <v>2015</v>
      </c>
      <c r="AY82" s="116">
        <v>2006</v>
      </c>
      <c r="AZ82" s="116">
        <v>2016</v>
      </c>
      <c r="BA82" s="116">
        <v>2014</v>
      </c>
      <c r="BB82" s="116">
        <v>2011</v>
      </c>
      <c r="BC82" s="116">
        <v>2015</v>
      </c>
      <c r="BD82" s="116">
        <v>2015</v>
      </c>
    </row>
    <row r="83" spans="1:56">
      <c r="A83" s="91" t="s">
        <v>331</v>
      </c>
      <c r="B83" s="79" t="s">
        <v>412</v>
      </c>
      <c r="C83" s="115">
        <v>2015</v>
      </c>
      <c r="D83" s="115">
        <v>2015</v>
      </c>
      <c r="E83" s="115">
        <v>2010</v>
      </c>
      <c r="F83" s="115">
        <v>2010</v>
      </c>
      <c r="G83" s="115">
        <v>2015</v>
      </c>
      <c r="H83" s="115">
        <v>2015</v>
      </c>
      <c r="I83" s="130">
        <v>2015</v>
      </c>
      <c r="J83" s="116">
        <v>2015</v>
      </c>
      <c r="K83" s="116">
        <v>2015</v>
      </c>
      <c r="L83" s="129">
        <v>2014</v>
      </c>
      <c r="M83" s="116">
        <v>2016</v>
      </c>
      <c r="N83" s="116">
        <v>2016</v>
      </c>
      <c r="O83" s="116">
        <v>2005</v>
      </c>
      <c r="P83" s="116">
        <v>2006</v>
      </c>
      <c r="Q83" s="116">
        <v>2015</v>
      </c>
      <c r="R83" s="116">
        <v>2014</v>
      </c>
      <c r="S83" s="116">
        <v>2014</v>
      </c>
      <c r="T83" s="116">
        <v>2015</v>
      </c>
      <c r="U83" s="116">
        <v>2015</v>
      </c>
      <c r="V83" s="116">
        <v>2016</v>
      </c>
      <c r="W83" s="116">
        <v>2016</v>
      </c>
      <c r="X83" s="116">
        <v>2014</v>
      </c>
      <c r="Y83" s="116">
        <v>2014</v>
      </c>
      <c r="Z83" s="116">
        <v>2015</v>
      </c>
      <c r="AA83" s="116">
        <v>2016</v>
      </c>
      <c r="AB83" s="116">
        <v>2013</v>
      </c>
      <c r="AC83" s="116">
        <v>2014</v>
      </c>
      <c r="AD83" s="116">
        <v>2014</v>
      </c>
      <c r="AE83" s="116">
        <v>2015</v>
      </c>
      <c r="AF83" s="116">
        <v>2015</v>
      </c>
      <c r="AG83" s="116">
        <v>2015</v>
      </c>
      <c r="AH83" s="132">
        <v>2015</v>
      </c>
      <c r="AI83" s="116">
        <v>2015</v>
      </c>
      <c r="AJ83" s="116">
        <v>2014</v>
      </c>
      <c r="AK83" s="116">
        <v>2015</v>
      </c>
      <c r="AL83" s="165" t="s">
        <v>60</v>
      </c>
      <c r="AM83" s="124">
        <v>2016</v>
      </c>
      <c r="AN83" s="124">
        <v>2016</v>
      </c>
      <c r="AO83" s="116">
        <v>2013</v>
      </c>
      <c r="AP83" s="116">
        <v>2015</v>
      </c>
      <c r="AQ83" s="116">
        <v>2015</v>
      </c>
      <c r="AR83" s="116">
        <v>2015</v>
      </c>
      <c r="AS83" s="116">
        <v>2012</v>
      </c>
      <c r="AT83" s="116">
        <v>2015</v>
      </c>
      <c r="AU83" s="116">
        <v>2015</v>
      </c>
      <c r="AV83" s="116">
        <v>2016</v>
      </c>
      <c r="AW83" s="116">
        <v>2016</v>
      </c>
      <c r="AX83" s="116">
        <v>2015</v>
      </c>
      <c r="AY83" s="116">
        <v>2006</v>
      </c>
      <c r="AZ83" s="116">
        <v>2016</v>
      </c>
      <c r="BA83" s="116">
        <v>2014</v>
      </c>
      <c r="BB83" s="116">
        <v>2011</v>
      </c>
      <c r="BC83" s="116">
        <v>2015</v>
      </c>
      <c r="BD83" s="116">
        <v>2015</v>
      </c>
    </row>
    <row r="84" spans="1:56">
      <c r="A84" s="91" t="s">
        <v>332</v>
      </c>
      <c r="B84" s="79" t="s">
        <v>413</v>
      </c>
      <c r="C84" s="115">
        <v>2015</v>
      </c>
      <c r="D84" s="115">
        <v>2015</v>
      </c>
      <c r="E84" s="115">
        <v>2010</v>
      </c>
      <c r="F84" s="115">
        <v>2010</v>
      </c>
      <c r="G84" s="115">
        <v>2015</v>
      </c>
      <c r="H84" s="115">
        <v>2015</v>
      </c>
      <c r="I84" s="130">
        <v>2015</v>
      </c>
      <c r="J84" s="116">
        <v>2015</v>
      </c>
      <c r="K84" s="116">
        <v>2015</v>
      </c>
      <c r="L84" s="129">
        <v>2014</v>
      </c>
      <c r="M84" s="116">
        <v>2016</v>
      </c>
      <c r="N84" s="116">
        <v>2016</v>
      </c>
      <c r="O84" s="116">
        <v>2005</v>
      </c>
      <c r="P84" s="116">
        <v>2006</v>
      </c>
      <c r="Q84" s="116">
        <v>2015</v>
      </c>
      <c r="R84" s="116">
        <v>2014</v>
      </c>
      <c r="S84" s="116">
        <v>2014</v>
      </c>
      <c r="T84" s="116">
        <v>2015</v>
      </c>
      <c r="U84" s="116">
        <v>2015</v>
      </c>
      <c r="V84" s="116">
        <v>2016</v>
      </c>
      <c r="W84" s="116">
        <v>2016</v>
      </c>
      <c r="X84" s="116">
        <v>2014</v>
      </c>
      <c r="Y84" s="116">
        <v>2014</v>
      </c>
      <c r="Z84" s="116">
        <v>2015</v>
      </c>
      <c r="AA84" s="116">
        <v>2016</v>
      </c>
      <c r="AB84" s="116">
        <v>2013</v>
      </c>
      <c r="AC84" s="116">
        <v>2014</v>
      </c>
      <c r="AD84" s="116">
        <v>2014</v>
      </c>
      <c r="AE84" s="116">
        <v>2015</v>
      </c>
      <c r="AF84" s="116">
        <v>2015</v>
      </c>
      <c r="AG84" s="116">
        <v>2015</v>
      </c>
      <c r="AH84" s="132">
        <v>2015</v>
      </c>
      <c r="AI84" s="116">
        <v>2015</v>
      </c>
      <c r="AJ84" s="116">
        <v>2014</v>
      </c>
      <c r="AK84" s="116">
        <v>2015</v>
      </c>
      <c r="AL84" s="165" t="s">
        <v>60</v>
      </c>
      <c r="AM84" s="124">
        <v>2016</v>
      </c>
      <c r="AN84" s="124">
        <v>2016</v>
      </c>
      <c r="AO84" s="116">
        <v>2013</v>
      </c>
      <c r="AP84" s="116">
        <v>2015</v>
      </c>
      <c r="AQ84" s="116">
        <v>2015</v>
      </c>
      <c r="AR84" s="116">
        <v>2015</v>
      </c>
      <c r="AS84" s="116">
        <v>2012</v>
      </c>
      <c r="AT84" s="116">
        <v>2015</v>
      </c>
      <c r="AU84" s="116">
        <v>2015</v>
      </c>
      <c r="AV84" s="116">
        <v>2016</v>
      </c>
      <c r="AW84" s="116">
        <v>2016</v>
      </c>
      <c r="AX84" s="116">
        <v>2015</v>
      </c>
      <c r="AY84" s="116">
        <v>2006</v>
      </c>
      <c r="AZ84" s="116">
        <v>2016</v>
      </c>
      <c r="BA84" s="116">
        <v>2014</v>
      </c>
      <c r="BB84" s="116">
        <v>2011</v>
      </c>
      <c r="BC84" s="116">
        <v>2015</v>
      </c>
      <c r="BD84" s="116">
        <v>2015</v>
      </c>
    </row>
    <row r="85" spans="1:56">
      <c r="A85" s="91" t="s">
        <v>746</v>
      </c>
      <c r="B85" s="79" t="s">
        <v>414</v>
      </c>
      <c r="C85" s="115">
        <v>2015</v>
      </c>
      <c r="D85" s="115">
        <v>2015</v>
      </c>
      <c r="E85" s="115">
        <v>2010</v>
      </c>
      <c r="F85" s="115">
        <v>2010</v>
      </c>
      <c r="G85" s="115">
        <v>2015</v>
      </c>
      <c r="H85" s="115">
        <v>2015</v>
      </c>
      <c r="I85" s="130">
        <v>2015</v>
      </c>
      <c r="J85" s="116">
        <v>2015</v>
      </c>
      <c r="K85" s="116">
        <v>2015</v>
      </c>
      <c r="L85" s="129">
        <v>2014</v>
      </c>
      <c r="M85" s="116">
        <v>2016</v>
      </c>
      <c r="N85" s="116">
        <v>2016</v>
      </c>
      <c r="O85" s="116">
        <v>2005</v>
      </c>
      <c r="P85" s="116">
        <v>2006</v>
      </c>
      <c r="Q85" s="116">
        <v>2015</v>
      </c>
      <c r="R85" s="116">
        <v>2014</v>
      </c>
      <c r="S85" s="116">
        <v>2014</v>
      </c>
      <c r="T85" s="116">
        <v>2015</v>
      </c>
      <c r="U85" s="116">
        <v>2015</v>
      </c>
      <c r="V85" s="116">
        <v>2016</v>
      </c>
      <c r="W85" s="116">
        <v>2016</v>
      </c>
      <c r="X85" s="116">
        <v>2014</v>
      </c>
      <c r="Y85" s="116">
        <v>2014</v>
      </c>
      <c r="Z85" s="116">
        <v>2015</v>
      </c>
      <c r="AA85" s="116">
        <v>2016</v>
      </c>
      <c r="AB85" s="116">
        <v>2013</v>
      </c>
      <c r="AC85" s="116">
        <v>2014</v>
      </c>
      <c r="AD85" s="116">
        <v>2014</v>
      </c>
      <c r="AE85" s="116">
        <v>2015</v>
      </c>
      <c r="AF85" s="116">
        <v>2015</v>
      </c>
      <c r="AG85" s="116">
        <v>2015</v>
      </c>
      <c r="AH85" s="132">
        <v>2015</v>
      </c>
      <c r="AI85" s="116">
        <v>2015</v>
      </c>
      <c r="AJ85" s="116">
        <v>2014</v>
      </c>
      <c r="AK85" s="116">
        <v>2015</v>
      </c>
      <c r="AL85" s="165" t="s">
        <v>60</v>
      </c>
      <c r="AM85" s="124">
        <v>2016</v>
      </c>
      <c r="AN85" s="124">
        <v>2016</v>
      </c>
      <c r="AO85" s="116">
        <v>2013</v>
      </c>
      <c r="AP85" s="116">
        <v>2015</v>
      </c>
      <c r="AQ85" s="116">
        <v>2015</v>
      </c>
      <c r="AR85" s="116">
        <v>2015</v>
      </c>
      <c r="AS85" s="116">
        <v>2012</v>
      </c>
      <c r="AT85" s="116">
        <v>2015</v>
      </c>
      <c r="AU85" s="116">
        <v>2015</v>
      </c>
      <c r="AV85" s="116">
        <v>2016</v>
      </c>
      <c r="AW85" s="116">
        <v>2016</v>
      </c>
      <c r="AX85" s="116">
        <v>2015</v>
      </c>
      <c r="AY85" s="116">
        <v>2006</v>
      </c>
      <c r="AZ85" s="116">
        <v>2016</v>
      </c>
      <c r="BA85" s="116">
        <v>2014</v>
      </c>
      <c r="BB85" s="116">
        <v>2011</v>
      </c>
      <c r="BC85" s="116">
        <v>2015</v>
      </c>
      <c r="BD85" s="116">
        <v>2015</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Home</vt:lpstr>
      <vt:lpstr>Table of Contents</vt:lpstr>
      <vt:lpstr>INFORM CCA 2017 results</vt:lpstr>
      <vt:lpstr>Hazard &amp; Exposure</vt:lpstr>
      <vt:lpstr>Vulnerability</vt:lpstr>
      <vt:lpstr>Lack of Coping Capacity</vt:lpstr>
      <vt:lpstr>Indicator Data</vt:lpstr>
      <vt:lpstr>Indicator Metadata</vt:lpstr>
      <vt:lpstr>Indicator Date</vt:lpstr>
      <vt:lpstr>Indicator Date hidden2</vt:lpstr>
      <vt:lpstr>Indicator Source</vt:lpstr>
      <vt:lpstr>Indicator Geographical level</vt:lpstr>
      <vt:lpstr>Indicator Data imputation</vt:lpstr>
      <vt:lpstr>Imputed and missing data hidden</vt:lpstr>
      <vt:lpstr>INFORM Reliability Index</vt:lpstr>
      <vt:lpstr>'Indicator Metadata'!_2012.06.11___GFM_Indicator_List</vt:lpstr>
      <vt:lpstr>'INFORM CCA 2017 results'!Print_Area</vt:lpstr>
      <vt:lpstr>'INFORM CCA 2017 results'!Print_Titles</vt:lpstr>
    </vt:vector>
  </TitlesOfParts>
  <Company>JRC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2017-02-24T11:00:24Z</cp:lastPrinted>
  <dcterms:created xsi:type="dcterms:W3CDTF">2013-01-24T09:37:59Z</dcterms:created>
  <dcterms:modified xsi:type="dcterms:W3CDTF">2017-05-20T10:59:14Z</dcterms:modified>
</cp:coreProperties>
</file>